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ditoria03\Dropbox\TRABAJO LABORAL\CLIENTES\PEITEL S.A\PAPELES DE TRABAJO\2024\12-2024\"/>
    </mc:Choice>
  </mc:AlternateContent>
  <xr:revisionPtr revIDLastSave="0" documentId="13_ncr:1_{9953AC55-91CD-4801-AA92-736A6A131412}" xr6:coauthVersionLast="47" xr6:coauthVersionMax="47" xr10:uidLastSave="{00000000-0000-0000-0000-000000000000}"/>
  <bookViews>
    <workbookView xWindow="-120" yWindow="-120" windowWidth="20640" windowHeight="11310" tabRatio="925" firstSheet="6" activeTab="10" xr2:uid="{00000000-000D-0000-FFFF-FFFF00000000}"/>
  </bookViews>
  <sheets>
    <sheet name="LEGAJOS" sheetId="6" r:id="rId1"/>
    <sheet name="JULIO" sheetId="1" r:id="rId2"/>
    <sheet name="AGOSTO" sheetId="2" r:id="rId3"/>
    <sheet name="AJ AGO" sheetId="5" r:id="rId4"/>
    <sheet name="SEPTIEMBRE" sheetId="4" r:id="rId5"/>
    <sheet name="OCTUBRE" sheetId="10" r:id="rId6"/>
    <sheet name="AJ OCT" sheetId="19" r:id="rId7"/>
    <sheet name="NOVIEMBRE" sheetId="12" r:id="rId8"/>
    <sheet name="AJ NOVIEMBRE" sheetId="17" r:id="rId9"/>
    <sheet name="DICIEMBRE" sheetId="20" r:id="rId10"/>
    <sheet name="CALCULO 19-12" sheetId="16" r:id="rId11"/>
    <sheet name="NETOS SAC" sheetId="18" r:id="rId12"/>
    <sheet name="CALCULO NATALIA" sheetId="15" r:id="rId13"/>
    <sheet name="NOMINA 03-07" sheetId="14" r:id="rId14"/>
    <sheet name="VALOR HORA" sheetId="7" r:id="rId15"/>
  </sheets>
  <definedNames>
    <definedName name="_xlnm._FilterDatabase" localSheetId="10" hidden="1">'CALCULO 19-12'!$A$3:$AA$388</definedName>
    <definedName name="_xlnm._FilterDatabase" localSheetId="12" hidden="1">'CALCULO NATALIA'!$A$1:$S$397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1" i="16" l="1"/>
  <c r="R284" i="18" l="1"/>
  <c r="X274" i="16" l="1"/>
  <c r="X265" i="16"/>
  <c r="X251" i="16"/>
  <c r="X115" i="16"/>
  <c r="X113" i="16"/>
  <c r="X101" i="16"/>
  <c r="X87" i="16"/>
  <c r="X78" i="16"/>
  <c r="X30" i="16"/>
  <c r="Z296" i="16" l="1"/>
  <c r="Z17" i="16" l="1"/>
  <c r="D347" i="12" l="1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Z4" i="16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423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2" i="1"/>
  <c r="D421" i="1"/>
  <c r="D420" i="1"/>
  <c r="D419" i="1"/>
  <c r="D418" i="1"/>
  <c r="D417" i="1"/>
  <c r="D416" i="1"/>
  <c r="Q5" i="16" l="1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4" i="16"/>
  <c r="P5" i="16"/>
  <c r="R5" i="16" s="1"/>
  <c r="P6" i="16"/>
  <c r="R6" i="16" s="1"/>
  <c r="P7" i="16"/>
  <c r="R7" i="16" s="1"/>
  <c r="P8" i="16"/>
  <c r="R8" i="16" s="1"/>
  <c r="P9" i="16"/>
  <c r="R9" i="16" s="1"/>
  <c r="P10" i="16"/>
  <c r="R10" i="16" s="1"/>
  <c r="P11" i="16"/>
  <c r="R11" i="16" s="1"/>
  <c r="P12" i="16"/>
  <c r="R12" i="16" s="1"/>
  <c r="P13" i="16"/>
  <c r="R13" i="16" s="1"/>
  <c r="P14" i="16"/>
  <c r="R14" i="16" s="1"/>
  <c r="P15" i="16"/>
  <c r="R15" i="16" s="1"/>
  <c r="P16" i="16"/>
  <c r="R16" i="16" s="1"/>
  <c r="P17" i="16"/>
  <c r="R17" i="16" s="1"/>
  <c r="P18" i="16"/>
  <c r="R18" i="16" s="1"/>
  <c r="P19" i="16"/>
  <c r="R19" i="16" s="1"/>
  <c r="P20" i="16"/>
  <c r="R20" i="16" s="1"/>
  <c r="P21" i="16"/>
  <c r="R21" i="16" s="1"/>
  <c r="P22" i="16"/>
  <c r="R22" i="16" s="1"/>
  <c r="P23" i="16"/>
  <c r="R23" i="16" s="1"/>
  <c r="P24" i="16"/>
  <c r="R24" i="16" s="1"/>
  <c r="P25" i="16"/>
  <c r="R25" i="16" s="1"/>
  <c r="P26" i="16"/>
  <c r="R26" i="16" s="1"/>
  <c r="P27" i="16"/>
  <c r="R27" i="16" s="1"/>
  <c r="P28" i="16"/>
  <c r="R28" i="16" s="1"/>
  <c r="P29" i="16"/>
  <c r="R29" i="16" s="1"/>
  <c r="P30" i="16"/>
  <c r="R30" i="16" s="1"/>
  <c r="P31" i="16"/>
  <c r="R31" i="16" s="1"/>
  <c r="P32" i="16"/>
  <c r="R32" i="16" s="1"/>
  <c r="P33" i="16"/>
  <c r="R33" i="16" s="1"/>
  <c r="P34" i="16"/>
  <c r="R34" i="16" s="1"/>
  <c r="P35" i="16"/>
  <c r="R35" i="16" s="1"/>
  <c r="P36" i="16"/>
  <c r="R36" i="16" s="1"/>
  <c r="P37" i="16"/>
  <c r="R37" i="16" s="1"/>
  <c r="P38" i="16"/>
  <c r="R38" i="16" s="1"/>
  <c r="P39" i="16"/>
  <c r="R39" i="16" s="1"/>
  <c r="P40" i="16"/>
  <c r="R40" i="16" s="1"/>
  <c r="P41" i="16"/>
  <c r="R41" i="16" s="1"/>
  <c r="P42" i="16"/>
  <c r="R42" i="16" s="1"/>
  <c r="P43" i="16"/>
  <c r="R43" i="16" s="1"/>
  <c r="P44" i="16"/>
  <c r="R44" i="16" s="1"/>
  <c r="P45" i="16"/>
  <c r="R45" i="16" s="1"/>
  <c r="P46" i="16"/>
  <c r="R46" i="16" s="1"/>
  <c r="P47" i="16"/>
  <c r="R47" i="16" s="1"/>
  <c r="P48" i="16"/>
  <c r="R48" i="16" s="1"/>
  <c r="P49" i="16"/>
  <c r="R49" i="16" s="1"/>
  <c r="P50" i="16"/>
  <c r="R50" i="16" s="1"/>
  <c r="P51" i="16"/>
  <c r="R51" i="16" s="1"/>
  <c r="P52" i="16"/>
  <c r="R52" i="16" s="1"/>
  <c r="P53" i="16"/>
  <c r="R53" i="16" s="1"/>
  <c r="P54" i="16"/>
  <c r="R54" i="16" s="1"/>
  <c r="P55" i="16"/>
  <c r="R55" i="16" s="1"/>
  <c r="P56" i="16"/>
  <c r="R56" i="16" s="1"/>
  <c r="P57" i="16"/>
  <c r="R57" i="16" s="1"/>
  <c r="P58" i="16"/>
  <c r="R58" i="16" s="1"/>
  <c r="P59" i="16"/>
  <c r="R59" i="16" s="1"/>
  <c r="P60" i="16"/>
  <c r="R60" i="16" s="1"/>
  <c r="P61" i="16"/>
  <c r="R61" i="16" s="1"/>
  <c r="P62" i="16"/>
  <c r="R62" i="16" s="1"/>
  <c r="P63" i="16"/>
  <c r="R63" i="16" s="1"/>
  <c r="P64" i="16"/>
  <c r="R64" i="16" s="1"/>
  <c r="P65" i="16"/>
  <c r="R65" i="16" s="1"/>
  <c r="P66" i="16"/>
  <c r="R66" i="16" s="1"/>
  <c r="P67" i="16"/>
  <c r="R67" i="16" s="1"/>
  <c r="P68" i="16"/>
  <c r="R68" i="16" s="1"/>
  <c r="P69" i="16"/>
  <c r="R69" i="16" s="1"/>
  <c r="P70" i="16"/>
  <c r="R70" i="16" s="1"/>
  <c r="P71" i="16"/>
  <c r="R71" i="16" s="1"/>
  <c r="P72" i="16"/>
  <c r="R72" i="16" s="1"/>
  <c r="P73" i="16"/>
  <c r="R73" i="16" s="1"/>
  <c r="P74" i="16"/>
  <c r="R74" i="16" s="1"/>
  <c r="P75" i="16"/>
  <c r="R75" i="16" s="1"/>
  <c r="P76" i="16"/>
  <c r="R76" i="16" s="1"/>
  <c r="P77" i="16"/>
  <c r="R77" i="16" s="1"/>
  <c r="P78" i="16"/>
  <c r="R78" i="16" s="1"/>
  <c r="P79" i="16"/>
  <c r="R79" i="16" s="1"/>
  <c r="P80" i="16"/>
  <c r="R80" i="16" s="1"/>
  <c r="P81" i="16"/>
  <c r="R81" i="16" s="1"/>
  <c r="P82" i="16"/>
  <c r="R82" i="16" s="1"/>
  <c r="P83" i="16"/>
  <c r="R83" i="16" s="1"/>
  <c r="P84" i="16"/>
  <c r="R84" i="16" s="1"/>
  <c r="P85" i="16"/>
  <c r="R85" i="16" s="1"/>
  <c r="P86" i="16"/>
  <c r="R86" i="16" s="1"/>
  <c r="P87" i="16"/>
  <c r="R87" i="16" s="1"/>
  <c r="P88" i="16"/>
  <c r="R88" i="16" s="1"/>
  <c r="P89" i="16"/>
  <c r="R89" i="16" s="1"/>
  <c r="P90" i="16"/>
  <c r="R90" i="16" s="1"/>
  <c r="P91" i="16"/>
  <c r="R91" i="16" s="1"/>
  <c r="P92" i="16"/>
  <c r="R92" i="16" s="1"/>
  <c r="P93" i="16"/>
  <c r="R93" i="16" s="1"/>
  <c r="P94" i="16"/>
  <c r="R94" i="16" s="1"/>
  <c r="P95" i="16"/>
  <c r="R95" i="16" s="1"/>
  <c r="P96" i="16"/>
  <c r="R96" i="16" s="1"/>
  <c r="P97" i="16"/>
  <c r="R97" i="16" s="1"/>
  <c r="P98" i="16"/>
  <c r="R98" i="16" s="1"/>
  <c r="P99" i="16"/>
  <c r="R99" i="16" s="1"/>
  <c r="P100" i="16"/>
  <c r="R100" i="16" s="1"/>
  <c r="P101" i="16"/>
  <c r="R101" i="16" s="1"/>
  <c r="P102" i="16"/>
  <c r="R102" i="16" s="1"/>
  <c r="P103" i="16"/>
  <c r="R103" i="16" s="1"/>
  <c r="P104" i="16"/>
  <c r="R104" i="16" s="1"/>
  <c r="P105" i="16"/>
  <c r="R105" i="16" s="1"/>
  <c r="P106" i="16"/>
  <c r="R106" i="16" s="1"/>
  <c r="P107" i="16"/>
  <c r="R107" i="16" s="1"/>
  <c r="P108" i="16"/>
  <c r="R108" i="16" s="1"/>
  <c r="P109" i="16"/>
  <c r="R109" i="16" s="1"/>
  <c r="P110" i="16"/>
  <c r="R110" i="16" s="1"/>
  <c r="P111" i="16"/>
  <c r="R111" i="16" s="1"/>
  <c r="P112" i="16"/>
  <c r="R112" i="16" s="1"/>
  <c r="P113" i="16"/>
  <c r="R113" i="16" s="1"/>
  <c r="P114" i="16"/>
  <c r="R114" i="16" s="1"/>
  <c r="P115" i="16"/>
  <c r="R115" i="16" s="1"/>
  <c r="P116" i="16"/>
  <c r="R116" i="16" s="1"/>
  <c r="P117" i="16"/>
  <c r="R117" i="16" s="1"/>
  <c r="P118" i="16"/>
  <c r="R118" i="16" s="1"/>
  <c r="P119" i="16"/>
  <c r="R119" i="16" s="1"/>
  <c r="P120" i="16"/>
  <c r="R120" i="16" s="1"/>
  <c r="P121" i="16"/>
  <c r="R121" i="16" s="1"/>
  <c r="P122" i="16"/>
  <c r="R122" i="16" s="1"/>
  <c r="P123" i="16"/>
  <c r="R123" i="16" s="1"/>
  <c r="P124" i="16"/>
  <c r="R124" i="16" s="1"/>
  <c r="P125" i="16"/>
  <c r="R125" i="16" s="1"/>
  <c r="P126" i="16"/>
  <c r="R126" i="16" s="1"/>
  <c r="P127" i="16"/>
  <c r="R127" i="16" s="1"/>
  <c r="P128" i="16"/>
  <c r="R128" i="16" s="1"/>
  <c r="P129" i="16"/>
  <c r="R129" i="16" s="1"/>
  <c r="P130" i="16"/>
  <c r="R130" i="16" s="1"/>
  <c r="P131" i="16"/>
  <c r="R131" i="16" s="1"/>
  <c r="P132" i="16"/>
  <c r="R132" i="16" s="1"/>
  <c r="P133" i="16"/>
  <c r="R133" i="16" s="1"/>
  <c r="P134" i="16"/>
  <c r="R134" i="16" s="1"/>
  <c r="P135" i="16"/>
  <c r="R135" i="16" s="1"/>
  <c r="P136" i="16"/>
  <c r="R136" i="16" s="1"/>
  <c r="P137" i="16"/>
  <c r="R137" i="16" s="1"/>
  <c r="P138" i="16"/>
  <c r="R138" i="16" s="1"/>
  <c r="P139" i="16"/>
  <c r="R139" i="16" s="1"/>
  <c r="P140" i="16"/>
  <c r="R140" i="16" s="1"/>
  <c r="P141" i="16"/>
  <c r="R141" i="16" s="1"/>
  <c r="P142" i="16"/>
  <c r="R142" i="16" s="1"/>
  <c r="P143" i="16"/>
  <c r="R143" i="16" s="1"/>
  <c r="P144" i="16"/>
  <c r="R144" i="16" s="1"/>
  <c r="P145" i="16"/>
  <c r="R145" i="16" s="1"/>
  <c r="P146" i="16"/>
  <c r="R146" i="16" s="1"/>
  <c r="P147" i="16"/>
  <c r="R147" i="16" s="1"/>
  <c r="P148" i="16"/>
  <c r="R148" i="16" s="1"/>
  <c r="P149" i="16"/>
  <c r="R149" i="16" s="1"/>
  <c r="P150" i="16"/>
  <c r="R150" i="16" s="1"/>
  <c r="P151" i="16"/>
  <c r="R151" i="16" s="1"/>
  <c r="P152" i="16"/>
  <c r="R152" i="16" s="1"/>
  <c r="P153" i="16"/>
  <c r="R153" i="16" s="1"/>
  <c r="P154" i="16"/>
  <c r="R154" i="16" s="1"/>
  <c r="P155" i="16"/>
  <c r="R155" i="16" s="1"/>
  <c r="P156" i="16"/>
  <c r="R156" i="16" s="1"/>
  <c r="P157" i="16"/>
  <c r="R157" i="16" s="1"/>
  <c r="P158" i="16"/>
  <c r="R158" i="16" s="1"/>
  <c r="P159" i="16"/>
  <c r="R159" i="16" s="1"/>
  <c r="P160" i="16"/>
  <c r="R160" i="16" s="1"/>
  <c r="P161" i="16"/>
  <c r="R161" i="16" s="1"/>
  <c r="P162" i="16"/>
  <c r="R162" i="16" s="1"/>
  <c r="P163" i="16"/>
  <c r="R163" i="16" s="1"/>
  <c r="P164" i="16"/>
  <c r="R164" i="16" s="1"/>
  <c r="P165" i="16"/>
  <c r="R165" i="16" s="1"/>
  <c r="P166" i="16"/>
  <c r="R166" i="16" s="1"/>
  <c r="P167" i="16"/>
  <c r="R167" i="16" s="1"/>
  <c r="P168" i="16"/>
  <c r="R168" i="16" s="1"/>
  <c r="P169" i="16"/>
  <c r="R169" i="16" s="1"/>
  <c r="P170" i="16"/>
  <c r="R170" i="16" s="1"/>
  <c r="P171" i="16"/>
  <c r="R171" i="16" s="1"/>
  <c r="P172" i="16"/>
  <c r="R172" i="16" s="1"/>
  <c r="P173" i="16"/>
  <c r="R173" i="16" s="1"/>
  <c r="P174" i="16"/>
  <c r="R174" i="16" s="1"/>
  <c r="P175" i="16"/>
  <c r="R175" i="16" s="1"/>
  <c r="P176" i="16"/>
  <c r="R176" i="16" s="1"/>
  <c r="P177" i="16"/>
  <c r="R177" i="16" s="1"/>
  <c r="P178" i="16"/>
  <c r="R178" i="16" s="1"/>
  <c r="P179" i="16"/>
  <c r="R179" i="16" s="1"/>
  <c r="P180" i="16"/>
  <c r="R180" i="16" s="1"/>
  <c r="P181" i="16"/>
  <c r="R181" i="16" s="1"/>
  <c r="P182" i="16"/>
  <c r="R182" i="16" s="1"/>
  <c r="P183" i="16"/>
  <c r="R183" i="16" s="1"/>
  <c r="P184" i="16"/>
  <c r="R184" i="16" s="1"/>
  <c r="P185" i="16"/>
  <c r="R185" i="16" s="1"/>
  <c r="P186" i="16"/>
  <c r="R186" i="16" s="1"/>
  <c r="P187" i="16"/>
  <c r="R187" i="16" s="1"/>
  <c r="P188" i="16"/>
  <c r="R188" i="16" s="1"/>
  <c r="P189" i="16"/>
  <c r="R189" i="16" s="1"/>
  <c r="P190" i="16"/>
  <c r="R190" i="16" s="1"/>
  <c r="P191" i="16"/>
  <c r="R191" i="16" s="1"/>
  <c r="P192" i="16"/>
  <c r="R192" i="16" s="1"/>
  <c r="P193" i="16"/>
  <c r="R193" i="16" s="1"/>
  <c r="P194" i="16"/>
  <c r="R194" i="16" s="1"/>
  <c r="P195" i="16"/>
  <c r="R195" i="16" s="1"/>
  <c r="P196" i="16"/>
  <c r="R196" i="16" s="1"/>
  <c r="P197" i="16"/>
  <c r="R197" i="16" s="1"/>
  <c r="P198" i="16"/>
  <c r="R198" i="16" s="1"/>
  <c r="P199" i="16"/>
  <c r="R199" i="16" s="1"/>
  <c r="P200" i="16"/>
  <c r="R200" i="16" s="1"/>
  <c r="P201" i="16"/>
  <c r="R201" i="16" s="1"/>
  <c r="P202" i="16"/>
  <c r="R202" i="16" s="1"/>
  <c r="P203" i="16"/>
  <c r="R203" i="16" s="1"/>
  <c r="P204" i="16"/>
  <c r="R204" i="16" s="1"/>
  <c r="P205" i="16"/>
  <c r="R205" i="16" s="1"/>
  <c r="P206" i="16"/>
  <c r="R206" i="16" s="1"/>
  <c r="P207" i="16"/>
  <c r="R207" i="16" s="1"/>
  <c r="P208" i="16"/>
  <c r="R208" i="16" s="1"/>
  <c r="P209" i="16"/>
  <c r="R209" i="16" s="1"/>
  <c r="P210" i="16"/>
  <c r="R210" i="16" s="1"/>
  <c r="P211" i="16"/>
  <c r="R211" i="16" s="1"/>
  <c r="P212" i="16"/>
  <c r="R212" i="16" s="1"/>
  <c r="P213" i="16"/>
  <c r="R213" i="16" s="1"/>
  <c r="P214" i="16"/>
  <c r="R214" i="16" s="1"/>
  <c r="P215" i="16"/>
  <c r="R215" i="16" s="1"/>
  <c r="P216" i="16"/>
  <c r="R216" i="16" s="1"/>
  <c r="P217" i="16"/>
  <c r="R217" i="16" s="1"/>
  <c r="P218" i="16"/>
  <c r="R218" i="16" s="1"/>
  <c r="P219" i="16"/>
  <c r="R219" i="16" s="1"/>
  <c r="P220" i="16"/>
  <c r="R220" i="16" s="1"/>
  <c r="P221" i="16"/>
  <c r="R221" i="16" s="1"/>
  <c r="P222" i="16"/>
  <c r="R222" i="16" s="1"/>
  <c r="P223" i="16"/>
  <c r="R223" i="16" s="1"/>
  <c r="P224" i="16"/>
  <c r="R224" i="16" s="1"/>
  <c r="P225" i="16"/>
  <c r="R225" i="16" s="1"/>
  <c r="P226" i="16"/>
  <c r="R226" i="16" s="1"/>
  <c r="P227" i="16"/>
  <c r="R227" i="16" s="1"/>
  <c r="P228" i="16"/>
  <c r="R228" i="16" s="1"/>
  <c r="P229" i="16"/>
  <c r="R229" i="16" s="1"/>
  <c r="P230" i="16"/>
  <c r="R230" i="16" s="1"/>
  <c r="P231" i="16"/>
  <c r="R231" i="16" s="1"/>
  <c r="P232" i="16"/>
  <c r="R232" i="16" s="1"/>
  <c r="P233" i="16"/>
  <c r="R233" i="16" s="1"/>
  <c r="P234" i="16"/>
  <c r="R234" i="16" s="1"/>
  <c r="P235" i="16"/>
  <c r="R235" i="16" s="1"/>
  <c r="P236" i="16"/>
  <c r="R236" i="16" s="1"/>
  <c r="P237" i="16"/>
  <c r="R237" i="16" s="1"/>
  <c r="P238" i="16"/>
  <c r="R238" i="16" s="1"/>
  <c r="P239" i="16"/>
  <c r="R239" i="16" s="1"/>
  <c r="P240" i="16"/>
  <c r="R240" i="16" s="1"/>
  <c r="P241" i="16"/>
  <c r="R241" i="16" s="1"/>
  <c r="P242" i="16"/>
  <c r="R242" i="16" s="1"/>
  <c r="P243" i="16"/>
  <c r="R243" i="16" s="1"/>
  <c r="P244" i="16"/>
  <c r="R244" i="16" s="1"/>
  <c r="P245" i="16"/>
  <c r="R245" i="16" s="1"/>
  <c r="P246" i="16"/>
  <c r="R246" i="16" s="1"/>
  <c r="P247" i="16"/>
  <c r="R247" i="16" s="1"/>
  <c r="P248" i="16"/>
  <c r="R248" i="16" s="1"/>
  <c r="P249" i="16"/>
  <c r="R249" i="16" s="1"/>
  <c r="P250" i="16"/>
  <c r="R250" i="16" s="1"/>
  <c r="P251" i="16"/>
  <c r="R251" i="16" s="1"/>
  <c r="P252" i="16"/>
  <c r="R252" i="16" s="1"/>
  <c r="P253" i="16"/>
  <c r="R253" i="16" s="1"/>
  <c r="P254" i="16"/>
  <c r="R254" i="16" s="1"/>
  <c r="P255" i="16"/>
  <c r="R255" i="16" s="1"/>
  <c r="P256" i="16"/>
  <c r="R256" i="16" s="1"/>
  <c r="P257" i="16"/>
  <c r="R257" i="16" s="1"/>
  <c r="P258" i="16"/>
  <c r="R258" i="16" s="1"/>
  <c r="P259" i="16"/>
  <c r="R259" i="16" s="1"/>
  <c r="P260" i="16"/>
  <c r="R260" i="16" s="1"/>
  <c r="P261" i="16"/>
  <c r="R261" i="16" s="1"/>
  <c r="P262" i="16"/>
  <c r="R262" i="16" s="1"/>
  <c r="P263" i="16"/>
  <c r="R263" i="16" s="1"/>
  <c r="P264" i="16"/>
  <c r="R264" i="16" s="1"/>
  <c r="P265" i="16"/>
  <c r="R265" i="16" s="1"/>
  <c r="P266" i="16"/>
  <c r="R266" i="16" s="1"/>
  <c r="P267" i="16"/>
  <c r="R267" i="16" s="1"/>
  <c r="P268" i="16"/>
  <c r="R268" i="16" s="1"/>
  <c r="P269" i="16"/>
  <c r="R269" i="16" s="1"/>
  <c r="P270" i="16"/>
  <c r="R270" i="16" s="1"/>
  <c r="P271" i="16"/>
  <c r="R271" i="16" s="1"/>
  <c r="P272" i="16"/>
  <c r="R272" i="16" s="1"/>
  <c r="P273" i="16"/>
  <c r="R273" i="16" s="1"/>
  <c r="P274" i="16"/>
  <c r="R274" i="16" s="1"/>
  <c r="P275" i="16"/>
  <c r="R275" i="16" s="1"/>
  <c r="P276" i="16"/>
  <c r="R276" i="16" s="1"/>
  <c r="P277" i="16"/>
  <c r="R277" i="16" s="1"/>
  <c r="P278" i="16"/>
  <c r="R278" i="16" s="1"/>
  <c r="P279" i="16"/>
  <c r="R279" i="16" s="1"/>
  <c r="P280" i="16"/>
  <c r="R280" i="16" s="1"/>
  <c r="P281" i="16"/>
  <c r="R281" i="16" s="1"/>
  <c r="P282" i="16"/>
  <c r="R282" i="16" s="1"/>
  <c r="P283" i="16"/>
  <c r="R283" i="16" s="1"/>
  <c r="P284" i="16"/>
  <c r="R284" i="16" s="1"/>
  <c r="P285" i="16"/>
  <c r="R285" i="16" s="1"/>
  <c r="P286" i="16"/>
  <c r="R286" i="16" s="1"/>
  <c r="P287" i="16"/>
  <c r="R287" i="16" s="1"/>
  <c r="P288" i="16"/>
  <c r="R288" i="16" s="1"/>
  <c r="P289" i="16"/>
  <c r="R289" i="16" s="1"/>
  <c r="P290" i="16"/>
  <c r="R290" i="16" s="1"/>
  <c r="P291" i="16"/>
  <c r="R291" i="16" s="1"/>
  <c r="P292" i="16"/>
  <c r="R292" i="16" s="1"/>
  <c r="P293" i="16"/>
  <c r="R293" i="16" s="1"/>
  <c r="P294" i="16"/>
  <c r="R294" i="16" s="1"/>
  <c r="P4" i="16"/>
  <c r="R4" i="16" s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4" i="16"/>
  <c r="M5" i="16"/>
  <c r="O5" i="16" s="1"/>
  <c r="M6" i="16"/>
  <c r="O6" i="16" s="1"/>
  <c r="M7" i="16"/>
  <c r="O7" i="16" s="1"/>
  <c r="M8" i="16"/>
  <c r="O8" i="16" s="1"/>
  <c r="M9" i="16"/>
  <c r="O9" i="16" s="1"/>
  <c r="M10" i="16"/>
  <c r="O10" i="16" s="1"/>
  <c r="M11" i="16"/>
  <c r="O11" i="16" s="1"/>
  <c r="M12" i="16"/>
  <c r="O12" i="16" s="1"/>
  <c r="M13" i="16"/>
  <c r="O13" i="16" s="1"/>
  <c r="M14" i="16"/>
  <c r="O14" i="16" s="1"/>
  <c r="M15" i="16"/>
  <c r="O15" i="16" s="1"/>
  <c r="M16" i="16"/>
  <c r="O16" i="16" s="1"/>
  <c r="M17" i="16"/>
  <c r="O17" i="16" s="1"/>
  <c r="M18" i="16"/>
  <c r="O18" i="16" s="1"/>
  <c r="M19" i="16"/>
  <c r="O19" i="16" s="1"/>
  <c r="M20" i="16"/>
  <c r="O20" i="16" s="1"/>
  <c r="M21" i="16"/>
  <c r="O21" i="16" s="1"/>
  <c r="M22" i="16"/>
  <c r="O22" i="16" s="1"/>
  <c r="M23" i="16"/>
  <c r="O23" i="16" s="1"/>
  <c r="M24" i="16"/>
  <c r="O24" i="16" s="1"/>
  <c r="M25" i="16"/>
  <c r="O25" i="16" s="1"/>
  <c r="M26" i="16"/>
  <c r="O26" i="16" s="1"/>
  <c r="M27" i="16"/>
  <c r="O27" i="16" s="1"/>
  <c r="M28" i="16"/>
  <c r="O28" i="16" s="1"/>
  <c r="M29" i="16"/>
  <c r="O29" i="16" s="1"/>
  <c r="M30" i="16"/>
  <c r="O30" i="16" s="1"/>
  <c r="M31" i="16"/>
  <c r="O31" i="16" s="1"/>
  <c r="M32" i="16"/>
  <c r="O32" i="16" s="1"/>
  <c r="M33" i="16"/>
  <c r="O33" i="16" s="1"/>
  <c r="M34" i="16"/>
  <c r="O34" i="16" s="1"/>
  <c r="M35" i="16"/>
  <c r="O35" i="16" s="1"/>
  <c r="M36" i="16"/>
  <c r="O36" i="16" s="1"/>
  <c r="M37" i="16"/>
  <c r="O37" i="16" s="1"/>
  <c r="M38" i="16"/>
  <c r="O38" i="16" s="1"/>
  <c r="M39" i="16"/>
  <c r="O39" i="16" s="1"/>
  <c r="M40" i="16"/>
  <c r="O40" i="16" s="1"/>
  <c r="M41" i="16"/>
  <c r="O41" i="16" s="1"/>
  <c r="M42" i="16"/>
  <c r="O42" i="16" s="1"/>
  <c r="M43" i="16"/>
  <c r="O43" i="16" s="1"/>
  <c r="M44" i="16"/>
  <c r="O44" i="16" s="1"/>
  <c r="M45" i="16"/>
  <c r="O45" i="16" s="1"/>
  <c r="M46" i="16"/>
  <c r="O46" i="16" s="1"/>
  <c r="M47" i="16"/>
  <c r="O47" i="16" s="1"/>
  <c r="M48" i="16"/>
  <c r="O48" i="16" s="1"/>
  <c r="M49" i="16"/>
  <c r="O49" i="16" s="1"/>
  <c r="M50" i="16"/>
  <c r="O50" i="16" s="1"/>
  <c r="M51" i="16"/>
  <c r="O51" i="16" s="1"/>
  <c r="M52" i="16"/>
  <c r="O52" i="16" s="1"/>
  <c r="M53" i="16"/>
  <c r="O53" i="16" s="1"/>
  <c r="M54" i="16"/>
  <c r="O54" i="16" s="1"/>
  <c r="M55" i="16"/>
  <c r="O55" i="16" s="1"/>
  <c r="M56" i="16"/>
  <c r="O56" i="16" s="1"/>
  <c r="M57" i="16"/>
  <c r="O57" i="16" s="1"/>
  <c r="M58" i="16"/>
  <c r="O58" i="16" s="1"/>
  <c r="M59" i="16"/>
  <c r="O59" i="16" s="1"/>
  <c r="M60" i="16"/>
  <c r="O60" i="16" s="1"/>
  <c r="M61" i="16"/>
  <c r="O61" i="16" s="1"/>
  <c r="M62" i="16"/>
  <c r="O62" i="16" s="1"/>
  <c r="M63" i="16"/>
  <c r="O63" i="16" s="1"/>
  <c r="M64" i="16"/>
  <c r="O64" i="16" s="1"/>
  <c r="M65" i="16"/>
  <c r="O65" i="16" s="1"/>
  <c r="M66" i="16"/>
  <c r="O66" i="16" s="1"/>
  <c r="M67" i="16"/>
  <c r="O67" i="16" s="1"/>
  <c r="M68" i="16"/>
  <c r="O68" i="16" s="1"/>
  <c r="M69" i="16"/>
  <c r="O69" i="16" s="1"/>
  <c r="M70" i="16"/>
  <c r="O70" i="16" s="1"/>
  <c r="M71" i="16"/>
  <c r="O71" i="16" s="1"/>
  <c r="M72" i="16"/>
  <c r="O72" i="16" s="1"/>
  <c r="M73" i="16"/>
  <c r="O73" i="16" s="1"/>
  <c r="M74" i="16"/>
  <c r="O74" i="16" s="1"/>
  <c r="M75" i="16"/>
  <c r="O75" i="16" s="1"/>
  <c r="M76" i="16"/>
  <c r="O76" i="16" s="1"/>
  <c r="M77" i="16"/>
  <c r="O77" i="16" s="1"/>
  <c r="M78" i="16"/>
  <c r="O78" i="16" s="1"/>
  <c r="M79" i="16"/>
  <c r="O79" i="16" s="1"/>
  <c r="M80" i="16"/>
  <c r="O80" i="16" s="1"/>
  <c r="M81" i="16"/>
  <c r="O81" i="16" s="1"/>
  <c r="M82" i="16"/>
  <c r="O82" i="16" s="1"/>
  <c r="M83" i="16"/>
  <c r="O83" i="16" s="1"/>
  <c r="M84" i="16"/>
  <c r="O84" i="16" s="1"/>
  <c r="M85" i="16"/>
  <c r="O85" i="16" s="1"/>
  <c r="M86" i="16"/>
  <c r="O86" i="16" s="1"/>
  <c r="M87" i="16"/>
  <c r="O87" i="16" s="1"/>
  <c r="M88" i="16"/>
  <c r="O88" i="16" s="1"/>
  <c r="M89" i="16"/>
  <c r="O89" i="16" s="1"/>
  <c r="M90" i="16"/>
  <c r="O90" i="16" s="1"/>
  <c r="M91" i="16"/>
  <c r="O91" i="16" s="1"/>
  <c r="M92" i="16"/>
  <c r="O92" i="16" s="1"/>
  <c r="M93" i="16"/>
  <c r="O93" i="16" s="1"/>
  <c r="M94" i="16"/>
  <c r="O94" i="16" s="1"/>
  <c r="M95" i="16"/>
  <c r="O95" i="16" s="1"/>
  <c r="M96" i="16"/>
  <c r="O96" i="16" s="1"/>
  <c r="M97" i="16"/>
  <c r="O97" i="16" s="1"/>
  <c r="M98" i="16"/>
  <c r="O98" i="16" s="1"/>
  <c r="M99" i="16"/>
  <c r="O99" i="16" s="1"/>
  <c r="M100" i="16"/>
  <c r="O100" i="16" s="1"/>
  <c r="M101" i="16"/>
  <c r="O101" i="16" s="1"/>
  <c r="M102" i="16"/>
  <c r="O102" i="16" s="1"/>
  <c r="M103" i="16"/>
  <c r="O103" i="16" s="1"/>
  <c r="M104" i="16"/>
  <c r="O104" i="16" s="1"/>
  <c r="M105" i="16"/>
  <c r="O105" i="16" s="1"/>
  <c r="M106" i="16"/>
  <c r="O106" i="16" s="1"/>
  <c r="M107" i="16"/>
  <c r="O107" i="16" s="1"/>
  <c r="M108" i="16"/>
  <c r="O108" i="16" s="1"/>
  <c r="M109" i="16"/>
  <c r="O109" i="16" s="1"/>
  <c r="M110" i="16"/>
  <c r="O110" i="16" s="1"/>
  <c r="M111" i="16"/>
  <c r="O111" i="16" s="1"/>
  <c r="M112" i="16"/>
  <c r="O112" i="16" s="1"/>
  <c r="M113" i="16"/>
  <c r="O113" i="16" s="1"/>
  <c r="M114" i="16"/>
  <c r="O114" i="16" s="1"/>
  <c r="M115" i="16"/>
  <c r="O115" i="16" s="1"/>
  <c r="M116" i="16"/>
  <c r="O116" i="16" s="1"/>
  <c r="M117" i="16"/>
  <c r="O117" i="16" s="1"/>
  <c r="M118" i="16"/>
  <c r="O118" i="16" s="1"/>
  <c r="M119" i="16"/>
  <c r="O119" i="16" s="1"/>
  <c r="M120" i="16"/>
  <c r="O120" i="16" s="1"/>
  <c r="M121" i="16"/>
  <c r="O121" i="16" s="1"/>
  <c r="M122" i="16"/>
  <c r="O122" i="16" s="1"/>
  <c r="M123" i="16"/>
  <c r="O123" i="16" s="1"/>
  <c r="M124" i="16"/>
  <c r="O124" i="16" s="1"/>
  <c r="M125" i="16"/>
  <c r="O125" i="16" s="1"/>
  <c r="M126" i="16"/>
  <c r="O126" i="16" s="1"/>
  <c r="M127" i="16"/>
  <c r="O127" i="16" s="1"/>
  <c r="M128" i="16"/>
  <c r="O128" i="16" s="1"/>
  <c r="M129" i="16"/>
  <c r="O129" i="16" s="1"/>
  <c r="M130" i="16"/>
  <c r="O130" i="16" s="1"/>
  <c r="M131" i="16"/>
  <c r="O131" i="16" s="1"/>
  <c r="M132" i="16"/>
  <c r="O132" i="16" s="1"/>
  <c r="M133" i="16"/>
  <c r="O133" i="16" s="1"/>
  <c r="M134" i="16"/>
  <c r="O134" i="16" s="1"/>
  <c r="M135" i="16"/>
  <c r="O135" i="16" s="1"/>
  <c r="M136" i="16"/>
  <c r="O136" i="16" s="1"/>
  <c r="M137" i="16"/>
  <c r="O137" i="16" s="1"/>
  <c r="M138" i="16"/>
  <c r="O138" i="16" s="1"/>
  <c r="M139" i="16"/>
  <c r="O139" i="16" s="1"/>
  <c r="M140" i="16"/>
  <c r="O140" i="16" s="1"/>
  <c r="M141" i="16"/>
  <c r="O141" i="16" s="1"/>
  <c r="M142" i="16"/>
  <c r="O142" i="16" s="1"/>
  <c r="M143" i="16"/>
  <c r="O143" i="16" s="1"/>
  <c r="M144" i="16"/>
  <c r="O144" i="16" s="1"/>
  <c r="M145" i="16"/>
  <c r="O145" i="16" s="1"/>
  <c r="M146" i="16"/>
  <c r="O146" i="16" s="1"/>
  <c r="M147" i="16"/>
  <c r="O147" i="16" s="1"/>
  <c r="M148" i="16"/>
  <c r="O148" i="16" s="1"/>
  <c r="M149" i="16"/>
  <c r="O149" i="16" s="1"/>
  <c r="M150" i="16"/>
  <c r="O150" i="16" s="1"/>
  <c r="M151" i="16"/>
  <c r="O151" i="16" s="1"/>
  <c r="M152" i="16"/>
  <c r="O152" i="16" s="1"/>
  <c r="M153" i="16"/>
  <c r="O153" i="16" s="1"/>
  <c r="M154" i="16"/>
  <c r="O154" i="16" s="1"/>
  <c r="M155" i="16"/>
  <c r="O155" i="16" s="1"/>
  <c r="M156" i="16"/>
  <c r="O156" i="16" s="1"/>
  <c r="M157" i="16"/>
  <c r="O157" i="16" s="1"/>
  <c r="M158" i="16"/>
  <c r="O158" i="16" s="1"/>
  <c r="M159" i="16"/>
  <c r="O159" i="16" s="1"/>
  <c r="M160" i="16"/>
  <c r="O160" i="16" s="1"/>
  <c r="M161" i="16"/>
  <c r="O161" i="16" s="1"/>
  <c r="M162" i="16"/>
  <c r="O162" i="16" s="1"/>
  <c r="M163" i="16"/>
  <c r="O163" i="16" s="1"/>
  <c r="M164" i="16"/>
  <c r="O164" i="16" s="1"/>
  <c r="M165" i="16"/>
  <c r="O165" i="16" s="1"/>
  <c r="M166" i="16"/>
  <c r="O166" i="16" s="1"/>
  <c r="M167" i="16"/>
  <c r="O167" i="16" s="1"/>
  <c r="M168" i="16"/>
  <c r="O168" i="16" s="1"/>
  <c r="M169" i="16"/>
  <c r="O169" i="16" s="1"/>
  <c r="M170" i="16"/>
  <c r="O170" i="16" s="1"/>
  <c r="M171" i="16"/>
  <c r="O171" i="16" s="1"/>
  <c r="M172" i="16"/>
  <c r="O172" i="16" s="1"/>
  <c r="M173" i="16"/>
  <c r="O173" i="16" s="1"/>
  <c r="M174" i="16"/>
  <c r="O174" i="16" s="1"/>
  <c r="M175" i="16"/>
  <c r="O175" i="16" s="1"/>
  <c r="M176" i="16"/>
  <c r="O176" i="16" s="1"/>
  <c r="M177" i="16"/>
  <c r="O177" i="16" s="1"/>
  <c r="M178" i="16"/>
  <c r="O178" i="16" s="1"/>
  <c r="M179" i="16"/>
  <c r="O179" i="16" s="1"/>
  <c r="M180" i="16"/>
  <c r="O180" i="16" s="1"/>
  <c r="M181" i="16"/>
  <c r="O181" i="16" s="1"/>
  <c r="M182" i="16"/>
  <c r="O182" i="16" s="1"/>
  <c r="M183" i="16"/>
  <c r="O183" i="16" s="1"/>
  <c r="M184" i="16"/>
  <c r="O184" i="16" s="1"/>
  <c r="M185" i="16"/>
  <c r="O185" i="16" s="1"/>
  <c r="M186" i="16"/>
  <c r="O186" i="16" s="1"/>
  <c r="M187" i="16"/>
  <c r="O187" i="16" s="1"/>
  <c r="M188" i="16"/>
  <c r="O188" i="16" s="1"/>
  <c r="M189" i="16"/>
  <c r="O189" i="16" s="1"/>
  <c r="M190" i="16"/>
  <c r="O190" i="16" s="1"/>
  <c r="M191" i="16"/>
  <c r="O191" i="16" s="1"/>
  <c r="M192" i="16"/>
  <c r="O192" i="16" s="1"/>
  <c r="M193" i="16"/>
  <c r="O193" i="16" s="1"/>
  <c r="M194" i="16"/>
  <c r="O194" i="16" s="1"/>
  <c r="M195" i="16"/>
  <c r="O195" i="16" s="1"/>
  <c r="M196" i="16"/>
  <c r="O196" i="16" s="1"/>
  <c r="M197" i="16"/>
  <c r="O197" i="16" s="1"/>
  <c r="M198" i="16"/>
  <c r="O198" i="16" s="1"/>
  <c r="M199" i="16"/>
  <c r="O199" i="16" s="1"/>
  <c r="M200" i="16"/>
  <c r="O200" i="16" s="1"/>
  <c r="M201" i="16"/>
  <c r="O201" i="16" s="1"/>
  <c r="M202" i="16"/>
  <c r="O202" i="16" s="1"/>
  <c r="M203" i="16"/>
  <c r="O203" i="16" s="1"/>
  <c r="M204" i="16"/>
  <c r="O204" i="16" s="1"/>
  <c r="M205" i="16"/>
  <c r="O205" i="16" s="1"/>
  <c r="M206" i="16"/>
  <c r="O206" i="16" s="1"/>
  <c r="M207" i="16"/>
  <c r="O207" i="16" s="1"/>
  <c r="M208" i="16"/>
  <c r="O208" i="16" s="1"/>
  <c r="M209" i="16"/>
  <c r="O209" i="16" s="1"/>
  <c r="M210" i="16"/>
  <c r="O210" i="16" s="1"/>
  <c r="M211" i="16"/>
  <c r="O211" i="16" s="1"/>
  <c r="M212" i="16"/>
  <c r="O212" i="16" s="1"/>
  <c r="M213" i="16"/>
  <c r="O213" i="16" s="1"/>
  <c r="M214" i="16"/>
  <c r="O214" i="16" s="1"/>
  <c r="M215" i="16"/>
  <c r="O215" i="16" s="1"/>
  <c r="M216" i="16"/>
  <c r="O216" i="16" s="1"/>
  <c r="M217" i="16"/>
  <c r="O217" i="16" s="1"/>
  <c r="M218" i="16"/>
  <c r="O218" i="16" s="1"/>
  <c r="M219" i="16"/>
  <c r="O219" i="16" s="1"/>
  <c r="M220" i="16"/>
  <c r="O220" i="16" s="1"/>
  <c r="M221" i="16"/>
  <c r="O221" i="16" s="1"/>
  <c r="M222" i="16"/>
  <c r="O222" i="16" s="1"/>
  <c r="M223" i="16"/>
  <c r="O223" i="16" s="1"/>
  <c r="M224" i="16"/>
  <c r="O224" i="16" s="1"/>
  <c r="M225" i="16"/>
  <c r="O225" i="16" s="1"/>
  <c r="M226" i="16"/>
  <c r="O226" i="16" s="1"/>
  <c r="M227" i="16"/>
  <c r="O227" i="16" s="1"/>
  <c r="M228" i="16"/>
  <c r="O228" i="16" s="1"/>
  <c r="M229" i="16"/>
  <c r="O229" i="16" s="1"/>
  <c r="M230" i="16"/>
  <c r="O230" i="16" s="1"/>
  <c r="M231" i="16"/>
  <c r="O231" i="16" s="1"/>
  <c r="M232" i="16"/>
  <c r="O232" i="16" s="1"/>
  <c r="M233" i="16"/>
  <c r="O233" i="16" s="1"/>
  <c r="M234" i="16"/>
  <c r="O234" i="16" s="1"/>
  <c r="M235" i="16"/>
  <c r="O235" i="16" s="1"/>
  <c r="M236" i="16"/>
  <c r="O236" i="16" s="1"/>
  <c r="M237" i="16"/>
  <c r="O237" i="16" s="1"/>
  <c r="M238" i="16"/>
  <c r="O238" i="16" s="1"/>
  <c r="M239" i="16"/>
  <c r="O239" i="16" s="1"/>
  <c r="M240" i="16"/>
  <c r="O240" i="16" s="1"/>
  <c r="M241" i="16"/>
  <c r="O241" i="16" s="1"/>
  <c r="M242" i="16"/>
  <c r="O242" i="16" s="1"/>
  <c r="M243" i="16"/>
  <c r="O243" i="16" s="1"/>
  <c r="M244" i="16"/>
  <c r="O244" i="16" s="1"/>
  <c r="M245" i="16"/>
  <c r="O245" i="16" s="1"/>
  <c r="M246" i="16"/>
  <c r="O246" i="16" s="1"/>
  <c r="M247" i="16"/>
  <c r="O247" i="16" s="1"/>
  <c r="M248" i="16"/>
  <c r="O248" i="16" s="1"/>
  <c r="M249" i="16"/>
  <c r="O249" i="16" s="1"/>
  <c r="M250" i="16"/>
  <c r="O250" i="16" s="1"/>
  <c r="M251" i="16"/>
  <c r="O251" i="16" s="1"/>
  <c r="M252" i="16"/>
  <c r="O252" i="16" s="1"/>
  <c r="M253" i="16"/>
  <c r="O253" i="16" s="1"/>
  <c r="M254" i="16"/>
  <c r="O254" i="16" s="1"/>
  <c r="M255" i="16"/>
  <c r="O255" i="16" s="1"/>
  <c r="M256" i="16"/>
  <c r="O256" i="16" s="1"/>
  <c r="M257" i="16"/>
  <c r="O257" i="16" s="1"/>
  <c r="M258" i="16"/>
  <c r="O258" i="16" s="1"/>
  <c r="M259" i="16"/>
  <c r="O259" i="16" s="1"/>
  <c r="M260" i="16"/>
  <c r="O260" i="16" s="1"/>
  <c r="M261" i="16"/>
  <c r="O261" i="16" s="1"/>
  <c r="M262" i="16"/>
  <c r="O262" i="16" s="1"/>
  <c r="M263" i="16"/>
  <c r="O263" i="16" s="1"/>
  <c r="M264" i="16"/>
  <c r="O264" i="16" s="1"/>
  <c r="M265" i="16"/>
  <c r="O265" i="16" s="1"/>
  <c r="M266" i="16"/>
  <c r="O266" i="16" s="1"/>
  <c r="M267" i="16"/>
  <c r="O267" i="16" s="1"/>
  <c r="M268" i="16"/>
  <c r="O268" i="16" s="1"/>
  <c r="M269" i="16"/>
  <c r="O269" i="16" s="1"/>
  <c r="M270" i="16"/>
  <c r="O270" i="16" s="1"/>
  <c r="M271" i="16"/>
  <c r="O271" i="16" s="1"/>
  <c r="M272" i="16"/>
  <c r="O272" i="16" s="1"/>
  <c r="M273" i="16"/>
  <c r="O273" i="16" s="1"/>
  <c r="M274" i="16"/>
  <c r="O274" i="16" s="1"/>
  <c r="M275" i="16"/>
  <c r="O275" i="16" s="1"/>
  <c r="M276" i="16"/>
  <c r="O276" i="16" s="1"/>
  <c r="M277" i="16"/>
  <c r="O277" i="16" s="1"/>
  <c r="M278" i="16"/>
  <c r="O278" i="16" s="1"/>
  <c r="M279" i="16"/>
  <c r="O279" i="16" s="1"/>
  <c r="M280" i="16"/>
  <c r="O280" i="16" s="1"/>
  <c r="M281" i="16"/>
  <c r="O281" i="16" s="1"/>
  <c r="M282" i="16"/>
  <c r="O282" i="16" s="1"/>
  <c r="M283" i="16"/>
  <c r="O283" i="16" s="1"/>
  <c r="M284" i="16"/>
  <c r="O284" i="16" s="1"/>
  <c r="M285" i="16"/>
  <c r="O285" i="16" s="1"/>
  <c r="M286" i="16"/>
  <c r="O286" i="16" s="1"/>
  <c r="M287" i="16"/>
  <c r="O287" i="16" s="1"/>
  <c r="M288" i="16"/>
  <c r="O288" i="16" s="1"/>
  <c r="M289" i="16"/>
  <c r="O289" i="16" s="1"/>
  <c r="M290" i="16"/>
  <c r="O290" i="16" s="1"/>
  <c r="M291" i="16"/>
  <c r="O291" i="16" s="1"/>
  <c r="M292" i="16"/>
  <c r="O292" i="16" s="1"/>
  <c r="M293" i="16"/>
  <c r="O293" i="16" s="1"/>
  <c r="M294" i="16"/>
  <c r="O294" i="16" s="1"/>
  <c r="M4" i="16"/>
  <c r="O4" i="16" s="1"/>
  <c r="L5" i="16"/>
  <c r="L6" i="16"/>
  <c r="L7" i="16"/>
  <c r="L8" i="16"/>
  <c r="L9" i="16"/>
  <c r="L10" i="16"/>
  <c r="L11" i="16"/>
  <c r="L12" i="16"/>
  <c r="L13" i="16"/>
  <c r="L14" i="16"/>
  <c r="L15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I5" i="16"/>
  <c r="K5" i="16" s="1"/>
  <c r="I6" i="16"/>
  <c r="K6" i="16" s="1"/>
  <c r="I7" i="16"/>
  <c r="K7" i="16" s="1"/>
  <c r="I8" i="16"/>
  <c r="K8" i="16" s="1"/>
  <c r="I9" i="16"/>
  <c r="K9" i="16" s="1"/>
  <c r="I10" i="16"/>
  <c r="K10" i="16" s="1"/>
  <c r="I11" i="16"/>
  <c r="K11" i="16" s="1"/>
  <c r="I12" i="16"/>
  <c r="K12" i="16" s="1"/>
  <c r="I13" i="16"/>
  <c r="K13" i="16" s="1"/>
  <c r="I14" i="16"/>
  <c r="K14" i="16" s="1"/>
  <c r="I15" i="16"/>
  <c r="K15" i="16" s="1"/>
  <c r="K16" i="16"/>
  <c r="I17" i="16"/>
  <c r="K17" i="16" s="1"/>
  <c r="I18" i="16"/>
  <c r="K18" i="16" s="1"/>
  <c r="I19" i="16"/>
  <c r="K19" i="16" s="1"/>
  <c r="I20" i="16"/>
  <c r="K20" i="16" s="1"/>
  <c r="I21" i="16"/>
  <c r="K21" i="16" s="1"/>
  <c r="I22" i="16"/>
  <c r="K22" i="16" s="1"/>
  <c r="I23" i="16"/>
  <c r="K23" i="16" s="1"/>
  <c r="I24" i="16"/>
  <c r="K24" i="16" s="1"/>
  <c r="I25" i="16"/>
  <c r="K25" i="16" s="1"/>
  <c r="I26" i="16"/>
  <c r="K26" i="16" s="1"/>
  <c r="I27" i="16"/>
  <c r="K27" i="16" s="1"/>
  <c r="I28" i="16"/>
  <c r="K28" i="16" s="1"/>
  <c r="I29" i="16"/>
  <c r="K29" i="16" s="1"/>
  <c r="I30" i="16"/>
  <c r="K30" i="16" s="1"/>
  <c r="I31" i="16"/>
  <c r="K31" i="16" s="1"/>
  <c r="I32" i="16"/>
  <c r="K32" i="16" s="1"/>
  <c r="I33" i="16"/>
  <c r="K33" i="16" s="1"/>
  <c r="I34" i="16"/>
  <c r="K34" i="16" s="1"/>
  <c r="I35" i="16"/>
  <c r="K35" i="16" s="1"/>
  <c r="I36" i="16"/>
  <c r="K36" i="16" s="1"/>
  <c r="I37" i="16"/>
  <c r="K37" i="16" s="1"/>
  <c r="I38" i="16"/>
  <c r="K38" i="16" s="1"/>
  <c r="I39" i="16"/>
  <c r="K39" i="16" s="1"/>
  <c r="I40" i="16"/>
  <c r="K40" i="16" s="1"/>
  <c r="I41" i="16"/>
  <c r="K41" i="16" s="1"/>
  <c r="I42" i="16"/>
  <c r="K42" i="16" s="1"/>
  <c r="I43" i="16"/>
  <c r="K43" i="16" s="1"/>
  <c r="I44" i="16"/>
  <c r="K44" i="16" s="1"/>
  <c r="I45" i="16"/>
  <c r="K45" i="16" s="1"/>
  <c r="I46" i="16"/>
  <c r="K46" i="16" s="1"/>
  <c r="I47" i="16"/>
  <c r="K47" i="16" s="1"/>
  <c r="I48" i="16"/>
  <c r="K48" i="16" s="1"/>
  <c r="I49" i="16"/>
  <c r="K49" i="16" s="1"/>
  <c r="I50" i="16"/>
  <c r="K50" i="16" s="1"/>
  <c r="I51" i="16"/>
  <c r="K51" i="16" s="1"/>
  <c r="I52" i="16"/>
  <c r="K52" i="16" s="1"/>
  <c r="I53" i="16"/>
  <c r="K53" i="16" s="1"/>
  <c r="I54" i="16"/>
  <c r="K54" i="16" s="1"/>
  <c r="I55" i="16"/>
  <c r="K55" i="16" s="1"/>
  <c r="I56" i="16"/>
  <c r="K56" i="16" s="1"/>
  <c r="I57" i="16"/>
  <c r="K57" i="16" s="1"/>
  <c r="I58" i="16"/>
  <c r="K58" i="16" s="1"/>
  <c r="I59" i="16"/>
  <c r="K59" i="16" s="1"/>
  <c r="I60" i="16"/>
  <c r="K60" i="16" s="1"/>
  <c r="I61" i="16"/>
  <c r="K61" i="16" s="1"/>
  <c r="I62" i="16"/>
  <c r="K62" i="16" s="1"/>
  <c r="I63" i="16"/>
  <c r="K63" i="16" s="1"/>
  <c r="I64" i="16"/>
  <c r="K64" i="16" s="1"/>
  <c r="I65" i="16"/>
  <c r="K65" i="16" s="1"/>
  <c r="I66" i="16"/>
  <c r="K66" i="16" s="1"/>
  <c r="I67" i="16"/>
  <c r="K67" i="16" s="1"/>
  <c r="I68" i="16"/>
  <c r="K68" i="16" s="1"/>
  <c r="I69" i="16"/>
  <c r="K69" i="16" s="1"/>
  <c r="I70" i="16"/>
  <c r="K70" i="16" s="1"/>
  <c r="I71" i="16"/>
  <c r="K71" i="16" s="1"/>
  <c r="I72" i="16"/>
  <c r="K72" i="16" s="1"/>
  <c r="I73" i="16"/>
  <c r="K73" i="16" s="1"/>
  <c r="I74" i="16"/>
  <c r="K74" i="16" s="1"/>
  <c r="I75" i="16"/>
  <c r="K75" i="16" s="1"/>
  <c r="I76" i="16"/>
  <c r="K76" i="16" s="1"/>
  <c r="I77" i="16"/>
  <c r="K77" i="16" s="1"/>
  <c r="I78" i="16"/>
  <c r="K78" i="16" s="1"/>
  <c r="I79" i="16"/>
  <c r="K79" i="16" s="1"/>
  <c r="I80" i="16"/>
  <c r="K80" i="16" s="1"/>
  <c r="I81" i="16"/>
  <c r="K81" i="16" s="1"/>
  <c r="I82" i="16"/>
  <c r="K82" i="16" s="1"/>
  <c r="I83" i="16"/>
  <c r="K83" i="16" s="1"/>
  <c r="I84" i="16"/>
  <c r="K84" i="16" s="1"/>
  <c r="I85" i="16"/>
  <c r="K85" i="16" s="1"/>
  <c r="I86" i="16"/>
  <c r="K86" i="16" s="1"/>
  <c r="I87" i="16"/>
  <c r="K87" i="16" s="1"/>
  <c r="I88" i="16"/>
  <c r="K88" i="16" s="1"/>
  <c r="I89" i="16"/>
  <c r="K89" i="16" s="1"/>
  <c r="I90" i="16"/>
  <c r="K90" i="16" s="1"/>
  <c r="I91" i="16"/>
  <c r="K91" i="16" s="1"/>
  <c r="I92" i="16"/>
  <c r="K92" i="16" s="1"/>
  <c r="I93" i="16"/>
  <c r="K93" i="16" s="1"/>
  <c r="I94" i="16"/>
  <c r="K94" i="16" s="1"/>
  <c r="I95" i="16"/>
  <c r="K95" i="16" s="1"/>
  <c r="I96" i="16"/>
  <c r="K96" i="16" s="1"/>
  <c r="I97" i="16"/>
  <c r="K97" i="16" s="1"/>
  <c r="I98" i="16"/>
  <c r="K98" i="16" s="1"/>
  <c r="I99" i="16"/>
  <c r="K99" i="16" s="1"/>
  <c r="I100" i="16"/>
  <c r="K100" i="16" s="1"/>
  <c r="I101" i="16"/>
  <c r="K101" i="16" s="1"/>
  <c r="I102" i="16"/>
  <c r="K102" i="16" s="1"/>
  <c r="I103" i="16"/>
  <c r="K103" i="16" s="1"/>
  <c r="I104" i="16"/>
  <c r="K104" i="16" s="1"/>
  <c r="I105" i="16"/>
  <c r="K105" i="16" s="1"/>
  <c r="I106" i="16"/>
  <c r="K106" i="16" s="1"/>
  <c r="I107" i="16"/>
  <c r="K107" i="16" s="1"/>
  <c r="I108" i="16"/>
  <c r="K108" i="16" s="1"/>
  <c r="I109" i="16"/>
  <c r="K109" i="16" s="1"/>
  <c r="I110" i="16"/>
  <c r="K110" i="16" s="1"/>
  <c r="I111" i="16"/>
  <c r="K111" i="16" s="1"/>
  <c r="I112" i="16"/>
  <c r="K112" i="16" s="1"/>
  <c r="I113" i="16"/>
  <c r="K113" i="16" s="1"/>
  <c r="I114" i="16"/>
  <c r="K114" i="16" s="1"/>
  <c r="I115" i="16"/>
  <c r="K115" i="16" s="1"/>
  <c r="I116" i="16"/>
  <c r="K116" i="16" s="1"/>
  <c r="I117" i="16"/>
  <c r="K117" i="16" s="1"/>
  <c r="I118" i="16"/>
  <c r="K118" i="16" s="1"/>
  <c r="I119" i="16"/>
  <c r="K119" i="16" s="1"/>
  <c r="I120" i="16"/>
  <c r="K120" i="16" s="1"/>
  <c r="I121" i="16"/>
  <c r="K121" i="16" s="1"/>
  <c r="I122" i="16"/>
  <c r="K122" i="16" s="1"/>
  <c r="I123" i="16"/>
  <c r="K123" i="16" s="1"/>
  <c r="I124" i="16"/>
  <c r="K124" i="16" s="1"/>
  <c r="I125" i="16"/>
  <c r="K125" i="16" s="1"/>
  <c r="I126" i="16"/>
  <c r="K126" i="16" s="1"/>
  <c r="I127" i="16"/>
  <c r="K127" i="16" s="1"/>
  <c r="I128" i="16"/>
  <c r="K128" i="16" s="1"/>
  <c r="I129" i="16"/>
  <c r="K129" i="16" s="1"/>
  <c r="I130" i="16"/>
  <c r="K130" i="16" s="1"/>
  <c r="I131" i="16"/>
  <c r="K131" i="16" s="1"/>
  <c r="I132" i="16"/>
  <c r="K132" i="16" s="1"/>
  <c r="I133" i="16"/>
  <c r="K133" i="16" s="1"/>
  <c r="I134" i="16"/>
  <c r="K134" i="16" s="1"/>
  <c r="I135" i="16"/>
  <c r="K135" i="16" s="1"/>
  <c r="I136" i="16"/>
  <c r="K136" i="16" s="1"/>
  <c r="I137" i="16"/>
  <c r="K137" i="16" s="1"/>
  <c r="I138" i="16"/>
  <c r="K138" i="16" s="1"/>
  <c r="I139" i="16"/>
  <c r="K139" i="16" s="1"/>
  <c r="I140" i="16"/>
  <c r="K140" i="16" s="1"/>
  <c r="I141" i="16"/>
  <c r="K141" i="16" s="1"/>
  <c r="I142" i="16"/>
  <c r="K142" i="16" s="1"/>
  <c r="I143" i="16"/>
  <c r="K143" i="16" s="1"/>
  <c r="I144" i="16"/>
  <c r="K144" i="16" s="1"/>
  <c r="I145" i="16"/>
  <c r="K145" i="16" s="1"/>
  <c r="I146" i="16"/>
  <c r="K146" i="16" s="1"/>
  <c r="I147" i="16"/>
  <c r="K147" i="16" s="1"/>
  <c r="I148" i="16"/>
  <c r="K148" i="16" s="1"/>
  <c r="I149" i="16"/>
  <c r="K149" i="16" s="1"/>
  <c r="I150" i="16"/>
  <c r="K150" i="16" s="1"/>
  <c r="I151" i="16"/>
  <c r="K151" i="16" s="1"/>
  <c r="I152" i="16"/>
  <c r="K152" i="16" s="1"/>
  <c r="I153" i="16"/>
  <c r="K153" i="16" s="1"/>
  <c r="I154" i="16"/>
  <c r="K154" i="16" s="1"/>
  <c r="I155" i="16"/>
  <c r="K155" i="16" s="1"/>
  <c r="I156" i="16"/>
  <c r="K156" i="16" s="1"/>
  <c r="I157" i="16"/>
  <c r="K157" i="16" s="1"/>
  <c r="I158" i="16"/>
  <c r="K158" i="16" s="1"/>
  <c r="I159" i="16"/>
  <c r="K159" i="16" s="1"/>
  <c r="I160" i="16"/>
  <c r="K160" i="16" s="1"/>
  <c r="I161" i="16"/>
  <c r="K161" i="16" s="1"/>
  <c r="I162" i="16"/>
  <c r="K162" i="16" s="1"/>
  <c r="I163" i="16"/>
  <c r="K163" i="16" s="1"/>
  <c r="I164" i="16"/>
  <c r="K164" i="16" s="1"/>
  <c r="I165" i="16"/>
  <c r="K165" i="16" s="1"/>
  <c r="I166" i="16"/>
  <c r="K166" i="16" s="1"/>
  <c r="I167" i="16"/>
  <c r="K167" i="16" s="1"/>
  <c r="I168" i="16"/>
  <c r="K168" i="16" s="1"/>
  <c r="I169" i="16"/>
  <c r="K169" i="16" s="1"/>
  <c r="I170" i="16"/>
  <c r="K170" i="16" s="1"/>
  <c r="I171" i="16"/>
  <c r="K171" i="16" s="1"/>
  <c r="I172" i="16"/>
  <c r="K172" i="16" s="1"/>
  <c r="I173" i="16"/>
  <c r="K173" i="16" s="1"/>
  <c r="I174" i="16"/>
  <c r="K174" i="16" s="1"/>
  <c r="K175" i="16"/>
  <c r="I176" i="16"/>
  <c r="K176" i="16" s="1"/>
  <c r="I177" i="16"/>
  <c r="K177" i="16" s="1"/>
  <c r="I178" i="16"/>
  <c r="K178" i="16" s="1"/>
  <c r="I179" i="16"/>
  <c r="K179" i="16" s="1"/>
  <c r="I180" i="16"/>
  <c r="K180" i="16" s="1"/>
  <c r="I181" i="16"/>
  <c r="K181" i="16" s="1"/>
  <c r="I182" i="16"/>
  <c r="K182" i="16" s="1"/>
  <c r="I183" i="16"/>
  <c r="K183" i="16" s="1"/>
  <c r="I184" i="16"/>
  <c r="K184" i="16" s="1"/>
  <c r="I185" i="16"/>
  <c r="K185" i="16" s="1"/>
  <c r="I186" i="16"/>
  <c r="K186" i="16" s="1"/>
  <c r="I187" i="16"/>
  <c r="K187" i="16" s="1"/>
  <c r="I188" i="16"/>
  <c r="K188" i="16" s="1"/>
  <c r="I189" i="16"/>
  <c r="K189" i="16" s="1"/>
  <c r="I190" i="16"/>
  <c r="K190" i="16" s="1"/>
  <c r="I191" i="16"/>
  <c r="K191" i="16" s="1"/>
  <c r="K192" i="16"/>
  <c r="I193" i="16"/>
  <c r="K193" i="16" s="1"/>
  <c r="I194" i="16"/>
  <c r="K194" i="16" s="1"/>
  <c r="I195" i="16"/>
  <c r="K195" i="16" s="1"/>
  <c r="I196" i="16"/>
  <c r="K196" i="16" s="1"/>
  <c r="I197" i="16"/>
  <c r="K197" i="16" s="1"/>
  <c r="I198" i="16"/>
  <c r="K198" i="16" s="1"/>
  <c r="I199" i="16"/>
  <c r="K199" i="16" s="1"/>
  <c r="I200" i="16"/>
  <c r="K200" i="16" s="1"/>
  <c r="I201" i="16"/>
  <c r="K201" i="16" s="1"/>
  <c r="I202" i="16"/>
  <c r="K202" i="16" s="1"/>
  <c r="I203" i="16"/>
  <c r="K203" i="16" s="1"/>
  <c r="I204" i="16"/>
  <c r="K204" i="16" s="1"/>
  <c r="I205" i="16"/>
  <c r="K205" i="16" s="1"/>
  <c r="I206" i="16"/>
  <c r="K206" i="16" s="1"/>
  <c r="I207" i="16"/>
  <c r="K207" i="16" s="1"/>
  <c r="I208" i="16"/>
  <c r="K208" i="16" s="1"/>
  <c r="I209" i="16"/>
  <c r="K209" i="16" s="1"/>
  <c r="I210" i="16"/>
  <c r="K210" i="16" s="1"/>
  <c r="I211" i="16"/>
  <c r="K211" i="16" s="1"/>
  <c r="I212" i="16"/>
  <c r="K212" i="16" s="1"/>
  <c r="I213" i="16"/>
  <c r="K213" i="16" s="1"/>
  <c r="I214" i="16"/>
  <c r="K214" i="16" s="1"/>
  <c r="I215" i="16"/>
  <c r="K215" i="16" s="1"/>
  <c r="I216" i="16"/>
  <c r="K216" i="16" s="1"/>
  <c r="I217" i="16"/>
  <c r="K217" i="16" s="1"/>
  <c r="I218" i="16"/>
  <c r="K218" i="16" s="1"/>
  <c r="I219" i="16"/>
  <c r="K219" i="16" s="1"/>
  <c r="I220" i="16"/>
  <c r="K220" i="16" s="1"/>
  <c r="I221" i="16"/>
  <c r="K221" i="16" s="1"/>
  <c r="I222" i="16"/>
  <c r="K222" i="16" s="1"/>
  <c r="I223" i="16"/>
  <c r="K223" i="16" s="1"/>
  <c r="I224" i="16"/>
  <c r="K224" i="16" s="1"/>
  <c r="I225" i="16"/>
  <c r="K225" i="16" s="1"/>
  <c r="I226" i="16"/>
  <c r="K226" i="16" s="1"/>
  <c r="I227" i="16"/>
  <c r="K227" i="16" s="1"/>
  <c r="I228" i="16"/>
  <c r="K228" i="16" s="1"/>
  <c r="I229" i="16"/>
  <c r="K229" i="16" s="1"/>
  <c r="I230" i="16"/>
  <c r="K230" i="16" s="1"/>
  <c r="I231" i="16"/>
  <c r="K231" i="16" s="1"/>
  <c r="I232" i="16"/>
  <c r="K232" i="16" s="1"/>
  <c r="I233" i="16"/>
  <c r="K233" i="16" s="1"/>
  <c r="I234" i="16"/>
  <c r="K234" i="16" s="1"/>
  <c r="I235" i="16"/>
  <c r="K235" i="16" s="1"/>
  <c r="I236" i="16"/>
  <c r="K236" i="16" s="1"/>
  <c r="I237" i="16"/>
  <c r="K237" i="16" s="1"/>
  <c r="I238" i="16"/>
  <c r="K238" i="16" s="1"/>
  <c r="I239" i="16"/>
  <c r="K239" i="16" s="1"/>
  <c r="I240" i="16"/>
  <c r="K240" i="16" s="1"/>
  <c r="I241" i="16"/>
  <c r="K241" i="16" s="1"/>
  <c r="I242" i="16"/>
  <c r="K242" i="16" s="1"/>
  <c r="I243" i="16"/>
  <c r="K243" i="16" s="1"/>
  <c r="K244" i="16"/>
  <c r="I245" i="16"/>
  <c r="K245" i="16" s="1"/>
  <c r="I246" i="16"/>
  <c r="K246" i="16" s="1"/>
  <c r="I247" i="16"/>
  <c r="K247" i="16" s="1"/>
  <c r="I248" i="16"/>
  <c r="K248" i="16" s="1"/>
  <c r="I249" i="16"/>
  <c r="K249" i="16" s="1"/>
  <c r="I250" i="16"/>
  <c r="K250" i="16" s="1"/>
  <c r="I251" i="16"/>
  <c r="K251" i="16" s="1"/>
  <c r="I252" i="16"/>
  <c r="K252" i="16" s="1"/>
  <c r="I253" i="16"/>
  <c r="K253" i="16" s="1"/>
  <c r="I254" i="16"/>
  <c r="K254" i="16" s="1"/>
  <c r="I255" i="16"/>
  <c r="K255" i="16" s="1"/>
  <c r="I256" i="16"/>
  <c r="K256" i="16" s="1"/>
  <c r="I257" i="16"/>
  <c r="K257" i="16" s="1"/>
  <c r="I258" i="16"/>
  <c r="K258" i="16" s="1"/>
  <c r="I259" i="16"/>
  <c r="K259" i="16" s="1"/>
  <c r="I260" i="16"/>
  <c r="K260" i="16" s="1"/>
  <c r="I261" i="16"/>
  <c r="K261" i="16" s="1"/>
  <c r="I262" i="16"/>
  <c r="K262" i="16" s="1"/>
  <c r="I263" i="16"/>
  <c r="K263" i="16" s="1"/>
  <c r="I264" i="16"/>
  <c r="K264" i="16" s="1"/>
  <c r="I265" i="16"/>
  <c r="K265" i="16" s="1"/>
  <c r="I266" i="16"/>
  <c r="K266" i="16" s="1"/>
  <c r="I267" i="16"/>
  <c r="K267" i="16" s="1"/>
  <c r="I268" i="16"/>
  <c r="K268" i="16" s="1"/>
  <c r="I269" i="16"/>
  <c r="K269" i="16" s="1"/>
  <c r="I270" i="16"/>
  <c r="K270" i="16" s="1"/>
  <c r="I271" i="16"/>
  <c r="K271" i="16" s="1"/>
  <c r="I272" i="16"/>
  <c r="K272" i="16" s="1"/>
  <c r="I273" i="16"/>
  <c r="K273" i="16" s="1"/>
  <c r="I274" i="16"/>
  <c r="K274" i="16" s="1"/>
  <c r="I275" i="16"/>
  <c r="K275" i="16" s="1"/>
  <c r="I276" i="16"/>
  <c r="K276" i="16" s="1"/>
  <c r="I277" i="16"/>
  <c r="K277" i="16" s="1"/>
  <c r="I278" i="16"/>
  <c r="K278" i="16" s="1"/>
  <c r="I279" i="16"/>
  <c r="K279" i="16" s="1"/>
  <c r="I280" i="16"/>
  <c r="K280" i="16" s="1"/>
  <c r="I281" i="16"/>
  <c r="K281" i="16" s="1"/>
  <c r="I282" i="16"/>
  <c r="K282" i="16" s="1"/>
  <c r="I283" i="16"/>
  <c r="K283" i="16" s="1"/>
  <c r="I284" i="16"/>
  <c r="K284" i="16" s="1"/>
  <c r="I285" i="16"/>
  <c r="K285" i="16" s="1"/>
  <c r="I286" i="16"/>
  <c r="K286" i="16" s="1"/>
  <c r="I287" i="16"/>
  <c r="K287" i="16" s="1"/>
  <c r="I288" i="16"/>
  <c r="K288" i="16" s="1"/>
  <c r="I289" i="16"/>
  <c r="K289" i="16" s="1"/>
  <c r="I290" i="16"/>
  <c r="K290" i="16" s="1"/>
  <c r="I291" i="16"/>
  <c r="K291" i="16" s="1"/>
  <c r="I292" i="16"/>
  <c r="K292" i="16" s="1"/>
  <c r="I293" i="16"/>
  <c r="K293" i="16" s="1"/>
  <c r="I294" i="16"/>
  <c r="K294" i="16" s="1"/>
  <c r="H12" i="16"/>
  <c r="H17" i="16"/>
  <c r="H18" i="16"/>
  <c r="H19" i="16"/>
  <c r="H41" i="16"/>
  <c r="H46" i="16"/>
  <c r="H58" i="16"/>
  <c r="H61" i="16"/>
  <c r="H65" i="16"/>
  <c r="H66" i="16"/>
  <c r="H75" i="16"/>
  <c r="H76" i="16"/>
  <c r="H79" i="16"/>
  <c r="H85" i="16"/>
  <c r="H98" i="16"/>
  <c r="H109" i="16"/>
  <c r="H129" i="16"/>
  <c r="H150" i="16"/>
  <c r="H156" i="16"/>
  <c r="H253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L4" i="16"/>
  <c r="J4" i="16"/>
  <c r="I4" i="16"/>
  <c r="K4" i="16" s="1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48" i="16"/>
  <c r="U249" i="16"/>
  <c r="U250" i="16"/>
  <c r="U251" i="16"/>
  <c r="U252" i="16"/>
  <c r="U253" i="16"/>
  <c r="U254" i="16"/>
  <c r="U255" i="16"/>
  <c r="U256" i="16"/>
  <c r="U257" i="16"/>
  <c r="U258" i="16"/>
  <c r="U259" i="16"/>
  <c r="U260" i="16"/>
  <c r="U261" i="16"/>
  <c r="U262" i="16"/>
  <c r="U263" i="16"/>
  <c r="U264" i="16"/>
  <c r="U265" i="16"/>
  <c r="U266" i="16"/>
  <c r="U267" i="16"/>
  <c r="U268" i="16"/>
  <c r="U269" i="16"/>
  <c r="U270" i="16"/>
  <c r="U271" i="16"/>
  <c r="U272" i="16"/>
  <c r="U273" i="16"/>
  <c r="U274" i="16"/>
  <c r="U275" i="16"/>
  <c r="U276" i="16"/>
  <c r="U277" i="16"/>
  <c r="U278" i="16"/>
  <c r="U279" i="16"/>
  <c r="U280" i="16"/>
  <c r="U281" i="16"/>
  <c r="U282" i="16"/>
  <c r="U283" i="16"/>
  <c r="U284" i="16"/>
  <c r="U285" i="16"/>
  <c r="U286" i="16"/>
  <c r="U287" i="16"/>
  <c r="U288" i="16"/>
  <c r="U289" i="16"/>
  <c r="U290" i="16"/>
  <c r="U291" i="16"/>
  <c r="U292" i="16"/>
  <c r="U293" i="16"/>
  <c r="U294" i="16"/>
  <c r="U4" i="16"/>
  <c r="D293" i="17" l="1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415" i="1"/>
  <c r="H259" i="16" s="1"/>
  <c r="D414" i="1"/>
  <c r="H258" i="16" s="1"/>
  <c r="D413" i="1"/>
  <c r="D412" i="1"/>
  <c r="H257" i="16" s="1"/>
  <c r="D411" i="1"/>
  <c r="H256" i="16" s="1"/>
  <c r="D410" i="1"/>
  <c r="D409" i="1"/>
  <c r="H255" i="16" s="1"/>
  <c r="D408" i="1"/>
  <c r="H254" i="16" s="1"/>
  <c r="D407" i="1"/>
  <c r="H252" i="16" s="1"/>
  <c r="D406" i="1"/>
  <c r="H251" i="16" s="1"/>
  <c r="D405" i="1"/>
  <c r="D404" i="1"/>
  <c r="D403" i="1"/>
  <c r="D402" i="1"/>
  <c r="H250" i="16" s="1"/>
  <c r="D401" i="1"/>
  <c r="D400" i="1"/>
  <c r="D399" i="1"/>
  <c r="H249" i="16" s="1"/>
  <c r="D398" i="1"/>
  <c r="D397" i="1"/>
  <c r="D396" i="1"/>
  <c r="D395" i="1"/>
  <c r="H248" i="16" s="1"/>
  <c r="D394" i="1"/>
  <c r="D393" i="1"/>
  <c r="D392" i="1"/>
  <c r="H247" i="16" s="1"/>
  <c r="D391" i="1"/>
  <c r="D390" i="1"/>
  <c r="H246" i="16" s="1"/>
  <c r="D389" i="1"/>
  <c r="D388" i="1"/>
  <c r="D387" i="1"/>
  <c r="D386" i="1"/>
  <c r="D385" i="1"/>
  <c r="D384" i="1"/>
  <c r="D383" i="1"/>
  <c r="D382" i="1"/>
  <c r="D381" i="1"/>
  <c r="D380" i="1"/>
  <c r="H245" i="16" s="1"/>
  <c r="D379" i="1"/>
  <c r="D378" i="1"/>
  <c r="D377" i="1"/>
  <c r="D376" i="1"/>
  <c r="D375" i="1"/>
  <c r="H243" i="16" s="1"/>
  <c r="D374" i="1"/>
  <c r="D373" i="1"/>
  <c r="H242" i="16" s="1"/>
  <c r="D372" i="1"/>
  <c r="D371" i="1"/>
  <c r="D370" i="1"/>
  <c r="H241" i="16" s="1"/>
  <c r="D369" i="1"/>
  <c r="D368" i="1"/>
  <c r="D367" i="1"/>
  <c r="D366" i="1"/>
  <c r="D365" i="1"/>
  <c r="D364" i="1"/>
  <c r="H240" i="16" s="1"/>
  <c r="D363" i="1"/>
  <c r="D362" i="1"/>
  <c r="D361" i="1"/>
  <c r="H239" i="16" s="1"/>
  <c r="D360" i="1"/>
  <c r="H238" i="16" s="1"/>
  <c r="D359" i="1"/>
  <c r="D358" i="1"/>
  <c r="H237" i="16" s="1"/>
  <c r="D357" i="1"/>
  <c r="H236" i="16" s="1"/>
  <c r="D356" i="1"/>
  <c r="H235" i="16" s="1"/>
  <c r="D355" i="1"/>
  <c r="H234" i="16" s="1"/>
  <c r="D354" i="1"/>
  <c r="H233" i="16" s="1"/>
  <c r="D353" i="1"/>
  <c r="D352" i="1"/>
  <c r="D351" i="1"/>
  <c r="D350" i="1"/>
  <c r="D349" i="1"/>
  <c r="H232" i="16" s="1"/>
  <c r="D348" i="1"/>
  <c r="H231" i="16" s="1"/>
  <c r="D347" i="1"/>
  <c r="H230" i="16" s="1"/>
  <c r="D346" i="1"/>
  <c r="H229" i="16" s="1"/>
  <c r="D345" i="1"/>
  <c r="D344" i="1"/>
  <c r="D343" i="1"/>
  <c r="D342" i="1"/>
  <c r="D341" i="1"/>
  <c r="D340" i="1"/>
  <c r="D339" i="1"/>
  <c r="H228" i="16" s="1"/>
  <c r="D338" i="1"/>
  <c r="D337" i="1"/>
  <c r="H227" i="16" s="1"/>
  <c r="D336" i="1"/>
  <c r="H226" i="16" s="1"/>
  <c r="D335" i="1"/>
  <c r="D334" i="1"/>
  <c r="D333" i="1"/>
  <c r="D332" i="1"/>
  <c r="H225" i="16" s="1"/>
  <c r="D331" i="1"/>
  <c r="H224" i="16" s="1"/>
  <c r="D330" i="1"/>
  <c r="H223" i="16" s="1"/>
  <c r="D329" i="1"/>
  <c r="D328" i="1"/>
  <c r="D327" i="1"/>
  <c r="H222" i="16" s="1"/>
  <c r="D326" i="1"/>
  <c r="D325" i="1"/>
  <c r="D324" i="1"/>
  <c r="D323" i="1"/>
  <c r="H221" i="16" s="1"/>
  <c r="D322" i="1"/>
  <c r="D321" i="1"/>
  <c r="D320" i="1"/>
  <c r="D319" i="1"/>
  <c r="H220" i="16" s="1"/>
  <c r="D318" i="1"/>
  <c r="D317" i="1"/>
  <c r="D316" i="1"/>
  <c r="H219" i="16" s="1"/>
  <c r="D315" i="1"/>
  <c r="D314" i="1"/>
  <c r="D313" i="1"/>
  <c r="H218" i="16" s="1"/>
  <c r="D312" i="1"/>
  <c r="H217" i="16" s="1"/>
  <c r="D311" i="1"/>
  <c r="H216" i="16" s="1"/>
  <c r="D310" i="1"/>
  <c r="D309" i="1"/>
  <c r="H215" i="16" s="1"/>
  <c r="D308" i="1"/>
  <c r="D307" i="1"/>
  <c r="H214" i="16" s="1"/>
  <c r="D306" i="1"/>
  <c r="H213" i="16" s="1"/>
  <c r="D305" i="1"/>
  <c r="D304" i="1"/>
  <c r="H212" i="16" s="1"/>
  <c r="D303" i="1"/>
  <c r="H211" i="16" s="1"/>
  <c r="D302" i="1"/>
  <c r="H210" i="16" s="1"/>
  <c r="D301" i="1"/>
  <c r="H209" i="16" s="1"/>
  <c r="D300" i="1"/>
  <c r="H208" i="16" s="1"/>
  <c r="D299" i="1"/>
  <c r="H207" i="16" s="1"/>
  <c r="D298" i="1"/>
  <c r="D297" i="1"/>
  <c r="D296" i="1"/>
  <c r="D295" i="1"/>
  <c r="H206" i="16" s="1"/>
  <c r="D294" i="1"/>
  <c r="H205" i="16" s="1"/>
  <c r="D293" i="1"/>
  <c r="D292" i="1"/>
  <c r="D291" i="1"/>
  <c r="D290" i="1"/>
  <c r="D289" i="1"/>
  <c r="H204" i="16" s="1"/>
  <c r="D288" i="1"/>
  <c r="H203" i="16" s="1"/>
  <c r="D287" i="1"/>
  <c r="H202" i="16" s="1"/>
  <c r="D286" i="1"/>
  <c r="H201" i="16" s="1"/>
  <c r="D285" i="1"/>
  <c r="D284" i="1"/>
  <c r="H200" i="16" s="1"/>
  <c r="D283" i="1"/>
  <c r="H199" i="16" s="1"/>
  <c r="D282" i="1"/>
  <c r="H198" i="16" s="1"/>
  <c r="D281" i="1"/>
  <c r="D280" i="1"/>
  <c r="H197" i="16" s="1"/>
  <c r="D279" i="1"/>
  <c r="H196" i="16" s="1"/>
  <c r="D278" i="1"/>
  <c r="D277" i="1"/>
  <c r="D276" i="1"/>
  <c r="D275" i="1"/>
  <c r="H195" i="16" s="1"/>
  <c r="D274" i="1"/>
  <c r="H194" i="16" s="1"/>
  <c r="D273" i="1"/>
  <c r="D272" i="1"/>
  <c r="H193" i="16" s="1"/>
  <c r="D271" i="1"/>
  <c r="D270" i="1"/>
  <c r="H191" i="16" s="1"/>
  <c r="D269" i="1"/>
  <c r="H190" i="16" s="1"/>
  <c r="D268" i="1"/>
  <c r="D267" i="1"/>
  <c r="D266" i="1"/>
  <c r="D265" i="1"/>
  <c r="D264" i="1"/>
  <c r="H189" i="16" s="1"/>
  <c r="D263" i="1"/>
  <c r="D262" i="1"/>
  <c r="D261" i="1"/>
  <c r="H188" i="16" s="1"/>
  <c r="D260" i="1"/>
  <c r="H187" i="16" s="1"/>
  <c r="D259" i="1"/>
  <c r="H186" i="16" s="1"/>
  <c r="D258" i="1"/>
  <c r="D257" i="1"/>
  <c r="D256" i="1"/>
  <c r="D255" i="1"/>
  <c r="H185" i="16" s="1"/>
  <c r="D254" i="1"/>
  <c r="D253" i="1"/>
  <c r="H184" i="16" s="1"/>
  <c r="D252" i="1"/>
  <c r="D251" i="1"/>
  <c r="D250" i="1"/>
  <c r="D249" i="1"/>
  <c r="H183" i="16" s="1"/>
  <c r="D248" i="1"/>
  <c r="D247" i="1"/>
  <c r="H182" i="16" s="1"/>
  <c r="D246" i="1"/>
  <c r="D245" i="1"/>
  <c r="D244" i="1"/>
  <c r="D243" i="1"/>
  <c r="D242" i="1"/>
  <c r="D241" i="1"/>
  <c r="H181" i="16" s="1"/>
  <c r="D240" i="1"/>
  <c r="D239" i="1"/>
  <c r="H180" i="16" s="1"/>
  <c r="D238" i="1"/>
  <c r="H179" i="16" s="1"/>
  <c r="D237" i="1"/>
  <c r="H178" i="16" s="1"/>
  <c r="D236" i="1"/>
  <c r="H177" i="16" s="1"/>
  <c r="D235" i="1"/>
  <c r="D234" i="1"/>
  <c r="D233" i="1"/>
  <c r="H176" i="16" s="1"/>
  <c r="D232" i="1"/>
  <c r="D231" i="1"/>
  <c r="D230" i="1"/>
  <c r="H174" i="16" s="1"/>
  <c r="D229" i="1"/>
  <c r="H173" i="16" s="1"/>
  <c r="D228" i="1"/>
  <c r="H172" i="16" s="1"/>
  <c r="D227" i="1"/>
  <c r="H171" i="16" s="1"/>
  <c r="D226" i="1"/>
  <c r="H170" i="16" s="1"/>
  <c r="D225" i="1"/>
  <c r="D224" i="1"/>
  <c r="H169" i="16" s="1"/>
  <c r="D223" i="1"/>
  <c r="H168" i="16" s="1"/>
  <c r="D222" i="1"/>
  <c r="D221" i="1"/>
  <c r="H167" i="16" s="1"/>
  <c r="D220" i="1"/>
  <c r="H166" i="16" s="1"/>
  <c r="D219" i="1"/>
  <c r="H165" i="16" s="1"/>
  <c r="D218" i="1"/>
  <c r="H164" i="16" s="1"/>
  <c r="D217" i="1"/>
  <c r="H163" i="16" s="1"/>
  <c r="D216" i="1"/>
  <c r="H162" i="16" s="1"/>
  <c r="D215" i="1"/>
  <c r="D214" i="1"/>
  <c r="D213" i="1"/>
  <c r="H161" i="16" s="1"/>
  <c r="D212" i="1"/>
  <c r="D211" i="1"/>
  <c r="H160" i="16" s="1"/>
  <c r="D210" i="1"/>
  <c r="H159" i="16" s="1"/>
  <c r="D209" i="1"/>
  <c r="D208" i="1"/>
  <c r="D207" i="1"/>
  <c r="D206" i="1"/>
  <c r="H158" i="16" s="1"/>
  <c r="D205" i="1"/>
  <c r="H157" i="16" s="1"/>
  <c r="D204" i="1"/>
  <c r="H155" i="16" s="1"/>
  <c r="D203" i="1"/>
  <c r="D202" i="1"/>
  <c r="H154" i="16" s="1"/>
  <c r="D201" i="1"/>
  <c r="H153" i="16" s="1"/>
  <c r="D200" i="1"/>
  <c r="D199" i="1"/>
  <c r="H152" i="16" s="1"/>
  <c r="D198" i="1"/>
  <c r="H151" i="16" s="1"/>
  <c r="D197" i="1"/>
  <c r="D196" i="1"/>
  <c r="D195" i="1"/>
  <c r="H149" i="16" s="1"/>
  <c r="D194" i="1"/>
  <c r="H148" i="16" s="1"/>
  <c r="D193" i="1"/>
  <c r="H147" i="16" s="1"/>
  <c r="D192" i="1"/>
  <c r="H146" i="16" s="1"/>
  <c r="D191" i="1"/>
  <c r="H145" i="16" s="1"/>
  <c r="D190" i="1"/>
  <c r="D189" i="1"/>
  <c r="H144" i="16" s="1"/>
  <c r="D188" i="1"/>
  <c r="H143" i="16" s="1"/>
  <c r="D187" i="1"/>
  <c r="D186" i="1"/>
  <c r="H142" i="16" s="1"/>
  <c r="D185" i="1"/>
  <c r="H141" i="16" s="1"/>
  <c r="D184" i="1"/>
  <c r="D183" i="1"/>
  <c r="D182" i="1"/>
  <c r="D181" i="1"/>
  <c r="H140" i="16" s="1"/>
  <c r="D180" i="1"/>
  <c r="H139" i="16" s="1"/>
  <c r="D179" i="1"/>
  <c r="H138" i="16" s="1"/>
  <c r="D178" i="1"/>
  <c r="H137" i="16" s="1"/>
  <c r="D177" i="1"/>
  <c r="D176" i="1"/>
  <c r="D175" i="1"/>
  <c r="D174" i="1"/>
  <c r="H136" i="16" s="1"/>
  <c r="D173" i="1"/>
  <c r="H135" i="16" s="1"/>
  <c r="D172" i="1"/>
  <c r="H134" i="16" s="1"/>
  <c r="D171" i="1"/>
  <c r="H133" i="16" s="1"/>
  <c r="D170" i="1"/>
  <c r="D169" i="1"/>
  <c r="H132" i="16" s="1"/>
  <c r="D168" i="1"/>
  <c r="H131" i="16" s="1"/>
  <c r="D167" i="1"/>
  <c r="D166" i="1"/>
  <c r="H130" i="16" s="1"/>
  <c r="D165" i="1"/>
  <c r="D164" i="1"/>
  <c r="D163" i="1"/>
  <c r="H128" i="16" s="1"/>
  <c r="D162" i="1"/>
  <c r="H127" i="16" s="1"/>
  <c r="D161" i="1"/>
  <c r="H126" i="16" s="1"/>
  <c r="D160" i="1"/>
  <c r="D159" i="1"/>
  <c r="H125" i="16" s="1"/>
  <c r="D158" i="1"/>
  <c r="H124" i="16" s="1"/>
  <c r="D157" i="1"/>
  <c r="D156" i="1"/>
  <c r="D155" i="1"/>
  <c r="H123" i="16" s="1"/>
  <c r="D154" i="1"/>
  <c r="H122" i="16" s="1"/>
  <c r="D153" i="1"/>
  <c r="H121" i="16" s="1"/>
  <c r="D152" i="1"/>
  <c r="H120" i="16" s="1"/>
  <c r="D151" i="1"/>
  <c r="H119" i="16" s="1"/>
  <c r="D150" i="1"/>
  <c r="D149" i="1"/>
  <c r="H118" i="16" s="1"/>
  <c r="D148" i="1"/>
  <c r="H117" i="16" s="1"/>
  <c r="D147" i="1"/>
  <c r="D146" i="1"/>
  <c r="H116" i="16" s="1"/>
  <c r="D145" i="1"/>
  <c r="D144" i="1"/>
  <c r="D143" i="1"/>
  <c r="D142" i="1"/>
  <c r="H115" i="16" s="1"/>
  <c r="D141" i="1"/>
  <c r="D140" i="1"/>
  <c r="H114" i="16" s="1"/>
  <c r="D139" i="1"/>
  <c r="D138" i="1"/>
  <c r="D137" i="1"/>
  <c r="H113" i="16" s="1"/>
  <c r="D136" i="1"/>
  <c r="H112" i="16" s="1"/>
  <c r="D135" i="1"/>
  <c r="D134" i="1"/>
  <c r="H111" i="16" s="1"/>
  <c r="D133" i="1"/>
  <c r="D132" i="1"/>
  <c r="D131" i="1"/>
  <c r="H110" i="16" s="1"/>
  <c r="D130" i="1"/>
  <c r="H108" i="16" s="1"/>
  <c r="D129" i="1"/>
  <c r="D128" i="1"/>
  <c r="H107" i="16" s="1"/>
  <c r="D127" i="1"/>
  <c r="H106" i="16" s="1"/>
  <c r="D126" i="1"/>
  <c r="D125" i="1"/>
  <c r="D124" i="1"/>
  <c r="H105" i="16" s="1"/>
  <c r="D123" i="1"/>
  <c r="D122" i="1"/>
  <c r="D121" i="1"/>
  <c r="H104" i="16" s="1"/>
  <c r="D120" i="1"/>
  <c r="D119" i="1"/>
  <c r="H103" i="16" s="1"/>
  <c r="D118" i="1"/>
  <c r="H102" i="16" s="1"/>
  <c r="D117" i="1"/>
  <c r="D116" i="1"/>
  <c r="H101" i="16" s="1"/>
  <c r="D115" i="1"/>
  <c r="H100" i="16" s="1"/>
  <c r="D114" i="1"/>
  <c r="D113" i="1"/>
  <c r="H99" i="16" s="1"/>
  <c r="D112" i="1"/>
  <c r="D111" i="1"/>
  <c r="H97" i="16" s="1"/>
  <c r="D110" i="1"/>
  <c r="H96" i="16" s="1"/>
  <c r="D109" i="1"/>
  <c r="H95" i="16" s="1"/>
  <c r="D108" i="1"/>
  <c r="D107" i="1"/>
  <c r="H94" i="16" s="1"/>
  <c r="D106" i="1"/>
  <c r="H93" i="16" s="1"/>
  <c r="D105" i="1"/>
  <c r="H92" i="16" s="1"/>
  <c r="D104" i="1"/>
  <c r="H91" i="16" s="1"/>
  <c r="D103" i="1"/>
  <c r="H90" i="16" s="1"/>
  <c r="D102" i="1"/>
  <c r="H89" i="16" s="1"/>
  <c r="D101" i="1"/>
  <c r="H88" i="16" s="1"/>
  <c r="D100" i="1"/>
  <c r="H87" i="16" s="1"/>
  <c r="D99" i="1"/>
  <c r="H86" i="16" s="1"/>
  <c r="D98" i="1"/>
  <c r="D97" i="1"/>
  <c r="D96" i="1"/>
  <c r="H84" i="16" s="1"/>
  <c r="D95" i="1"/>
  <c r="H83" i="16" s="1"/>
  <c r="D94" i="1"/>
  <c r="D93" i="1"/>
  <c r="H82" i="16" s="1"/>
  <c r="D92" i="1"/>
  <c r="H81" i="16" s="1"/>
  <c r="D91" i="1"/>
  <c r="D90" i="1"/>
  <c r="H80" i="16" s="1"/>
  <c r="D89" i="1"/>
  <c r="H78" i="16" s="1"/>
  <c r="D88" i="1"/>
  <c r="H77" i="16" s="1"/>
  <c r="D87" i="1"/>
  <c r="D86" i="1"/>
  <c r="D85" i="1"/>
  <c r="D84" i="1"/>
  <c r="H74" i="16" s="1"/>
  <c r="D83" i="1"/>
  <c r="D82" i="1"/>
  <c r="D81" i="1"/>
  <c r="H73" i="16" s="1"/>
  <c r="D80" i="1"/>
  <c r="H72" i="16" s="1"/>
  <c r="D79" i="1"/>
  <c r="H71" i="16" s="1"/>
  <c r="D78" i="1"/>
  <c r="H70" i="16" s="1"/>
  <c r="D77" i="1"/>
  <c r="D76" i="1"/>
  <c r="H69" i="16" s="1"/>
  <c r="D75" i="1"/>
  <c r="H68" i="16" s="1"/>
  <c r="D74" i="1"/>
  <c r="H67" i="16" s="1"/>
  <c r="D73" i="1"/>
  <c r="D72" i="1"/>
  <c r="D71" i="1"/>
  <c r="H64" i="16" s="1"/>
  <c r="D70" i="1"/>
  <c r="D69" i="1"/>
  <c r="D68" i="1"/>
  <c r="H63" i="16" s="1"/>
  <c r="D67" i="1"/>
  <c r="H62" i="16" s="1"/>
  <c r="D66" i="1"/>
  <c r="H60" i="16" s="1"/>
  <c r="D65" i="1"/>
  <c r="H59" i="16" s="1"/>
  <c r="D64" i="1"/>
  <c r="H57" i="16" s="1"/>
  <c r="D63" i="1"/>
  <c r="D62" i="1"/>
  <c r="D61" i="1"/>
  <c r="H56" i="16" s="1"/>
  <c r="D60" i="1"/>
  <c r="H55" i="16" s="1"/>
  <c r="D59" i="1"/>
  <c r="H54" i="16" s="1"/>
  <c r="D58" i="1"/>
  <c r="H53" i="16" s="1"/>
  <c r="D57" i="1"/>
  <c r="D56" i="1"/>
  <c r="H52" i="16" s="1"/>
  <c r="D55" i="1"/>
  <c r="H51" i="16" s="1"/>
  <c r="D54" i="1"/>
  <c r="H50" i="16" s="1"/>
  <c r="D53" i="1"/>
  <c r="D52" i="1"/>
  <c r="H49" i="16" s="1"/>
  <c r="D51" i="1"/>
  <c r="H48" i="16" s="1"/>
  <c r="D50" i="1"/>
  <c r="H47" i="16" s="1"/>
  <c r="D49" i="1"/>
  <c r="H45" i="16" s="1"/>
  <c r="D48" i="1"/>
  <c r="D47" i="1"/>
  <c r="D46" i="1"/>
  <c r="H44" i="16" s="1"/>
  <c r="D45" i="1"/>
  <c r="D44" i="1"/>
  <c r="H43" i="16" s="1"/>
  <c r="D43" i="1"/>
  <c r="H42" i="16" s="1"/>
  <c r="D42" i="1"/>
  <c r="D41" i="1"/>
  <c r="H40" i="16" s="1"/>
  <c r="D40" i="1"/>
  <c r="D39" i="1"/>
  <c r="H39" i="16" s="1"/>
  <c r="D38" i="1"/>
  <c r="H38" i="16" s="1"/>
  <c r="D37" i="1"/>
  <c r="H37" i="16" s="1"/>
  <c r="D36" i="1"/>
  <c r="D35" i="1"/>
  <c r="H36" i="16" s="1"/>
  <c r="D34" i="1"/>
  <c r="H35" i="16" s="1"/>
  <c r="D33" i="1"/>
  <c r="H34" i="16" s="1"/>
  <c r="D32" i="1"/>
  <c r="H33" i="16" s="1"/>
  <c r="D31" i="1"/>
  <c r="H32" i="16" s="1"/>
  <c r="D30" i="1"/>
  <c r="H31" i="16" s="1"/>
  <c r="D29" i="1"/>
  <c r="D28" i="1"/>
  <c r="D27" i="1"/>
  <c r="H30" i="16" s="1"/>
  <c r="D26" i="1"/>
  <c r="H29" i="16" s="1"/>
  <c r="D25" i="1"/>
  <c r="H28" i="16" s="1"/>
  <c r="D24" i="1"/>
  <c r="H27" i="16" s="1"/>
  <c r="D23" i="1"/>
  <c r="H26" i="16" s="1"/>
  <c r="D22" i="1"/>
  <c r="H25" i="16" s="1"/>
  <c r="D21" i="1"/>
  <c r="H24" i="16" s="1"/>
  <c r="D20" i="1"/>
  <c r="H23" i="16" s="1"/>
  <c r="D19" i="1"/>
  <c r="H22" i="16" s="1"/>
  <c r="D18" i="1"/>
  <c r="D17" i="1"/>
  <c r="H21" i="16" s="1"/>
  <c r="D16" i="1"/>
  <c r="H20" i="16" s="1"/>
  <c r="D15" i="1"/>
  <c r="D14" i="1"/>
  <c r="H15" i="16" s="1"/>
  <c r="D13" i="1"/>
  <c r="H14" i="16" s="1"/>
  <c r="D12" i="1"/>
  <c r="D11" i="1"/>
  <c r="H13" i="16" s="1"/>
  <c r="D10" i="1"/>
  <c r="H11" i="16" s="1"/>
  <c r="D9" i="1"/>
  <c r="H10" i="16" s="1"/>
  <c r="D8" i="1"/>
  <c r="H9" i="16" s="1"/>
  <c r="D7" i="1"/>
  <c r="H8" i="16" s="1"/>
  <c r="D6" i="1"/>
  <c r="H7" i="16" s="1"/>
  <c r="D5" i="1"/>
  <c r="D4" i="1"/>
  <c r="H6" i="16" s="1"/>
  <c r="D3" i="1"/>
  <c r="H5" i="16" s="1"/>
  <c r="D2" i="1"/>
  <c r="H4" i="16" s="1"/>
  <c r="T4" i="16" s="1"/>
  <c r="V4" i="16" l="1"/>
  <c r="W4" i="16" s="1"/>
  <c r="Z5" i="16"/>
  <c r="Z6" i="16"/>
  <c r="Z7" i="16"/>
  <c r="Z8" i="16"/>
  <c r="Z9" i="16"/>
  <c r="Z10" i="16"/>
  <c r="Z11" i="16"/>
  <c r="Z12" i="16"/>
  <c r="Z13" i="16"/>
  <c r="Z14" i="16"/>
  <c r="Z15" i="16"/>
  <c r="Z16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 l="1"/>
  <c r="C113" i="16"/>
  <c r="C15" i="16"/>
  <c r="C170" i="16"/>
  <c r="C116" i="16"/>
  <c r="C198" i="16"/>
  <c r="C193" i="16"/>
  <c r="C10" i="16"/>
  <c r="C185" i="16"/>
  <c r="C4" i="16"/>
  <c r="C5" i="16"/>
  <c r="C53" i="16"/>
  <c r="C70" i="16"/>
  <c r="C284" i="16"/>
  <c r="C6" i="16"/>
  <c r="C8" i="16"/>
  <c r="C26" i="16"/>
  <c r="C50" i="16"/>
  <c r="C9" i="16"/>
  <c r="C257" i="16"/>
  <c r="C37" i="16"/>
  <c r="C44" i="16"/>
  <c r="C204" i="16"/>
  <c r="C25" i="16"/>
  <c r="C164" i="16"/>
  <c r="C183" i="16"/>
  <c r="C120" i="16"/>
  <c r="C229" i="16"/>
  <c r="C293" i="16"/>
  <c r="C173" i="16"/>
  <c r="C275" i="16"/>
  <c r="C121" i="16"/>
  <c r="C278" i="16"/>
  <c r="C64" i="16"/>
  <c r="C236" i="16"/>
  <c r="C22" i="16"/>
  <c r="C40" i="16"/>
  <c r="C7" i="16"/>
  <c r="C142" i="16"/>
  <c r="C91" i="16"/>
  <c r="C102" i="16"/>
  <c r="C130" i="16"/>
  <c r="C174" i="16"/>
  <c r="C205" i="16"/>
  <c r="C255" i="16"/>
  <c r="C285" i="16"/>
  <c r="C128" i="16"/>
  <c r="C67" i="16"/>
  <c r="C203" i="16"/>
  <c r="C206" i="16"/>
  <c r="C78" i="16"/>
  <c r="C208" i="16"/>
  <c r="C249" i="16"/>
  <c r="C34" i="16"/>
  <c r="C196" i="16"/>
  <c r="C200" i="16"/>
  <c r="C122" i="16"/>
  <c r="C138" i="16"/>
  <c r="C276" i="16"/>
  <c r="C261" i="16"/>
  <c r="C143" i="16"/>
  <c r="C144" i="16"/>
  <c r="C62" i="16"/>
  <c r="C277" i="16"/>
  <c r="C219" i="16"/>
  <c r="C220" i="16"/>
  <c r="C141" i="16"/>
  <c r="C123" i="16"/>
  <c r="C262" i="16"/>
  <c r="C129" i="16"/>
  <c r="C110" i="16"/>
  <c r="C207" i="16"/>
  <c r="C92" i="16"/>
  <c r="C157" i="16"/>
  <c r="C39" i="16"/>
  <c r="C118" i="16"/>
  <c r="C179" i="16"/>
  <c r="C159" i="16"/>
  <c r="C133" i="16"/>
  <c r="C136" i="16"/>
  <c r="C182" i="16"/>
  <c r="C260" i="16"/>
  <c r="C190" i="16"/>
  <c r="C168" i="16"/>
  <c r="C124" i="16"/>
  <c r="C100" i="16"/>
  <c r="C111" i="16"/>
  <c r="C71" i="16"/>
  <c r="C225" i="16"/>
  <c r="C150" i="16"/>
  <c r="C214" i="16"/>
  <c r="C215" i="16"/>
  <c r="C74" i="16"/>
  <c r="C280" i="16"/>
  <c r="C237" i="16"/>
  <c r="C42" i="16"/>
  <c r="C55" i="16"/>
  <c r="C20" i="16"/>
  <c r="C31" i="16"/>
  <c r="C49" i="16"/>
  <c r="C59" i="16"/>
  <c r="C28" i="16"/>
  <c r="C166" i="16"/>
  <c r="C87" i="16"/>
  <c r="C212" i="16"/>
  <c r="C86" i="16"/>
  <c r="C101" i="16"/>
  <c r="C84" i="16"/>
  <c r="C197" i="16"/>
  <c r="C165" i="16"/>
  <c r="C12" i="16"/>
  <c r="C256" i="16"/>
  <c r="C231" i="16"/>
  <c r="C61" i="16"/>
  <c r="C46" i="16"/>
  <c r="C33" i="16"/>
  <c r="C54" i="16"/>
  <c r="C56" i="16"/>
  <c r="C57" i="16"/>
  <c r="C73" i="16"/>
  <c r="C18" i="16"/>
  <c r="C209" i="16"/>
  <c r="C221" i="16"/>
  <c r="C264" i="16"/>
  <c r="C41" i="16"/>
  <c r="C158" i="16"/>
  <c r="C88" i="16"/>
  <c r="C19" i="16"/>
  <c r="C96" i="16"/>
  <c r="C265" i="16"/>
  <c r="C161" i="16"/>
  <c r="C160" i="16"/>
  <c r="C148" i="16"/>
  <c r="C263" i="16"/>
  <c r="C137" i="16"/>
  <c r="C259" i="16"/>
  <c r="C238" i="16"/>
  <c r="C36" i="16"/>
  <c r="C82" i="16"/>
  <c r="C126" i="16"/>
  <c r="C226" i="16"/>
  <c r="C90" i="16"/>
  <c r="C145" i="16"/>
  <c r="C177" i="16"/>
  <c r="C178" i="16"/>
  <c r="C247" i="16"/>
  <c r="C125" i="16"/>
  <c r="C184" i="16"/>
  <c r="C210" i="16"/>
  <c r="C151" i="16"/>
  <c r="C45" i="16"/>
  <c r="C156" i="16"/>
  <c r="C291" i="16"/>
  <c r="C27" i="16"/>
  <c r="C232" i="16"/>
  <c r="C134" i="16"/>
  <c r="C43" i="16"/>
  <c r="C228" i="16"/>
  <c r="C103" i="16"/>
  <c r="C127" i="16"/>
  <c r="C279" i="16"/>
  <c r="C94" i="16"/>
  <c r="C217" i="16"/>
  <c r="C152" i="16"/>
  <c r="C171" i="16"/>
  <c r="C292" i="16"/>
  <c r="C274" i="16"/>
  <c r="C30" i="16"/>
  <c r="C281" i="16"/>
  <c r="C147" i="16"/>
  <c r="C186" i="16"/>
  <c r="C199" i="16"/>
  <c r="C172" i="16"/>
  <c r="C289" i="16"/>
  <c r="C24" i="16"/>
  <c r="C63" i="16"/>
  <c r="C195" i="16"/>
  <c r="C14" i="16"/>
  <c r="C242" i="16"/>
  <c r="C202" i="16"/>
  <c r="C181" i="16"/>
  <c r="C282" i="16"/>
  <c r="C17" i="16"/>
  <c r="C268" i="16"/>
  <c r="C243" i="16"/>
  <c r="C131" i="16"/>
  <c r="C11" i="16"/>
  <c r="C109" i="16"/>
  <c r="C139" i="16"/>
  <c r="C167" i="16"/>
  <c r="C213" i="16"/>
  <c r="C187" i="16"/>
  <c r="C97" i="16"/>
  <c r="C244" i="16"/>
  <c r="C223" i="16"/>
  <c r="C201" i="16"/>
  <c r="C65" i="16"/>
  <c r="C269" i="16"/>
  <c r="C68" i="16"/>
  <c r="C252" i="16"/>
  <c r="C93" i="16"/>
  <c r="C245" i="16"/>
  <c r="C169" i="16"/>
  <c r="C21" i="16"/>
  <c r="C48" i="16"/>
  <c r="C233" i="16"/>
  <c r="C286" i="16"/>
  <c r="C60" i="16"/>
  <c r="C13" i="16"/>
  <c r="C16" i="16"/>
  <c r="C290" i="16"/>
  <c r="C76" i="16"/>
  <c r="C149" i="16"/>
  <c r="C140" i="16"/>
  <c r="C216" i="16"/>
  <c r="C270" i="16"/>
  <c r="C132" i="16"/>
  <c r="C146" i="16"/>
  <c r="C38" i="16"/>
  <c r="C287" i="16"/>
  <c r="C80" i="16"/>
  <c r="C176" i="16"/>
  <c r="C218" i="16"/>
  <c r="C175" i="16"/>
  <c r="C283" i="16"/>
  <c r="C112" i="16"/>
  <c r="C77" i="16"/>
  <c r="C108" i="16"/>
  <c r="C246" i="16"/>
  <c r="C294" i="16"/>
  <c r="C51" i="16"/>
  <c r="C75" i="16"/>
  <c r="C227" i="16"/>
  <c r="C271" i="16"/>
  <c r="C98" i="16"/>
  <c r="C89" i="16"/>
  <c r="C258" i="16"/>
  <c r="C81" i="16"/>
  <c r="C224" i="16"/>
  <c r="C52" i="16"/>
  <c r="C288" i="16"/>
  <c r="C266" i="16"/>
  <c r="C154" i="16"/>
  <c r="C188" i="16"/>
  <c r="C83" i="16"/>
  <c r="C135" i="16"/>
  <c r="C95" i="16"/>
  <c r="C253" i="16"/>
  <c r="C106" i="16"/>
  <c r="C32" i="16"/>
  <c r="C162" i="16"/>
  <c r="C272" i="16"/>
  <c r="C114" i="16"/>
  <c r="C29" i="16"/>
  <c r="C69" i="16"/>
  <c r="C99" i="16"/>
  <c r="C234" i="16"/>
  <c r="C235" i="16"/>
  <c r="C85" i="16"/>
  <c r="C23" i="16"/>
  <c r="C230" i="16"/>
  <c r="C66" i="16"/>
  <c r="C47" i="16"/>
  <c r="C155" i="16"/>
  <c r="C273" i="16"/>
  <c r="C107" i="16"/>
  <c r="C117" i="16"/>
  <c r="C222" i="16"/>
  <c r="C115" i="16"/>
  <c r="C191" i="16"/>
  <c r="C192" i="16"/>
  <c r="C250" i="16"/>
  <c r="C105" i="16"/>
  <c r="C35" i="16"/>
  <c r="C251" i="16"/>
  <c r="C254" i="16"/>
  <c r="C79" i="16"/>
  <c r="C72" i="16"/>
  <c r="C211" i="16"/>
  <c r="C163" i="16"/>
  <c r="C239" i="16"/>
  <c r="C240" i="16"/>
  <c r="C194" i="16"/>
  <c r="C267" i="16"/>
  <c r="C119" i="16"/>
  <c r="C189" i="16"/>
  <c r="C104" i="16"/>
  <c r="C153" i="16"/>
  <c r="C180" i="16"/>
  <c r="C58" i="16"/>
  <c r="C241" i="16"/>
  <c r="T167" i="16" l="1"/>
  <c r="V167" i="16" l="1"/>
  <c r="C248" i="16"/>
  <c r="W167" i="16" l="1"/>
  <c r="Y167" i="16" s="1"/>
  <c r="AA167" i="16" s="1"/>
  <c r="T126" i="16"/>
  <c r="V126" i="16" s="1"/>
  <c r="T90" i="16"/>
  <c r="V90" i="16" s="1"/>
  <c r="T177" i="16"/>
  <c r="V177" i="16" s="1"/>
  <c r="T101" i="16"/>
  <c r="V101" i="16" s="1"/>
  <c r="T84" i="16"/>
  <c r="V84" i="16" s="1"/>
  <c r="T165" i="16"/>
  <c r="V165" i="16" s="1"/>
  <c r="T46" i="16"/>
  <c r="V46" i="16" s="1"/>
  <c r="T54" i="16"/>
  <c r="V54" i="16" s="1"/>
  <c r="T57" i="16"/>
  <c r="V57" i="16" s="1"/>
  <c r="W57" i="16" s="1"/>
  <c r="T88" i="16"/>
  <c r="V88" i="16" s="1"/>
  <c r="T265" i="16"/>
  <c r="V265" i="16" s="1"/>
  <c r="T148" i="16"/>
  <c r="V148" i="16" s="1"/>
  <c r="T137" i="16"/>
  <c r="V137" i="16" s="1"/>
  <c r="T238" i="16"/>
  <c r="V238" i="16" s="1"/>
  <c r="T36" i="16"/>
  <c r="V36" i="16" s="1"/>
  <c r="T12" i="16"/>
  <c r="V12" i="16" s="1"/>
  <c r="T64" i="16"/>
  <c r="V64" i="16" s="1"/>
  <c r="T294" i="16"/>
  <c r="V294" i="16" s="1"/>
  <c r="T51" i="16"/>
  <c r="V51" i="16" s="1"/>
  <c r="T139" i="16"/>
  <c r="V139" i="16" s="1"/>
  <c r="T135" i="16"/>
  <c r="V135" i="16" s="1"/>
  <c r="T253" i="16"/>
  <c r="V253" i="16" s="1"/>
  <c r="T217" i="16"/>
  <c r="V217" i="16" s="1"/>
  <c r="T15" i="16"/>
  <c r="V15" i="16" s="1"/>
  <c r="T74" i="16"/>
  <c r="V74" i="16" s="1"/>
  <c r="W74" i="16" s="1"/>
  <c r="T86" i="16"/>
  <c r="V86" i="16" s="1"/>
  <c r="T56" i="16"/>
  <c r="V56" i="16" s="1"/>
  <c r="T73" i="16"/>
  <c r="V73" i="16" s="1"/>
  <c r="T19" i="16"/>
  <c r="V19" i="16" s="1"/>
  <c r="T96" i="16"/>
  <c r="V96" i="16" s="1"/>
  <c r="W96" i="16" s="1"/>
  <c r="T161" i="16"/>
  <c r="V161" i="16" s="1"/>
  <c r="T160" i="16"/>
  <c r="V160" i="16" s="1"/>
  <c r="T263" i="16"/>
  <c r="V263" i="16" s="1"/>
  <c r="T259" i="16"/>
  <c r="V259" i="16" s="1"/>
  <c r="T210" i="16"/>
  <c r="T187" i="16"/>
  <c r="V187" i="16" s="1"/>
  <c r="T216" i="16"/>
  <c r="V216" i="16" s="1"/>
  <c r="T132" i="16"/>
  <c r="V132" i="16" s="1"/>
  <c r="T77" i="16"/>
  <c r="V77" i="16" s="1"/>
  <c r="T95" i="16"/>
  <c r="V95" i="16" s="1"/>
  <c r="T23" i="16"/>
  <c r="V23" i="16" s="1"/>
  <c r="W23" i="16" s="1"/>
  <c r="T103" i="16"/>
  <c r="T197" i="16"/>
  <c r="V197" i="16" s="1"/>
  <c r="T256" i="16"/>
  <c r="V256" i="16" s="1"/>
  <c r="T231" i="16"/>
  <c r="V231" i="16" s="1"/>
  <c r="T61" i="16"/>
  <c r="V61" i="16" s="1"/>
  <c r="T33" i="16"/>
  <c r="V33" i="16" s="1"/>
  <c r="T82" i="16"/>
  <c r="V82" i="16" s="1"/>
  <c r="W82" i="16" s="1"/>
  <c r="T226" i="16"/>
  <c r="V226" i="16" s="1"/>
  <c r="T145" i="16"/>
  <c r="V145" i="16" s="1"/>
  <c r="T178" i="16"/>
  <c r="V178" i="16" s="1"/>
  <c r="T125" i="16"/>
  <c r="V125" i="16" s="1"/>
  <c r="T286" i="16"/>
  <c r="V286" i="16" s="1"/>
  <c r="T60" i="16"/>
  <c r="V60" i="16" s="1"/>
  <c r="W60" i="16" s="1"/>
  <c r="T16" i="16"/>
  <c r="V16" i="16" s="1"/>
  <c r="W16" i="16" s="1"/>
  <c r="T76" i="16"/>
  <c r="V76" i="16" s="1"/>
  <c r="T140" i="16"/>
  <c r="V140" i="16" s="1"/>
  <c r="T153" i="16"/>
  <c r="V153" i="16" s="1"/>
  <c r="T38" i="16"/>
  <c r="V38" i="16" s="1"/>
  <c r="T80" i="16"/>
  <c r="T176" i="16"/>
  <c r="V176" i="16" s="1"/>
  <c r="T258" i="16"/>
  <c r="V258" i="16" s="1"/>
  <c r="T81" i="16"/>
  <c r="V81" i="16" s="1"/>
  <c r="T72" i="16"/>
  <c r="V72" i="16" s="1"/>
  <c r="T27" i="16"/>
  <c r="V27" i="16" s="1"/>
  <c r="T113" i="16"/>
  <c r="V113" i="16" s="1"/>
  <c r="T175" i="16"/>
  <c r="V175" i="16" s="1"/>
  <c r="T69" i="16"/>
  <c r="V69" i="16" s="1"/>
  <c r="T99" i="16"/>
  <c r="V99" i="16" s="1"/>
  <c r="T50" i="16"/>
  <c r="V50" i="16" s="1"/>
  <c r="T9" i="16"/>
  <c r="V9" i="16" s="1"/>
  <c r="T37" i="16"/>
  <c r="V37" i="16" s="1"/>
  <c r="T25" i="16"/>
  <c r="V25" i="16" s="1"/>
  <c r="T280" i="16"/>
  <c r="V280" i="16" s="1"/>
  <c r="T237" i="16"/>
  <c r="V237" i="16" s="1"/>
  <c r="T42" i="16"/>
  <c r="V42" i="16" s="1"/>
  <c r="T55" i="16"/>
  <c r="V55" i="16" s="1"/>
  <c r="T20" i="16"/>
  <c r="V20" i="16" s="1"/>
  <c r="W20" i="16" s="1"/>
  <c r="T31" i="16"/>
  <c r="V31" i="16" s="1"/>
  <c r="T49" i="16"/>
  <c r="V49" i="16" s="1"/>
  <c r="W49" i="16" s="1"/>
  <c r="T59" i="16"/>
  <c r="V59" i="16" s="1"/>
  <c r="T28" i="16"/>
  <c r="V28" i="16" s="1"/>
  <c r="T166" i="16"/>
  <c r="V166" i="16" s="1"/>
  <c r="T87" i="16"/>
  <c r="V87" i="16" s="1"/>
  <c r="T212" i="16"/>
  <c r="V212" i="16" s="1"/>
  <c r="T214" i="16"/>
  <c r="V214" i="16" s="1"/>
  <c r="T215" i="16"/>
  <c r="V215" i="16" s="1"/>
  <c r="T18" i="16"/>
  <c r="V18" i="16" s="1"/>
  <c r="T209" i="16"/>
  <c r="V209" i="16" s="1"/>
  <c r="T221" i="16"/>
  <c r="V221" i="16" s="1"/>
  <c r="T264" i="16"/>
  <c r="V264" i="16" s="1"/>
  <c r="T41" i="16"/>
  <c r="V41" i="16" s="1"/>
  <c r="T158" i="16"/>
  <c r="V158" i="16" s="1"/>
  <c r="T247" i="16"/>
  <c r="T184" i="16"/>
  <c r="V184" i="16" s="1"/>
  <c r="T151" i="16"/>
  <c r="V151" i="16" s="1"/>
  <c r="W151" i="16" l="1"/>
  <c r="Y151" i="16" s="1"/>
  <c r="W184" i="16"/>
  <c r="Y184" i="16" s="1"/>
  <c r="V247" i="16"/>
  <c r="W158" i="16"/>
  <c r="Y158" i="16" s="1"/>
  <c r="W41" i="16"/>
  <c r="Y41" i="16" s="1"/>
  <c r="W221" i="16"/>
  <c r="Y221" i="16" s="1"/>
  <c r="W209" i="16"/>
  <c r="Y209" i="16" s="1"/>
  <c r="W18" i="16"/>
  <c r="Y18" i="16" s="1"/>
  <c r="W215" i="16"/>
  <c r="Y215" i="16" s="1"/>
  <c r="W214" i="16"/>
  <c r="Y214" i="16" s="1"/>
  <c r="W212" i="16"/>
  <c r="Y212" i="16" s="1"/>
  <c r="W87" i="16"/>
  <c r="Y87" i="16" s="1"/>
  <c r="W166" i="16"/>
  <c r="Y166" i="16" s="1"/>
  <c r="W28" i="16"/>
  <c r="Y28" i="16" s="1"/>
  <c r="W59" i="16"/>
  <c r="Y59" i="16" s="1"/>
  <c r="Y49" i="16"/>
  <c r="W31" i="16"/>
  <c r="Y31" i="16" s="1"/>
  <c r="Y20" i="16"/>
  <c r="W55" i="16"/>
  <c r="Y55" i="16" s="1"/>
  <c r="W42" i="16"/>
  <c r="Y42" i="16" s="1"/>
  <c r="W237" i="16"/>
  <c r="Y237" i="16" s="1"/>
  <c r="W25" i="16"/>
  <c r="Y25" i="16" s="1"/>
  <c r="W37" i="16"/>
  <c r="Y37" i="16" s="1"/>
  <c r="W9" i="16"/>
  <c r="Y9" i="16" s="1"/>
  <c r="W50" i="16"/>
  <c r="Y50" i="16" s="1"/>
  <c r="W99" i="16"/>
  <c r="Y99" i="16" s="1"/>
  <c r="W69" i="16"/>
  <c r="Y69" i="16" s="1"/>
  <c r="W175" i="16"/>
  <c r="Y175" i="16" s="1"/>
  <c r="W113" i="16"/>
  <c r="Y113" i="16" s="1"/>
  <c r="W27" i="16"/>
  <c r="Y27" i="16" s="1"/>
  <c r="W72" i="16"/>
  <c r="Y72" i="16" s="1"/>
  <c r="W81" i="16"/>
  <c r="Y81" i="16" s="1"/>
  <c r="W176" i="16"/>
  <c r="Y176" i="16" s="1"/>
  <c r="V80" i="16"/>
  <c r="W38" i="16"/>
  <c r="Y38" i="16" s="1"/>
  <c r="W153" i="16"/>
  <c r="Y153" i="16" s="1"/>
  <c r="W140" i="16"/>
  <c r="Y140" i="16" s="1"/>
  <c r="W76" i="16"/>
  <c r="Y76" i="16" s="1"/>
  <c r="Y16" i="16"/>
  <c r="Y60" i="16"/>
  <c r="W125" i="16"/>
  <c r="Y125" i="16" s="1"/>
  <c r="W178" i="16"/>
  <c r="Y178" i="16" s="1"/>
  <c r="W145" i="16"/>
  <c r="Y145" i="16" s="1"/>
  <c r="W226" i="16"/>
  <c r="Y226" i="16" s="1"/>
  <c r="Y82" i="16"/>
  <c r="W33" i="16"/>
  <c r="Y33" i="16" s="1"/>
  <c r="W61" i="16"/>
  <c r="Y61" i="16" s="1"/>
  <c r="W231" i="16"/>
  <c r="Y231" i="16" s="1"/>
  <c r="W197" i="16"/>
  <c r="Y197" i="16" s="1"/>
  <c r="V103" i="16"/>
  <c r="Y23" i="16"/>
  <c r="W95" i="16"/>
  <c r="Y95" i="16" s="1"/>
  <c r="W77" i="16"/>
  <c r="Y77" i="16" s="1"/>
  <c r="W132" i="16"/>
  <c r="Y132" i="16" s="1"/>
  <c r="W216" i="16"/>
  <c r="Y216" i="16" s="1"/>
  <c r="W187" i="16"/>
  <c r="Y187" i="16" s="1"/>
  <c r="V210" i="16"/>
  <c r="W160" i="16"/>
  <c r="Y160" i="16" s="1"/>
  <c r="W161" i="16"/>
  <c r="Y161" i="16" s="1"/>
  <c r="Y96" i="16"/>
  <c r="W19" i="16"/>
  <c r="Y19" i="16" s="1"/>
  <c r="W73" i="16"/>
  <c r="Y73" i="16" s="1"/>
  <c r="W56" i="16"/>
  <c r="Y56" i="16" s="1"/>
  <c r="W86" i="16"/>
  <c r="Y86" i="16" s="1"/>
  <c r="Y74" i="16"/>
  <c r="W15" i="16"/>
  <c r="Y15" i="16" s="1"/>
  <c r="W217" i="16"/>
  <c r="Y217" i="16" s="1"/>
  <c r="W135" i="16"/>
  <c r="Y135" i="16" s="1"/>
  <c r="W139" i="16"/>
  <c r="Y139" i="16" s="1"/>
  <c r="W51" i="16"/>
  <c r="Y51" i="16" s="1"/>
  <c r="W64" i="16"/>
  <c r="Y64" i="16" s="1"/>
  <c r="W12" i="16"/>
  <c r="Y12" i="16" s="1"/>
  <c r="Y36" i="16"/>
  <c r="W238" i="16"/>
  <c r="Y238" i="16" s="1"/>
  <c r="W137" i="16"/>
  <c r="Y137" i="16" s="1"/>
  <c r="W148" i="16"/>
  <c r="Y148" i="16" s="1"/>
  <c r="W88" i="16"/>
  <c r="Y88" i="16" s="1"/>
  <c r="Y57" i="16"/>
  <c r="W54" i="16"/>
  <c r="Y54" i="16" s="1"/>
  <c r="W46" i="16"/>
  <c r="Y46" i="16" s="1"/>
  <c r="W165" i="16"/>
  <c r="Y165" i="16" s="1"/>
  <c r="W84" i="16"/>
  <c r="Y84" i="16" s="1"/>
  <c r="W101" i="16"/>
  <c r="Y101" i="16" s="1"/>
  <c r="W177" i="16"/>
  <c r="Y177" i="16" s="1"/>
  <c r="W90" i="16"/>
  <c r="Y90" i="16" s="1"/>
  <c r="W126" i="16"/>
  <c r="Y126" i="16" s="1"/>
  <c r="AA184" i="16"/>
  <c r="AA82" i="16"/>
  <c r="AA145" i="16"/>
  <c r="AA125" i="16"/>
  <c r="AA178" i="16"/>
  <c r="AA226" i="16"/>
  <c r="AA238" i="16"/>
  <c r="AA99" i="16"/>
  <c r="AA81" i="16"/>
  <c r="AA113" i="16"/>
  <c r="AA177" i="16"/>
  <c r="AA90" i="16"/>
  <c r="AA126" i="16"/>
  <c r="AA36" i="16"/>
  <c r="AA176" i="16"/>
  <c r="AA140" i="16"/>
  <c r="AA139" i="16"/>
  <c r="AA37" i="16"/>
  <c r="AA151" i="16"/>
  <c r="O143" i="15"/>
  <c r="O110" i="15"/>
  <c r="R41" i="15"/>
  <c r="R88" i="15"/>
  <c r="O2" i="15"/>
  <c r="P35" i="15"/>
  <c r="P48" i="15"/>
  <c r="P63" i="15"/>
  <c r="P57" i="15"/>
  <c r="P6" i="15"/>
  <c r="P51" i="15"/>
  <c r="P106" i="15"/>
  <c r="P65" i="15"/>
  <c r="P32" i="15"/>
  <c r="P39" i="15"/>
  <c r="P91" i="15"/>
  <c r="P20" i="15"/>
  <c r="P9" i="15"/>
  <c r="P28" i="15"/>
  <c r="P83" i="15"/>
  <c r="P197" i="15"/>
  <c r="P80" i="15"/>
  <c r="P101" i="15"/>
  <c r="P93" i="15"/>
  <c r="P12" i="15"/>
  <c r="P227" i="15"/>
  <c r="P226" i="15"/>
  <c r="P170" i="15"/>
  <c r="P228" i="15"/>
  <c r="P230" i="15"/>
  <c r="P231" i="15"/>
  <c r="P229" i="15"/>
  <c r="P99" i="15"/>
  <c r="P127" i="15"/>
  <c r="P204" i="15"/>
  <c r="P121" i="15"/>
  <c r="P165" i="15"/>
  <c r="P153" i="15"/>
  <c r="P130" i="15"/>
  <c r="P98" i="15"/>
  <c r="P233" i="15"/>
  <c r="P232" i="15"/>
  <c r="P235" i="15"/>
  <c r="P237" i="15"/>
  <c r="P239" i="15"/>
  <c r="P151" i="15"/>
  <c r="P36" i="15"/>
  <c r="P240" i="15"/>
  <c r="P122" i="15"/>
  <c r="P243" i="15"/>
  <c r="P208" i="15"/>
  <c r="P242" i="15"/>
  <c r="P209" i="15"/>
  <c r="P148" i="15"/>
  <c r="P241" i="15"/>
  <c r="P244" i="15"/>
  <c r="P199" i="15"/>
  <c r="P144" i="15"/>
  <c r="P245" i="15"/>
  <c r="P58" i="15"/>
  <c r="P246" i="15"/>
  <c r="P247" i="15"/>
  <c r="P16" i="15"/>
  <c r="P201" i="15"/>
  <c r="P37" i="15"/>
  <c r="P125" i="15"/>
  <c r="P97" i="15"/>
  <c r="P249" i="15"/>
  <c r="P61" i="15"/>
  <c r="P250" i="15"/>
  <c r="P117" i="15"/>
  <c r="P251" i="15"/>
  <c r="P202" i="15"/>
  <c r="P160" i="15"/>
  <c r="P253" i="15"/>
  <c r="P252" i="15"/>
  <c r="P23" i="15"/>
  <c r="P258" i="15"/>
  <c r="P259" i="15"/>
  <c r="P256" i="15"/>
  <c r="P257" i="15"/>
  <c r="P255" i="15"/>
  <c r="P262" i="15"/>
  <c r="P261" i="15"/>
  <c r="P263" i="15"/>
  <c r="P136" i="15"/>
  <c r="P264" i="15"/>
  <c r="P266" i="15"/>
  <c r="P270" i="15"/>
  <c r="P268" i="15"/>
  <c r="P271" i="15"/>
  <c r="P269" i="15"/>
  <c r="P267" i="15"/>
  <c r="P30" i="15"/>
  <c r="P265" i="15"/>
  <c r="P17" i="15"/>
  <c r="P273" i="15"/>
  <c r="P71" i="15"/>
  <c r="P272" i="15"/>
  <c r="P279" i="15"/>
  <c r="P220" i="15"/>
  <c r="P10" i="15"/>
  <c r="P280" i="15"/>
  <c r="P134" i="15"/>
  <c r="P143" i="15"/>
  <c r="P278" i="15"/>
  <c r="P276" i="15"/>
  <c r="P274" i="15"/>
  <c r="P145" i="15"/>
  <c r="P275" i="15"/>
  <c r="P219" i="15"/>
  <c r="P147" i="15"/>
  <c r="P31" i="15"/>
  <c r="P146" i="15"/>
  <c r="P210" i="15"/>
  <c r="P158" i="15"/>
  <c r="P38" i="15"/>
  <c r="P46" i="15"/>
  <c r="P131" i="15"/>
  <c r="P100" i="15"/>
  <c r="P186" i="15"/>
  <c r="P155" i="15"/>
  <c r="P140" i="15"/>
  <c r="P175" i="15"/>
  <c r="P185" i="15"/>
  <c r="P85" i="15"/>
  <c r="P55" i="15"/>
  <c r="P2" i="15"/>
  <c r="P168" i="15"/>
  <c r="P183" i="15"/>
  <c r="P133" i="15"/>
  <c r="P96" i="15"/>
  <c r="P187" i="15"/>
  <c r="P14" i="15"/>
  <c r="P224" i="15"/>
  <c r="P11" i="15"/>
  <c r="P87" i="15"/>
  <c r="P56" i="15"/>
  <c r="P103" i="15"/>
  <c r="P195" i="15"/>
  <c r="P179" i="15"/>
  <c r="P178" i="15"/>
  <c r="P73" i="15"/>
  <c r="P283" i="15"/>
  <c r="P112" i="15"/>
  <c r="P113" i="15"/>
  <c r="P84" i="15"/>
  <c r="P49" i="15"/>
  <c r="P124" i="15"/>
  <c r="P282" i="15"/>
  <c r="P111" i="15"/>
  <c r="P15" i="15"/>
  <c r="P13" i="15"/>
  <c r="P3" i="15"/>
  <c r="P47" i="15"/>
  <c r="P126" i="15"/>
  <c r="P166" i="15"/>
  <c r="P217" i="15"/>
  <c r="P59" i="15"/>
  <c r="P139" i="15"/>
  <c r="P295" i="15"/>
  <c r="P167" i="15"/>
  <c r="P189" i="15"/>
  <c r="P102" i="15"/>
  <c r="P138" i="15"/>
  <c r="P192" i="15"/>
  <c r="P154" i="15"/>
  <c r="P19" i="15"/>
  <c r="P163" i="15"/>
  <c r="P116" i="15"/>
  <c r="P218" i="15"/>
  <c r="P50" i="15"/>
  <c r="P142" i="15"/>
  <c r="P25" i="15"/>
  <c r="P203" i="15"/>
  <c r="P206" i="15"/>
  <c r="P53" i="15"/>
  <c r="P43" i="15"/>
  <c r="P182" i="15"/>
  <c r="P141" i="15"/>
  <c r="P188" i="15"/>
  <c r="P196" i="15"/>
  <c r="P4" i="15"/>
  <c r="P194" i="15"/>
  <c r="P54" i="15"/>
  <c r="P225" i="15"/>
  <c r="P222" i="15"/>
  <c r="P75" i="15"/>
  <c r="P161" i="15"/>
  <c r="P152" i="15"/>
  <c r="P26" i="15"/>
  <c r="P69" i="15"/>
  <c r="P180" i="15"/>
  <c r="P109" i="15"/>
  <c r="P107" i="15"/>
  <c r="P215" i="15"/>
  <c r="P67" i="15"/>
  <c r="P198" i="15"/>
  <c r="P200" i="15"/>
  <c r="P207" i="15"/>
  <c r="P169" i="15"/>
  <c r="P34" i="15"/>
  <c r="P181" i="15"/>
  <c r="P29" i="15"/>
  <c r="P77" i="15"/>
  <c r="P284" i="15"/>
  <c r="P281" i="15"/>
  <c r="P286" i="15"/>
  <c r="P285" i="15"/>
  <c r="P248" i="15"/>
  <c r="P177" i="15"/>
  <c r="P123" i="15"/>
  <c r="P81" i="15"/>
  <c r="P27" i="15"/>
  <c r="P291" i="15"/>
  <c r="P290" i="15"/>
  <c r="P234" i="15"/>
  <c r="P289" i="15"/>
  <c r="P137" i="15"/>
  <c r="P288" i="15"/>
  <c r="P287" i="15"/>
  <c r="P292" i="15"/>
  <c r="P149" i="15"/>
  <c r="P7" i="15"/>
  <c r="P293" i="15"/>
  <c r="P5" i="15"/>
  <c r="P294" i="15"/>
  <c r="P223" i="15"/>
  <c r="P296" i="15"/>
  <c r="P24" i="15"/>
  <c r="P297" i="15"/>
  <c r="P114" i="15"/>
  <c r="P33" i="15"/>
  <c r="P299" i="15"/>
  <c r="P298" i="15"/>
  <c r="P301" i="15"/>
  <c r="P302" i="15"/>
  <c r="P300" i="15"/>
  <c r="P303" i="15"/>
  <c r="P304" i="15"/>
  <c r="P305" i="15"/>
  <c r="P306" i="15"/>
  <c r="P312" i="15"/>
  <c r="P311" i="15"/>
  <c r="P310" i="15"/>
  <c r="P309" i="15"/>
  <c r="P307" i="15"/>
  <c r="P308" i="15"/>
  <c r="P150" i="15"/>
  <c r="P60" i="15"/>
  <c r="P110" i="15"/>
  <c r="P314" i="15"/>
  <c r="P174" i="15"/>
  <c r="P318" i="15"/>
  <c r="P317" i="15"/>
  <c r="P313" i="15"/>
  <c r="P205" i="15"/>
  <c r="P316" i="15"/>
  <c r="P88" i="15"/>
  <c r="P315" i="15"/>
  <c r="P324" i="15"/>
  <c r="P76" i="15"/>
  <c r="P329" i="15"/>
  <c r="P327" i="15"/>
  <c r="P326" i="15"/>
  <c r="P331" i="15"/>
  <c r="P325" i="15"/>
  <c r="P330" i="15"/>
  <c r="P40" i="15"/>
  <c r="P18" i="15"/>
  <c r="P328" i="15"/>
  <c r="P319" i="15"/>
  <c r="P322" i="15"/>
  <c r="P62" i="15"/>
  <c r="P323" i="15"/>
  <c r="P321" i="15"/>
  <c r="P320" i="15"/>
  <c r="P176" i="15"/>
  <c r="P236" i="15"/>
  <c r="P132" i="15"/>
  <c r="P332" i="15"/>
  <c r="P72" i="15"/>
  <c r="P333" i="15"/>
  <c r="P74" i="15"/>
  <c r="P334" i="15"/>
  <c r="P335" i="15"/>
  <c r="P162" i="15"/>
  <c r="P120" i="15"/>
  <c r="P157" i="15"/>
  <c r="P94" i="15"/>
  <c r="P336" i="15"/>
  <c r="P164" i="15"/>
  <c r="P119" i="15"/>
  <c r="P156" i="15"/>
  <c r="P238" i="15"/>
  <c r="P82" i="15"/>
  <c r="P340" i="15"/>
  <c r="P172" i="15"/>
  <c r="P44" i="15"/>
  <c r="P64" i="15"/>
  <c r="P184" i="15"/>
  <c r="P92" i="15"/>
  <c r="P128" i="15"/>
  <c r="P95" i="15"/>
  <c r="P347" i="15"/>
  <c r="P350" i="15"/>
  <c r="P345" i="15"/>
  <c r="P349" i="15"/>
  <c r="P343" i="15"/>
  <c r="P344" i="15"/>
  <c r="P341" i="15"/>
  <c r="P346" i="15"/>
  <c r="P254" i="15"/>
  <c r="P348" i="15"/>
  <c r="P351" i="15"/>
  <c r="P221" i="15"/>
  <c r="P337" i="15"/>
  <c r="P339" i="15"/>
  <c r="P355" i="15"/>
  <c r="P356" i="15"/>
  <c r="P338" i="15"/>
  <c r="P353" i="15"/>
  <c r="P118" i="15"/>
  <c r="P342" i="15"/>
  <c r="P212" i="15"/>
  <c r="P213" i="15"/>
  <c r="P354" i="15"/>
  <c r="P352" i="15"/>
  <c r="P86" i="15"/>
  <c r="P365" i="15"/>
  <c r="P358" i="15"/>
  <c r="P68" i="15"/>
  <c r="P89" i="15"/>
  <c r="P367" i="15"/>
  <c r="P173" i="15"/>
  <c r="P211" i="15"/>
  <c r="P90" i="15"/>
  <c r="P104" i="15"/>
  <c r="P357" i="15"/>
  <c r="P361" i="15"/>
  <c r="P366" i="15"/>
  <c r="P135" i="15"/>
  <c r="P364" i="15"/>
  <c r="P363" i="15"/>
  <c r="P362" i="15"/>
  <c r="P214" i="15"/>
  <c r="P360" i="15"/>
  <c r="P359" i="15"/>
  <c r="P374" i="15"/>
  <c r="P373" i="15"/>
  <c r="P375" i="15"/>
  <c r="P376" i="15"/>
  <c r="P368" i="15"/>
  <c r="P369" i="15"/>
  <c r="P372" i="15"/>
  <c r="P66" i="15"/>
  <c r="P193" i="15"/>
  <c r="P370" i="15"/>
  <c r="P371" i="15"/>
  <c r="P45" i="15"/>
  <c r="P380" i="15"/>
  <c r="P391" i="15"/>
  <c r="P8" i="15"/>
  <c r="P129" i="15"/>
  <c r="P79" i="15"/>
  <c r="P379" i="15"/>
  <c r="P377" i="15"/>
  <c r="P52" i="15"/>
  <c r="P260" i="15"/>
  <c r="P105" i="15"/>
  <c r="P42" i="15"/>
  <c r="P78" i="15"/>
  <c r="P378" i="15"/>
  <c r="P216" i="15"/>
  <c r="P385" i="15"/>
  <c r="P171" i="15"/>
  <c r="P190" i="15"/>
  <c r="P389" i="15"/>
  <c r="P191" i="15"/>
  <c r="P277" i="15"/>
  <c r="P108" i="15"/>
  <c r="P386" i="15"/>
  <c r="P390" i="15"/>
  <c r="P383" i="15"/>
  <c r="P22" i="15"/>
  <c r="P388" i="15"/>
  <c r="P387" i="15"/>
  <c r="P384" i="15"/>
  <c r="P393" i="15"/>
  <c r="P381" i="15"/>
  <c r="P382" i="15"/>
  <c r="P392" i="15"/>
  <c r="P159" i="15"/>
  <c r="P70" i="15"/>
  <c r="P41" i="15"/>
  <c r="S41" i="15" s="1"/>
  <c r="P394" i="15"/>
  <c r="O35" i="15"/>
  <c r="O48" i="15"/>
  <c r="O63" i="15"/>
  <c r="O57" i="15"/>
  <c r="O6" i="15"/>
  <c r="O51" i="15"/>
  <c r="O106" i="15"/>
  <c r="O65" i="15"/>
  <c r="O32" i="15"/>
  <c r="O39" i="15"/>
  <c r="O91" i="15"/>
  <c r="O20" i="15"/>
  <c r="O9" i="15"/>
  <c r="O28" i="15"/>
  <c r="O83" i="15"/>
  <c r="O197" i="15"/>
  <c r="O80" i="15"/>
  <c r="O101" i="15"/>
  <c r="O93" i="15"/>
  <c r="O12" i="15"/>
  <c r="O227" i="15"/>
  <c r="O226" i="15"/>
  <c r="O170" i="15"/>
  <c r="O228" i="15"/>
  <c r="O230" i="15"/>
  <c r="O231" i="15"/>
  <c r="O229" i="15"/>
  <c r="O99" i="15"/>
  <c r="O127" i="15"/>
  <c r="O204" i="15"/>
  <c r="O121" i="15"/>
  <c r="O165" i="15"/>
  <c r="O153" i="15"/>
  <c r="O130" i="15"/>
  <c r="O98" i="15"/>
  <c r="O233" i="15"/>
  <c r="O232" i="15"/>
  <c r="O235" i="15"/>
  <c r="O237" i="15"/>
  <c r="O239" i="15"/>
  <c r="O151" i="15"/>
  <c r="O36" i="15"/>
  <c r="O240" i="15"/>
  <c r="O122" i="15"/>
  <c r="O243" i="15"/>
  <c r="O208" i="15"/>
  <c r="O242" i="15"/>
  <c r="O209" i="15"/>
  <c r="O148" i="15"/>
  <c r="O241" i="15"/>
  <c r="O244" i="15"/>
  <c r="O199" i="15"/>
  <c r="O144" i="15"/>
  <c r="O245" i="15"/>
  <c r="O58" i="15"/>
  <c r="O246" i="15"/>
  <c r="O247" i="15"/>
  <c r="O16" i="15"/>
  <c r="O201" i="15"/>
  <c r="O37" i="15"/>
  <c r="O125" i="15"/>
  <c r="O97" i="15"/>
  <c r="O249" i="15"/>
  <c r="O61" i="15"/>
  <c r="O250" i="15"/>
  <c r="O117" i="15"/>
  <c r="O251" i="15"/>
  <c r="O202" i="15"/>
  <c r="O160" i="15"/>
  <c r="O253" i="15"/>
  <c r="O252" i="15"/>
  <c r="O23" i="15"/>
  <c r="O258" i="15"/>
  <c r="O259" i="15"/>
  <c r="O256" i="15"/>
  <c r="O257" i="15"/>
  <c r="O255" i="15"/>
  <c r="O262" i="15"/>
  <c r="O261" i="15"/>
  <c r="O263" i="15"/>
  <c r="O136" i="15"/>
  <c r="O264" i="15"/>
  <c r="O266" i="15"/>
  <c r="O270" i="15"/>
  <c r="O268" i="15"/>
  <c r="O271" i="15"/>
  <c r="O269" i="15"/>
  <c r="O267" i="15"/>
  <c r="O30" i="15"/>
  <c r="O265" i="15"/>
  <c r="O17" i="15"/>
  <c r="O273" i="15"/>
  <c r="O71" i="15"/>
  <c r="O272" i="15"/>
  <c r="O279" i="15"/>
  <c r="O220" i="15"/>
  <c r="O10" i="15"/>
  <c r="O280" i="15"/>
  <c r="O134" i="15"/>
  <c r="O278" i="15"/>
  <c r="O276" i="15"/>
  <c r="O274" i="15"/>
  <c r="O145" i="15"/>
  <c r="O275" i="15"/>
  <c r="O219" i="15"/>
  <c r="O147" i="15"/>
  <c r="O31" i="15"/>
  <c r="O146" i="15"/>
  <c r="O210" i="15"/>
  <c r="O158" i="15"/>
  <c r="O38" i="15"/>
  <c r="O46" i="15"/>
  <c r="O131" i="15"/>
  <c r="O100" i="15"/>
  <c r="O186" i="15"/>
  <c r="O155" i="15"/>
  <c r="O140" i="15"/>
  <c r="O175" i="15"/>
  <c r="O185" i="15"/>
  <c r="O85" i="15"/>
  <c r="O55" i="15"/>
  <c r="O168" i="15"/>
  <c r="O183" i="15"/>
  <c r="O133" i="15"/>
  <c r="O96" i="15"/>
  <c r="O187" i="15"/>
  <c r="O14" i="15"/>
  <c r="O224" i="15"/>
  <c r="O11" i="15"/>
  <c r="O87" i="15"/>
  <c r="O56" i="15"/>
  <c r="O103" i="15"/>
  <c r="O195" i="15"/>
  <c r="O179" i="15"/>
  <c r="O178" i="15"/>
  <c r="O73" i="15"/>
  <c r="O283" i="15"/>
  <c r="O112" i="15"/>
  <c r="O113" i="15"/>
  <c r="O84" i="15"/>
  <c r="O49" i="15"/>
  <c r="O124" i="15"/>
  <c r="O282" i="15"/>
  <c r="O111" i="15"/>
  <c r="O15" i="15"/>
  <c r="O13" i="15"/>
  <c r="O3" i="15"/>
  <c r="O47" i="15"/>
  <c r="O126" i="15"/>
  <c r="O166" i="15"/>
  <c r="O217" i="15"/>
  <c r="O59" i="15"/>
  <c r="O139" i="15"/>
  <c r="O295" i="15"/>
  <c r="O167" i="15"/>
  <c r="O189" i="15"/>
  <c r="O102" i="15"/>
  <c r="O138" i="15"/>
  <c r="O192" i="15"/>
  <c r="O154" i="15"/>
  <c r="O19" i="15"/>
  <c r="O163" i="15"/>
  <c r="O116" i="15"/>
  <c r="O218" i="15"/>
  <c r="O50" i="15"/>
  <c r="O142" i="15"/>
  <c r="O25" i="15"/>
  <c r="O203" i="15"/>
  <c r="O206" i="15"/>
  <c r="O53" i="15"/>
  <c r="O43" i="15"/>
  <c r="O182" i="15"/>
  <c r="O141" i="15"/>
  <c r="O188" i="15"/>
  <c r="O196" i="15"/>
  <c r="O4" i="15"/>
  <c r="O194" i="15"/>
  <c r="O54" i="15"/>
  <c r="O225" i="15"/>
  <c r="O222" i="15"/>
  <c r="O75" i="15"/>
  <c r="O161" i="15"/>
  <c r="O152" i="15"/>
  <c r="O26" i="15"/>
  <c r="O69" i="15"/>
  <c r="O180" i="15"/>
  <c r="O109" i="15"/>
  <c r="O107" i="15"/>
  <c r="O215" i="15"/>
  <c r="O67" i="15"/>
  <c r="O198" i="15"/>
  <c r="O200" i="15"/>
  <c r="O207" i="15"/>
  <c r="O169" i="15"/>
  <c r="O34" i="15"/>
  <c r="O181" i="15"/>
  <c r="O29" i="15"/>
  <c r="O77" i="15"/>
  <c r="O284" i="15"/>
  <c r="O281" i="15"/>
  <c r="O286" i="15"/>
  <c r="O285" i="15"/>
  <c r="O248" i="15"/>
  <c r="O177" i="15"/>
  <c r="O123" i="15"/>
  <c r="O81" i="15"/>
  <c r="O27" i="15"/>
  <c r="O291" i="15"/>
  <c r="O290" i="15"/>
  <c r="O234" i="15"/>
  <c r="O289" i="15"/>
  <c r="O137" i="15"/>
  <c r="O288" i="15"/>
  <c r="O287" i="15"/>
  <c r="O292" i="15"/>
  <c r="O149" i="15"/>
  <c r="O7" i="15"/>
  <c r="O293" i="15"/>
  <c r="O5" i="15"/>
  <c r="O294" i="15"/>
  <c r="O223" i="15"/>
  <c r="O296" i="15"/>
  <c r="O24" i="15"/>
  <c r="O297" i="15"/>
  <c r="O114" i="15"/>
  <c r="O33" i="15"/>
  <c r="O299" i="15"/>
  <c r="O298" i="15"/>
  <c r="O301" i="15"/>
  <c r="O302" i="15"/>
  <c r="O300" i="15"/>
  <c r="O303" i="15"/>
  <c r="O304" i="15"/>
  <c r="O305" i="15"/>
  <c r="O306" i="15"/>
  <c r="O312" i="15"/>
  <c r="O311" i="15"/>
  <c r="O310" i="15"/>
  <c r="O309" i="15"/>
  <c r="O307" i="15"/>
  <c r="O308" i="15"/>
  <c r="O150" i="15"/>
  <c r="O60" i="15"/>
  <c r="O314" i="15"/>
  <c r="O174" i="15"/>
  <c r="O318" i="15"/>
  <c r="O317" i="15"/>
  <c r="O313" i="15"/>
  <c r="O205" i="15"/>
  <c r="O316" i="15"/>
  <c r="O88" i="15"/>
  <c r="O315" i="15"/>
  <c r="O324" i="15"/>
  <c r="O76" i="15"/>
  <c r="O329" i="15"/>
  <c r="O327" i="15"/>
  <c r="O326" i="15"/>
  <c r="O331" i="15"/>
  <c r="O325" i="15"/>
  <c r="O330" i="15"/>
  <c r="O40" i="15"/>
  <c r="O18" i="15"/>
  <c r="O328" i="15"/>
  <c r="O319" i="15"/>
  <c r="O322" i="15"/>
  <c r="O62" i="15"/>
  <c r="O323" i="15"/>
  <c r="O321" i="15"/>
  <c r="O320" i="15"/>
  <c r="O176" i="15"/>
  <c r="O236" i="15"/>
  <c r="O132" i="15"/>
  <c r="O332" i="15"/>
  <c r="O72" i="15"/>
  <c r="O333" i="15"/>
  <c r="O74" i="15"/>
  <c r="O334" i="15"/>
  <c r="O335" i="15"/>
  <c r="O162" i="15"/>
  <c r="O120" i="15"/>
  <c r="O157" i="15"/>
  <c r="O94" i="15"/>
  <c r="O336" i="15"/>
  <c r="O164" i="15"/>
  <c r="O119" i="15"/>
  <c r="O156" i="15"/>
  <c r="O238" i="15"/>
  <c r="O82" i="15"/>
  <c r="O340" i="15"/>
  <c r="O172" i="15"/>
  <c r="O44" i="15"/>
  <c r="O64" i="15"/>
  <c r="O184" i="15"/>
  <c r="O92" i="15"/>
  <c r="O128" i="15"/>
  <c r="O95" i="15"/>
  <c r="O347" i="15"/>
  <c r="O350" i="15"/>
  <c r="O345" i="15"/>
  <c r="O349" i="15"/>
  <c r="O343" i="15"/>
  <c r="O344" i="15"/>
  <c r="O341" i="15"/>
  <c r="O346" i="15"/>
  <c r="O254" i="15"/>
  <c r="O348" i="15"/>
  <c r="O351" i="15"/>
  <c r="O221" i="15"/>
  <c r="O337" i="15"/>
  <c r="O339" i="15"/>
  <c r="O355" i="15"/>
  <c r="O356" i="15"/>
  <c r="O338" i="15"/>
  <c r="O353" i="15"/>
  <c r="O118" i="15"/>
  <c r="O342" i="15"/>
  <c r="O212" i="15"/>
  <c r="O213" i="15"/>
  <c r="O354" i="15"/>
  <c r="O352" i="15"/>
  <c r="O86" i="15"/>
  <c r="O365" i="15"/>
  <c r="O358" i="15"/>
  <c r="O68" i="15"/>
  <c r="O89" i="15"/>
  <c r="O367" i="15"/>
  <c r="O173" i="15"/>
  <c r="O211" i="15"/>
  <c r="O90" i="15"/>
  <c r="O104" i="15"/>
  <c r="O357" i="15"/>
  <c r="O361" i="15"/>
  <c r="O366" i="15"/>
  <c r="O135" i="15"/>
  <c r="O364" i="15"/>
  <c r="O363" i="15"/>
  <c r="O362" i="15"/>
  <c r="O214" i="15"/>
  <c r="O360" i="15"/>
  <c r="O359" i="15"/>
  <c r="O374" i="15"/>
  <c r="O373" i="15"/>
  <c r="O375" i="15"/>
  <c r="O376" i="15"/>
  <c r="O368" i="15"/>
  <c r="O369" i="15"/>
  <c r="O372" i="15"/>
  <c r="O66" i="15"/>
  <c r="O193" i="15"/>
  <c r="O370" i="15"/>
  <c r="O371" i="15"/>
  <c r="O45" i="15"/>
  <c r="O380" i="15"/>
  <c r="O391" i="15"/>
  <c r="O8" i="15"/>
  <c r="O129" i="15"/>
  <c r="O79" i="15"/>
  <c r="O379" i="15"/>
  <c r="O377" i="15"/>
  <c r="O52" i="15"/>
  <c r="O260" i="15"/>
  <c r="O105" i="15"/>
  <c r="O42" i="15"/>
  <c r="O78" i="15"/>
  <c r="O378" i="15"/>
  <c r="O216" i="15"/>
  <c r="O385" i="15"/>
  <c r="O171" i="15"/>
  <c r="O190" i="15"/>
  <c r="O389" i="15"/>
  <c r="O191" i="15"/>
  <c r="O277" i="15"/>
  <c r="O108" i="15"/>
  <c r="O386" i="15"/>
  <c r="O390" i="15"/>
  <c r="O383" i="15"/>
  <c r="O22" i="15"/>
  <c r="O388" i="15"/>
  <c r="O387" i="15"/>
  <c r="O384" i="15"/>
  <c r="O393" i="15"/>
  <c r="O381" i="15"/>
  <c r="O382" i="15"/>
  <c r="O392" i="15"/>
  <c r="O159" i="15"/>
  <c r="O70" i="15"/>
  <c r="O41" i="15"/>
  <c r="O394" i="15"/>
  <c r="P21" i="15"/>
  <c r="O21" i="15"/>
  <c r="W210" i="16" l="1"/>
  <c r="Y210" i="16" s="1"/>
  <c r="AA210" i="16" s="1"/>
  <c r="W103" i="16"/>
  <c r="Y103" i="16" s="1"/>
  <c r="AA103" i="16" s="1"/>
  <c r="W80" i="16"/>
  <c r="Y80" i="16" s="1"/>
  <c r="AA80" i="16" s="1"/>
  <c r="W247" i="16"/>
  <c r="S88" i="15"/>
  <c r="Y247" i="16" l="1"/>
  <c r="AA247" i="16" s="1"/>
  <c r="R376" i="15"/>
  <c r="S376" i="15" s="1"/>
  <c r="R375" i="15"/>
  <c r="S375" i="15" s="1"/>
  <c r="R374" i="15"/>
  <c r="S374" i="15" s="1"/>
  <c r="R373" i="15"/>
  <c r="S373" i="15" s="1"/>
  <c r="R372" i="15"/>
  <c r="S372" i="15" s="1"/>
  <c r="R371" i="15"/>
  <c r="S371" i="15" s="1"/>
  <c r="R370" i="15"/>
  <c r="S370" i="15" s="1"/>
  <c r="R369" i="15"/>
  <c r="S369" i="15" s="1"/>
  <c r="R368" i="15"/>
  <c r="S368" i="15" s="1"/>
  <c r="R367" i="15"/>
  <c r="S367" i="15" s="1"/>
  <c r="R366" i="15"/>
  <c r="S366" i="15" s="1"/>
  <c r="R365" i="15"/>
  <c r="S365" i="15" s="1"/>
  <c r="R364" i="15"/>
  <c r="S364" i="15" s="1"/>
  <c r="R382" i="15" l="1"/>
  <c r="S382" i="15" s="1"/>
  <c r="R380" i="15"/>
  <c r="S380" i="15" s="1"/>
  <c r="R377" i="15"/>
  <c r="S377" i="15" s="1"/>
  <c r="R379" i="15"/>
  <c r="S379" i="15" s="1"/>
  <c r="R381" i="15"/>
  <c r="S381" i="15" s="1"/>
  <c r="R383" i="15"/>
  <c r="S383" i="15" s="1"/>
  <c r="R385" i="15"/>
  <c r="S385" i="15" s="1"/>
  <c r="R387" i="15"/>
  <c r="S387" i="15" s="1"/>
  <c r="R389" i="15"/>
  <c r="S389" i="15" s="1"/>
  <c r="R391" i="15"/>
  <c r="S391" i="15" s="1"/>
  <c r="R393" i="15"/>
  <c r="S393" i="15" s="1"/>
  <c r="R378" i="15"/>
  <c r="S378" i="15" s="1"/>
  <c r="R384" i="15"/>
  <c r="S384" i="15" s="1"/>
  <c r="R386" i="15"/>
  <c r="S386" i="15" s="1"/>
  <c r="R388" i="15"/>
  <c r="S388" i="15" s="1"/>
  <c r="R390" i="15"/>
  <c r="S390" i="15" s="1"/>
  <c r="R392" i="15"/>
  <c r="S392" i="15" s="1"/>
  <c r="R394" i="15"/>
  <c r="S394" i="15" s="1"/>
  <c r="R286" i="15" l="1"/>
  <c r="S286" i="15" s="1"/>
  <c r="R294" i="15"/>
  <c r="S294" i="15" s="1"/>
  <c r="R58" i="15"/>
  <c r="S58" i="15" s="1"/>
  <c r="R66" i="15"/>
  <c r="S66" i="15" s="1"/>
  <c r="R74" i="15"/>
  <c r="S74" i="15" s="1"/>
  <c r="R230" i="15"/>
  <c r="S230" i="15" s="1"/>
  <c r="R238" i="15"/>
  <c r="S238" i="15" s="1"/>
  <c r="R121" i="15"/>
  <c r="S121" i="15" s="1"/>
  <c r="R181" i="15"/>
  <c r="S181" i="15" s="1"/>
  <c r="R12" i="15"/>
  <c r="S12" i="15" s="1"/>
  <c r="R36" i="15"/>
  <c r="S36" i="15" s="1"/>
  <c r="R313" i="15"/>
  <c r="S313" i="15" s="1"/>
  <c r="R2" i="15"/>
  <c r="S2" i="15" s="1"/>
  <c r="R173" i="15"/>
  <c r="S173" i="15" s="1"/>
  <c r="R174" i="15"/>
  <c r="S174" i="15" s="1"/>
  <c r="R175" i="15"/>
  <c r="S175" i="15" s="1"/>
  <c r="R176" i="15"/>
  <c r="S176" i="15" s="1"/>
  <c r="R151" i="15"/>
  <c r="S151" i="15" s="1"/>
  <c r="R245" i="15"/>
  <c r="R302" i="15"/>
  <c r="S302" i="15" s="1"/>
  <c r="R28" i="15" l="1"/>
  <c r="S28" i="15" s="1"/>
  <c r="R362" i="15"/>
  <c r="S362" i="15" s="1"/>
  <c r="R358" i="15"/>
  <c r="S358" i="15" s="1"/>
  <c r="R355" i="15"/>
  <c r="S355" i="15" s="1"/>
  <c r="R353" i="15"/>
  <c r="S353" i="15" s="1"/>
  <c r="R351" i="15"/>
  <c r="S351" i="15" s="1"/>
  <c r="R349" i="15"/>
  <c r="S349" i="15" s="1"/>
  <c r="R347" i="15"/>
  <c r="S347" i="15" s="1"/>
  <c r="R345" i="15"/>
  <c r="S345" i="15" s="1"/>
  <c r="R311" i="15"/>
  <c r="S311" i="15" s="1"/>
  <c r="R307" i="15"/>
  <c r="S307" i="15" s="1"/>
  <c r="R303" i="15"/>
  <c r="S303" i="15" s="1"/>
  <c r="R301" i="15"/>
  <c r="S301" i="15" s="1"/>
  <c r="R299" i="15"/>
  <c r="S299" i="15" s="1"/>
  <c r="R297" i="15"/>
  <c r="S297" i="15" s="1"/>
  <c r="R295" i="15"/>
  <c r="S295" i="15" s="1"/>
  <c r="R293" i="15"/>
  <c r="S293" i="15" s="1"/>
  <c r="R291" i="15"/>
  <c r="S291" i="15" s="1"/>
  <c r="R289" i="15"/>
  <c r="S289" i="15" s="1"/>
  <c r="R287" i="15"/>
  <c r="S287" i="15" s="1"/>
  <c r="R285" i="15"/>
  <c r="S285" i="15" s="1"/>
  <c r="R283" i="15"/>
  <c r="S283" i="15" s="1"/>
  <c r="R281" i="15"/>
  <c r="S281" i="15" s="1"/>
  <c r="R279" i="15"/>
  <c r="S279" i="15" s="1"/>
  <c r="R277" i="15"/>
  <c r="S277" i="15" s="1"/>
  <c r="R275" i="15"/>
  <c r="S275" i="15" s="1"/>
  <c r="R273" i="15"/>
  <c r="S273" i="15" s="1"/>
  <c r="R271" i="15"/>
  <c r="S271" i="15" s="1"/>
  <c r="R269" i="15"/>
  <c r="S269" i="15" s="1"/>
  <c r="R267" i="15"/>
  <c r="S267" i="15" s="1"/>
  <c r="R265" i="15"/>
  <c r="S265" i="15" s="1"/>
  <c r="R263" i="15"/>
  <c r="S263" i="15" s="1"/>
  <c r="R261" i="15"/>
  <c r="S261" i="15" s="1"/>
  <c r="R259" i="15"/>
  <c r="S259" i="15" s="1"/>
  <c r="R257" i="15"/>
  <c r="S257" i="15" s="1"/>
  <c r="R255" i="15"/>
  <c r="S255" i="15" s="1"/>
  <c r="R253" i="15"/>
  <c r="S253" i="15" s="1"/>
  <c r="R251" i="15"/>
  <c r="S251" i="15" s="1"/>
  <c r="R249" i="15"/>
  <c r="S249" i="15" s="1"/>
  <c r="R247" i="15"/>
  <c r="S247" i="15" s="1"/>
  <c r="R243" i="15"/>
  <c r="S243" i="15" s="1"/>
  <c r="R239" i="15"/>
  <c r="S239" i="15" s="1"/>
  <c r="R235" i="15"/>
  <c r="S235" i="15" s="1"/>
  <c r="R231" i="15"/>
  <c r="S231" i="15" s="1"/>
  <c r="R227" i="15"/>
  <c r="S227" i="15" s="1"/>
  <c r="R170" i="15"/>
  <c r="S170" i="15" s="1"/>
  <c r="R166" i="15"/>
  <c r="S166" i="15" s="1"/>
  <c r="R162" i="15"/>
  <c r="S162" i="15" s="1"/>
  <c r="R158" i="15"/>
  <c r="S158" i="15" s="1"/>
  <c r="R154" i="15"/>
  <c r="S154" i="15" s="1"/>
  <c r="R147" i="15"/>
  <c r="S147" i="15" s="1"/>
  <c r="R144" i="15"/>
  <c r="S144" i="15" s="1"/>
  <c r="R142" i="15"/>
  <c r="S142" i="15" s="1"/>
  <c r="R140" i="15"/>
  <c r="S140" i="15" s="1"/>
  <c r="R138" i="15"/>
  <c r="S138" i="15" s="1"/>
  <c r="R136" i="15"/>
  <c r="S136" i="15" s="1"/>
  <c r="R134" i="15"/>
  <c r="S134" i="15" s="1"/>
  <c r="R132" i="15"/>
  <c r="S132" i="15" s="1"/>
  <c r="R130" i="15"/>
  <c r="S130" i="15" s="1"/>
  <c r="R128" i="15"/>
  <c r="S128" i="15" s="1"/>
  <c r="R126" i="15"/>
  <c r="S126" i="15" s="1"/>
  <c r="R124" i="15"/>
  <c r="S124" i="15" s="1"/>
  <c r="R122" i="15"/>
  <c r="S122" i="15" s="1"/>
  <c r="R120" i="15"/>
  <c r="S120" i="15" s="1"/>
  <c r="R118" i="15"/>
  <c r="S118" i="15" s="1"/>
  <c r="R116" i="15"/>
  <c r="S116" i="15" s="1"/>
  <c r="R114" i="15"/>
  <c r="S114" i="15" s="1"/>
  <c r="R112" i="15"/>
  <c r="S112" i="15" s="1"/>
  <c r="R110" i="15"/>
  <c r="S110" i="15" s="1"/>
  <c r="R108" i="15"/>
  <c r="S108" i="15" s="1"/>
  <c r="R106" i="15"/>
  <c r="S106" i="15" s="1"/>
  <c r="R104" i="15"/>
  <c r="S104" i="15" s="1"/>
  <c r="R102" i="15"/>
  <c r="S102" i="15" s="1"/>
  <c r="R100" i="15"/>
  <c r="S100" i="15" s="1"/>
  <c r="R98" i="15"/>
  <c r="S98" i="15" s="1"/>
  <c r="R96" i="15"/>
  <c r="S96" i="15" s="1"/>
  <c r="R94" i="15"/>
  <c r="S94" i="15" s="1"/>
  <c r="R92" i="15"/>
  <c r="S92" i="15" s="1"/>
  <c r="R90" i="15"/>
  <c r="S90" i="15" s="1"/>
  <c r="R87" i="15"/>
  <c r="S87" i="15" s="1"/>
  <c r="R85" i="15"/>
  <c r="S85" i="15" s="1"/>
  <c r="R83" i="15"/>
  <c r="S83" i="15" s="1"/>
  <c r="R81" i="15"/>
  <c r="S81" i="15" s="1"/>
  <c r="R79" i="15"/>
  <c r="S79" i="15" s="1"/>
  <c r="R77" i="15"/>
  <c r="S77" i="15" s="1"/>
  <c r="R75" i="15"/>
  <c r="S75" i="15" s="1"/>
  <c r="R73" i="15"/>
  <c r="S73" i="15" s="1"/>
  <c r="R71" i="15"/>
  <c r="S71" i="15" s="1"/>
  <c r="R69" i="15"/>
  <c r="S69" i="15" s="1"/>
  <c r="R67" i="15"/>
  <c r="S67" i="15" s="1"/>
  <c r="R65" i="15"/>
  <c r="S65" i="15" s="1"/>
  <c r="R63" i="15"/>
  <c r="S63" i="15" s="1"/>
  <c r="R61" i="15"/>
  <c r="S61" i="15" s="1"/>
  <c r="R59" i="15"/>
  <c r="S59" i="15" s="1"/>
  <c r="R57" i="15"/>
  <c r="S57" i="15" s="1"/>
  <c r="R55" i="15"/>
  <c r="S55" i="15" s="1"/>
  <c r="R53" i="15"/>
  <c r="S53" i="15" s="1"/>
  <c r="R51" i="15"/>
  <c r="S51" i="15" s="1"/>
  <c r="R49" i="15"/>
  <c r="S49" i="15" s="1"/>
  <c r="R47" i="15"/>
  <c r="S47" i="15" s="1"/>
  <c r="R45" i="15"/>
  <c r="S45" i="15" s="1"/>
  <c r="R43" i="15"/>
  <c r="S43" i="15" s="1"/>
  <c r="R39" i="15"/>
  <c r="S39" i="15" s="1"/>
  <c r="R37" i="15"/>
  <c r="S37" i="15" s="1"/>
  <c r="R35" i="15"/>
  <c r="S35" i="15" s="1"/>
  <c r="R33" i="15"/>
  <c r="S33" i="15" s="1"/>
  <c r="R31" i="15"/>
  <c r="S31" i="15" s="1"/>
  <c r="R29" i="15"/>
  <c r="S29" i="15" s="1"/>
  <c r="R27" i="15"/>
  <c r="S27" i="15" s="1"/>
  <c r="R23" i="15"/>
  <c r="S23" i="15" s="1"/>
  <c r="R19" i="15"/>
  <c r="S19" i="15" s="1"/>
  <c r="R15" i="15"/>
  <c r="S15" i="15" s="1"/>
  <c r="R11" i="15"/>
  <c r="S11" i="15" s="1"/>
  <c r="R7" i="15"/>
  <c r="S7" i="15" s="1"/>
  <c r="R3" i="15"/>
  <c r="S3" i="15" s="1"/>
  <c r="R221" i="15"/>
  <c r="S221" i="15" s="1"/>
  <c r="R217" i="15"/>
  <c r="S217" i="15" s="1"/>
  <c r="R213" i="15"/>
  <c r="S213" i="15" s="1"/>
  <c r="R209" i="15"/>
  <c r="S209" i="15" s="1"/>
  <c r="R205" i="15"/>
  <c r="S205" i="15" s="1"/>
  <c r="R201" i="15"/>
  <c r="S201" i="15" s="1"/>
  <c r="R197" i="15"/>
  <c r="S197" i="15" s="1"/>
  <c r="R193" i="15"/>
  <c r="S193" i="15" s="1"/>
  <c r="R189" i="15"/>
  <c r="S189" i="15" s="1"/>
  <c r="R361" i="15"/>
  <c r="S361" i="15" s="1"/>
  <c r="R357" i="15"/>
  <c r="S357" i="15" s="1"/>
  <c r="R148" i="15"/>
  <c r="S148" i="15" s="1"/>
  <c r="R38" i="15"/>
  <c r="S38" i="15" s="1"/>
  <c r="R34" i="15"/>
  <c r="S34" i="15" s="1"/>
  <c r="R30" i="15"/>
  <c r="S30" i="15" s="1"/>
  <c r="R26" i="15"/>
  <c r="S26" i="15" s="1"/>
  <c r="R22" i="15"/>
  <c r="S22" i="15" s="1"/>
  <c r="R18" i="15"/>
  <c r="S18" i="15" s="1"/>
  <c r="R14" i="15"/>
  <c r="S14" i="15" s="1"/>
  <c r="R10" i="15"/>
  <c r="S10" i="15" s="1"/>
  <c r="R6" i="15"/>
  <c r="S6" i="15" s="1"/>
  <c r="R187" i="15"/>
  <c r="S187" i="15" s="1"/>
  <c r="R183" i="15"/>
  <c r="S183" i="15" s="1"/>
  <c r="R179" i="15"/>
  <c r="S179" i="15" s="1"/>
  <c r="R171" i="15"/>
  <c r="S171" i="15" s="1"/>
  <c r="R167" i="15"/>
  <c r="S167" i="15" s="1"/>
  <c r="R163" i="15"/>
  <c r="S163" i="15" s="1"/>
  <c r="R159" i="15"/>
  <c r="S159" i="15" s="1"/>
  <c r="R155" i="15"/>
  <c r="S155" i="15" s="1"/>
  <c r="R145" i="15"/>
  <c r="S145" i="15" s="1"/>
  <c r="R352" i="15"/>
  <c r="S352" i="15" s="1"/>
  <c r="R348" i="15"/>
  <c r="S348" i="15" s="1"/>
  <c r="R344" i="15"/>
  <c r="S344" i="15" s="1"/>
  <c r="R340" i="15"/>
  <c r="S340" i="15" s="1"/>
  <c r="R336" i="15"/>
  <c r="S336" i="15" s="1"/>
  <c r="R332" i="15"/>
  <c r="S332" i="15" s="1"/>
  <c r="R328" i="15"/>
  <c r="S328" i="15" s="1"/>
  <c r="R324" i="15"/>
  <c r="S324" i="15" s="1"/>
  <c r="R320" i="15"/>
  <c r="S320" i="15" s="1"/>
  <c r="R316" i="15"/>
  <c r="S316" i="15" s="1"/>
  <c r="R312" i="15"/>
  <c r="S312" i="15" s="1"/>
  <c r="R141" i="15"/>
  <c r="S141" i="15" s="1"/>
  <c r="R137" i="15"/>
  <c r="S137" i="15" s="1"/>
  <c r="R133" i="15"/>
  <c r="S133" i="15" s="1"/>
  <c r="R129" i="15"/>
  <c r="S129" i="15" s="1"/>
  <c r="R115" i="15"/>
  <c r="S115" i="15" s="1"/>
  <c r="R125" i="15"/>
  <c r="S125" i="15" s="1"/>
  <c r="R117" i="15"/>
  <c r="S117" i="15" s="1"/>
  <c r="R111" i="15"/>
  <c r="S111" i="15" s="1"/>
  <c r="R107" i="15"/>
  <c r="S107" i="15" s="1"/>
  <c r="R103" i="15"/>
  <c r="S103" i="15" s="1"/>
  <c r="R99" i="15"/>
  <c r="S99" i="15" s="1"/>
  <c r="R95" i="15"/>
  <c r="S95" i="15" s="1"/>
  <c r="R91" i="15"/>
  <c r="S91" i="15" s="1"/>
  <c r="R86" i="15"/>
  <c r="S86" i="15" s="1"/>
  <c r="R82" i="15"/>
  <c r="S82" i="15" s="1"/>
  <c r="R308" i="15"/>
  <c r="S308" i="15" s="1"/>
  <c r="R304" i="15"/>
  <c r="S304" i="15" s="1"/>
  <c r="R298" i="15"/>
  <c r="S298" i="15" s="1"/>
  <c r="R278" i="15"/>
  <c r="S278" i="15" s="1"/>
  <c r="R274" i="15"/>
  <c r="S274" i="15" s="1"/>
  <c r="R270" i="15"/>
  <c r="S270" i="15" s="1"/>
  <c r="R266" i="15"/>
  <c r="S266" i="15" s="1"/>
  <c r="R262" i="15"/>
  <c r="S262" i="15" s="1"/>
  <c r="R258" i="15"/>
  <c r="S258" i="15" s="1"/>
  <c r="R254" i="15"/>
  <c r="S254" i="15" s="1"/>
  <c r="R250" i="15"/>
  <c r="S250" i="15" s="1"/>
  <c r="R246" i="15"/>
  <c r="S246" i="15" s="1"/>
  <c r="R242" i="15"/>
  <c r="S242" i="15" s="1"/>
  <c r="R236" i="15"/>
  <c r="S236" i="15" s="1"/>
  <c r="R232" i="15"/>
  <c r="S232" i="15" s="1"/>
  <c r="R228" i="15"/>
  <c r="S228" i="15" s="1"/>
  <c r="R224" i="15"/>
  <c r="S224" i="15" s="1"/>
  <c r="R80" i="15"/>
  <c r="S80" i="15" s="1"/>
  <c r="R76" i="15"/>
  <c r="S76" i="15" s="1"/>
  <c r="R72" i="15"/>
  <c r="S72" i="15" s="1"/>
  <c r="R68" i="15"/>
  <c r="S68" i="15" s="1"/>
  <c r="R64" i="15"/>
  <c r="S64" i="15" s="1"/>
  <c r="R60" i="15"/>
  <c r="S60" i="15" s="1"/>
  <c r="R56" i="15"/>
  <c r="S56" i="15" s="1"/>
  <c r="R52" i="15"/>
  <c r="S52" i="15" s="1"/>
  <c r="R48" i="15"/>
  <c r="S48" i="15" s="1"/>
  <c r="R44" i="15"/>
  <c r="S44" i="15" s="1"/>
  <c r="R296" i="15"/>
  <c r="S296" i="15" s="1"/>
  <c r="R292" i="15"/>
  <c r="S292" i="15" s="1"/>
  <c r="R288" i="15"/>
  <c r="S288" i="15" s="1"/>
  <c r="R284" i="15"/>
  <c r="S284" i="15" s="1"/>
  <c r="R280" i="15"/>
  <c r="S280" i="15" s="1"/>
  <c r="R360" i="15"/>
  <c r="S360" i="15" s="1"/>
  <c r="R343" i="15"/>
  <c r="S343" i="15" s="1"/>
  <c r="R341" i="15"/>
  <c r="S341" i="15" s="1"/>
  <c r="R339" i="15"/>
  <c r="S339" i="15" s="1"/>
  <c r="R337" i="15"/>
  <c r="S337" i="15" s="1"/>
  <c r="R335" i="15"/>
  <c r="S335" i="15" s="1"/>
  <c r="R333" i="15"/>
  <c r="S333" i="15" s="1"/>
  <c r="R331" i="15"/>
  <c r="S331" i="15" s="1"/>
  <c r="R329" i="15"/>
  <c r="S329" i="15" s="1"/>
  <c r="R327" i="15"/>
  <c r="S327" i="15" s="1"/>
  <c r="R325" i="15"/>
  <c r="S325" i="15" s="1"/>
  <c r="R323" i="15"/>
  <c r="S323" i="15" s="1"/>
  <c r="R321" i="15"/>
  <c r="S321" i="15" s="1"/>
  <c r="R319" i="15"/>
  <c r="S319" i="15" s="1"/>
  <c r="R317" i="15"/>
  <c r="S317" i="15" s="1"/>
  <c r="R315" i="15"/>
  <c r="S315" i="15" s="1"/>
  <c r="R309" i="15"/>
  <c r="S309" i="15" s="1"/>
  <c r="R305" i="15"/>
  <c r="S305" i="15" s="1"/>
  <c r="R241" i="15"/>
  <c r="S241" i="15" s="1"/>
  <c r="R237" i="15"/>
  <c r="S237" i="15" s="1"/>
  <c r="R233" i="15"/>
  <c r="S233" i="15" s="1"/>
  <c r="R229" i="15"/>
  <c r="S229" i="15" s="1"/>
  <c r="R225" i="15"/>
  <c r="S225" i="15" s="1"/>
  <c r="R222" i="15"/>
  <c r="S222" i="15" s="1"/>
  <c r="R220" i="15"/>
  <c r="S220" i="15" s="1"/>
  <c r="R218" i="15"/>
  <c r="S218" i="15" s="1"/>
  <c r="R216" i="15"/>
  <c r="S216" i="15" s="1"/>
  <c r="R214" i="15"/>
  <c r="S214" i="15" s="1"/>
  <c r="R212" i="15"/>
  <c r="S212" i="15" s="1"/>
  <c r="R210" i="15"/>
  <c r="S210" i="15" s="1"/>
  <c r="R208" i="15"/>
  <c r="S208" i="15" s="1"/>
  <c r="R206" i="15"/>
  <c r="S206" i="15" s="1"/>
  <c r="R204" i="15"/>
  <c r="S204" i="15" s="1"/>
  <c r="R202" i="15"/>
  <c r="S202" i="15" s="1"/>
  <c r="R200" i="15"/>
  <c r="S200" i="15" s="1"/>
  <c r="R198" i="15"/>
  <c r="S198" i="15" s="1"/>
  <c r="R196" i="15"/>
  <c r="S196" i="15" s="1"/>
  <c r="R194" i="15"/>
  <c r="S194" i="15" s="1"/>
  <c r="R192" i="15"/>
  <c r="S192" i="15" s="1"/>
  <c r="R190" i="15"/>
  <c r="S190" i="15" s="1"/>
  <c r="R188" i="15"/>
  <c r="S188" i="15" s="1"/>
  <c r="R186" i="15"/>
  <c r="S186" i="15" s="1"/>
  <c r="R184" i="15"/>
  <c r="S184" i="15" s="1"/>
  <c r="R182" i="15"/>
  <c r="S182" i="15" s="1"/>
  <c r="R180" i="15"/>
  <c r="S180" i="15" s="1"/>
  <c r="R178" i="15"/>
  <c r="S178" i="15" s="1"/>
  <c r="R172" i="15"/>
  <c r="S172" i="15" s="1"/>
  <c r="R168" i="15"/>
  <c r="S168" i="15" s="1"/>
  <c r="R164" i="15"/>
  <c r="S164" i="15" s="1"/>
  <c r="R160" i="15"/>
  <c r="S160" i="15" s="1"/>
  <c r="R156" i="15"/>
  <c r="S156" i="15" s="1"/>
  <c r="R152" i="15"/>
  <c r="S152" i="15" s="1"/>
  <c r="R149" i="15"/>
  <c r="S149" i="15" s="1"/>
  <c r="R25" i="15"/>
  <c r="S25" i="15" s="1"/>
  <c r="R21" i="15"/>
  <c r="S21" i="15" s="1"/>
  <c r="R17" i="15"/>
  <c r="S17" i="15" s="1"/>
  <c r="R13" i="15"/>
  <c r="S13" i="15" s="1"/>
  <c r="R9" i="15"/>
  <c r="S9" i="15" s="1"/>
  <c r="R5" i="15"/>
  <c r="S5" i="15" s="1"/>
  <c r="R54" i="15"/>
  <c r="S54" i="15" s="1"/>
  <c r="R223" i="15"/>
  <c r="S223" i="15" s="1"/>
  <c r="R219" i="15"/>
  <c r="S219" i="15" s="1"/>
  <c r="R215" i="15"/>
  <c r="S215" i="15" s="1"/>
  <c r="R211" i="15"/>
  <c r="S211" i="15" s="1"/>
  <c r="R207" i="15"/>
  <c r="S207" i="15" s="1"/>
  <c r="R203" i="15"/>
  <c r="S203" i="15" s="1"/>
  <c r="R199" i="15"/>
  <c r="S199" i="15" s="1"/>
  <c r="R195" i="15"/>
  <c r="S195" i="15" s="1"/>
  <c r="R191" i="15"/>
  <c r="S191" i="15" s="1"/>
  <c r="R363" i="15"/>
  <c r="S363" i="15" s="1"/>
  <c r="R359" i="15"/>
  <c r="S359" i="15" s="1"/>
  <c r="R356" i="15"/>
  <c r="S356" i="15" s="1"/>
  <c r="R150" i="15"/>
  <c r="S150" i="15" s="1"/>
  <c r="R146" i="15"/>
  <c r="S146" i="15" s="1"/>
  <c r="R40" i="15"/>
  <c r="S40" i="15" s="1"/>
  <c r="R32" i="15"/>
  <c r="S32" i="15" s="1"/>
  <c r="R24" i="15"/>
  <c r="S24" i="15" s="1"/>
  <c r="R20" i="15"/>
  <c r="S20" i="15" s="1"/>
  <c r="R16" i="15"/>
  <c r="S16" i="15" s="1"/>
  <c r="R8" i="15"/>
  <c r="S8" i="15" s="1"/>
  <c r="R4" i="15"/>
  <c r="S4" i="15" s="1"/>
  <c r="R185" i="15"/>
  <c r="S185" i="15" s="1"/>
  <c r="R177" i="15"/>
  <c r="S177" i="15" s="1"/>
  <c r="R169" i="15"/>
  <c r="S169" i="15" s="1"/>
  <c r="R165" i="15"/>
  <c r="S165" i="15" s="1"/>
  <c r="R161" i="15"/>
  <c r="S161" i="15" s="1"/>
  <c r="R157" i="15"/>
  <c r="S157" i="15" s="1"/>
  <c r="R153" i="15"/>
  <c r="S153" i="15" s="1"/>
  <c r="R354" i="15"/>
  <c r="S354" i="15" s="1"/>
  <c r="R350" i="15"/>
  <c r="S350" i="15" s="1"/>
  <c r="R346" i="15"/>
  <c r="S346" i="15" s="1"/>
  <c r="R342" i="15"/>
  <c r="S342" i="15" s="1"/>
  <c r="R338" i="15"/>
  <c r="S338" i="15" s="1"/>
  <c r="R334" i="15"/>
  <c r="S334" i="15" s="1"/>
  <c r="R330" i="15"/>
  <c r="S330" i="15" s="1"/>
  <c r="R326" i="15"/>
  <c r="S326" i="15" s="1"/>
  <c r="R322" i="15"/>
  <c r="S322" i="15" s="1"/>
  <c r="R318" i="15"/>
  <c r="S318" i="15" s="1"/>
  <c r="R314" i="15"/>
  <c r="S314" i="15" s="1"/>
  <c r="R143" i="15"/>
  <c r="S143" i="15" s="1"/>
  <c r="R139" i="15"/>
  <c r="S139" i="15" s="1"/>
  <c r="R135" i="15"/>
  <c r="S135" i="15" s="1"/>
  <c r="R131" i="15"/>
  <c r="S131" i="15" s="1"/>
  <c r="R127" i="15"/>
  <c r="S127" i="15" s="1"/>
  <c r="R123" i="15"/>
  <c r="S123" i="15" s="1"/>
  <c r="R119" i="15"/>
  <c r="S119" i="15" s="1"/>
  <c r="R113" i="15"/>
  <c r="S113" i="15" s="1"/>
  <c r="R109" i="15"/>
  <c r="S109" i="15" s="1"/>
  <c r="R105" i="15"/>
  <c r="S105" i="15" s="1"/>
  <c r="R101" i="15"/>
  <c r="S101" i="15" s="1"/>
  <c r="R97" i="15"/>
  <c r="S97" i="15" s="1"/>
  <c r="R93" i="15"/>
  <c r="S93" i="15" s="1"/>
  <c r="R89" i="15"/>
  <c r="S89" i="15" s="1"/>
  <c r="R84" i="15"/>
  <c r="S84" i="15" s="1"/>
  <c r="R310" i="15"/>
  <c r="S310" i="15" s="1"/>
  <c r="R306" i="15"/>
  <c r="S306" i="15" s="1"/>
  <c r="R300" i="15"/>
  <c r="S300" i="15" s="1"/>
  <c r="R276" i="15"/>
  <c r="S276" i="15" s="1"/>
  <c r="R272" i="15"/>
  <c r="S272" i="15" s="1"/>
  <c r="R268" i="15"/>
  <c r="S268" i="15" s="1"/>
  <c r="R264" i="15"/>
  <c r="S264" i="15" s="1"/>
  <c r="R260" i="15"/>
  <c r="S260" i="15" s="1"/>
  <c r="R256" i="15"/>
  <c r="S256" i="15" s="1"/>
  <c r="R252" i="15"/>
  <c r="S252" i="15" s="1"/>
  <c r="R248" i="15"/>
  <c r="S248" i="15" s="1"/>
  <c r="R244" i="15"/>
  <c r="S244" i="15" s="1"/>
  <c r="R240" i="15"/>
  <c r="S240" i="15" s="1"/>
  <c r="R234" i="15"/>
  <c r="S234" i="15" s="1"/>
  <c r="R226" i="15"/>
  <c r="S226" i="15" s="1"/>
  <c r="R78" i="15"/>
  <c r="S78" i="15" s="1"/>
  <c r="R70" i="15"/>
  <c r="S70" i="15" s="1"/>
  <c r="R62" i="15"/>
  <c r="S62" i="15" s="1"/>
  <c r="R50" i="15"/>
  <c r="S50" i="15" s="1"/>
  <c r="R46" i="15"/>
  <c r="S46" i="15" s="1"/>
  <c r="R42" i="15"/>
  <c r="S42" i="15" s="1"/>
  <c r="R290" i="15"/>
  <c r="S290" i="15" s="1"/>
  <c r="R282" i="15"/>
  <c r="S282" i="15" s="1"/>
  <c r="S245" i="15"/>
  <c r="R395" i="15"/>
  <c r="R397" i="15" l="1"/>
  <c r="R396" i="15"/>
  <c r="S395" i="15"/>
  <c r="AA16" i="16" l="1"/>
  <c r="AA76" i="16"/>
  <c r="W258" i="16"/>
  <c r="AA23" i="16"/>
  <c r="AA73" i="16"/>
  <c r="W264" i="16"/>
  <c r="AA19" i="16"/>
  <c r="AA161" i="16"/>
  <c r="AA160" i="16"/>
  <c r="W263" i="16"/>
  <c r="Y263" i="16" l="1"/>
  <c r="AA263" i="16" s="1"/>
  <c r="Y264" i="16"/>
  <c r="AA264" i="16" s="1"/>
  <c r="Y258" i="16"/>
  <c r="AA258" i="16" s="1"/>
  <c r="W259" i="16"/>
  <c r="Y259" i="16" s="1"/>
  <c r="AA259" i="16"/>
  <c r="AA137" i="16"/>
  <c r="AA148" i="16"/>
  <c r="W265" i="16"/>
  <c r="Y265" i="16" s="1"/>
  <c r="AA265" i="16"/>
  <c r="AA96" i="16"/>
  <c r="AA88" i="16"/>
  <c r="AA158" i="16"/>
  <c r="AA41" i="16"/>
  <c r="AA221" i="16"/>
  <c r="AA209" i="16"/>
  <c r="AA18" i="16"/>
  <c r="AA25" i="16"/>
  <c r="AA15" i="16"/>
  <c r="AA197" i="16"/>
  <c r="AA33" i="16"/>
  <c r="AA56" i="16"/>
  <c r="AA187" i="16"/>
  <c r="AA60" i="16"/>
  <c r="AA216" i="16"/>
  <c r="AA132" i="16"/>
  <c r="AA175" i="16"/>
  <c r="AA77" i="16"/>
  <c r="W294" i="16"/>
  <c r="AA51" i="16"/>
  <c r="AA135" i="16"/>
  <c r="AA95" i="16"/>
  <c r="W253" i="16"/>
  <c r="AA69" i="16"/>
  <c r="AA72" i="16"/>
  <c r="AA27" i="16"/>
  <c r="AA217" i="16"/>
  <c r="AA49" i="16"/>
  <c r="AA87" i="16"/>
  <c r="Y253" i="16" l="1"/>
  <c r="AA253" i="16" s="1"/>
  <c r="Y294" i="16"/>
  <c r="AA294" i="16" s="1"/>
  <c r="AA212" i="16"/>
  <c r="AA166" i="16"/>
  <c r="AA28" i="16"/>
  <c r="AA59" i="16"/>
  <c r="AA31" i="16"/>
  <c r="AA20" i="16"/>
  <c r="AA55" i="16"/>
  <c r="AA9" i="16"/>
  <c r="AA50" i="16"/>
  <c r="AA57" i="16"/>
  <c r="AA54" i="16"/>
  <c r="AA46" i="16"/>
  <c r="AA61" i="16"/>
  <c r="AA231" i="16"/>
  <c r="W256" i="16"/>
  <c r="Y256" i="16" s="1"/>
  <c r="AA256" i="16"/>
  <c r="AA12" i="16"/>
  <c r="AA165" i="16"/>
  <c r="AA84" i="16"/>
  <c r="AA101" i="16"/>
  <c r="AA86" i="16"/>
  <c r="AA42" i="16"/>
  <c r="W280" i="16"/>
  <c r="AA38" i="16"/>
  <c r="W286" i="16"/>
  <c r="Y286" i="16" l="1"/>
  <c r="AA286" i="16" s="1"/>
  <c r="Y280" i="16"/>
  <c r="AA280" i="16" s="1"/>
  <c r="AA153" i="16"/>
  <c r="AA64" i="16"/>
  <c r="AA214" i="16"/>
  <c r="AA215" i="16"/>
  <c r="AA74" i="16"/>
  <c r="AA237" i="16"/>
  <c r="T118" i="16"/>
  <c r="V118" i="16" s="1"/>
  <c r="T39" i="16"/>
  <c r="V39" i="16" s="1"/>
  <c r="W39" i="16" s="1"/>
  <c r="T157" i="16"/>
  <c r="V157" i="16" s="1"/>
  <c r="T92" i="16"/>
  <c r="V92" i="16" s="1"/>
  <c r="T207" i="16"/>
  <c r="V207" i="16" s="1"/>
  <c r="T110" i="16"/>
  <c r="V110" i="16" s="1"/>
  <c r="T129" i="16"/>
  <c r="V129" i="16" s="1"/>
  <c r="T262" i="16"/>
  <c r="V262" i="16" s="1"/>
  <c r="T123" i="16"/>
  <c r="V123" i="16" s="1"/>
  <c r="T141" i="16"/>
  <c r="V141" i="16" s="1"/>
  <c r="T220" i="16"/>
  <c r="V220" i="16" s="1"/>
  <c r="T219" i="16"/>
  <c r="V219" i="16" s="1"/>
  <c r="T277" i="16"/>
  <c r="V277" i="16" s="1"/>
  <c r="W277" i="16" s="1"/>
  <c r="T62" i="16"/>
  <c r="V62" i="16" s="1"/>
  <c r="T144" i="16"/>
  <c r="V144" i="16" s="1"/>
  <c r="T143" i="16"/>
  <c r="V143" i="16" s="1"/>
  <c r="T261" i="16"/>
  <c r="V261" i="16" s="1"/>
  <c r="T276" i="16"/>
  <c r="V276" i="16" s="1"/>
  <c r="W276" i="16" s="1"/>
  <c r="T138" i="16"/>
  <c r="V138" i="16" s="1"/>
  <c r="T122" i="16"/>
  <c r="V122" i="16" s="1"/>
  <c r="T200" i="16"/>
  <c r="V200" i="16" s="1"/>
  <c r="T196" i="16"/>
  <c r="V196" i="16" s="1"/>
  <c r="T34" i="16"/>
  <c r="V34" i="16" s="1"/>
  <c r="T249" i="16"/>
  <c r="V249" i="16" s="1"/>
  <c r="T208" i="16"/>
  <c r="V208" i="16" s="1"/>
  <c r="T78" i="16"/>
  <c r="V78" i="16" s="1"/>
  <c r="T206" i="16"/>
  <c r="V206" i="16" s="1"/>
  <c r="T203" i="16"/>
  <c r="V203" i="16" s="1"/>
  <c r="T67" i="16"/>
  <c r="V67" i="16" s="1"/>
  <c r="T128" i="16"/>
  <c r="V128" i="16" s="1"/>
  <c r="T285" i="16"/>
  <c r="V285" i="16" s="1"/>
  <c r="T255" i="16"/>
  <c r="V255" i="16" s="1"/>
  <c r="T205" i="16"/>
  <c r="V205" i="16" s="1"/>
  <c r="T174" i="16"/>
  <c r="V174" i="16" s="1"/>
  <c r="T130" i="16"/>
  <c r="V130" i="16" s="1"/>
  <c r="T102" i="16"/>
  <c r="V102" i="16" s="1"/>
  <c r="T91" i="16"/>
  <c r="V91" i="16" s="1"/>
  <c r="T142" i="16"/>
  <c r="V142" i="16" s="1"/>
  <c r="T7" i="16"/>
  <c r="V7" i="16" s="1"/>
  <c r="T40" i="16"/>
  <c r="V40" i="16" s="1"/>
  <c r="T22" i="16"/>
  <c r="V22" i="16" s="1"/>
  <c r="T236" i="16"/>
  <c r="V236" i="16" s="1"/>
  <c r="T278" i="16"/>
  <c r="V278" i="16" s="1"/>
  <c r="W278" i="16" s="1"/>
  <c r="T121" i="16"/>
  <c r="V121" i="16" s="1"/>
  <c r="T275" i="16"/>
  <c r="V275" i="16" s="1"/>
  <c r="T173" i="16"/>
  <c r="V173" i="16" s="1"/>
  <c r="T293" i="16"/>
  <c r="V293" i="16" s="1"/>
  <c r="T229" i="16"/>
  <c r="V229" i="16" s="1"/>
  <c r="T120" i="16"/>
  <c r="V120" i="16" s="1"/>
  <c r="T183" i="16"/>
  <c r="V183" i="16" s="1"/>
  <c r="T164" i="16"/>
  <c r="V164" i="16" s="1"/>
  <c r="T204" i="16"/>
  <c r="V204" i="16" s="1"/>
  <c r="T44" i="16"/>
  <c r="V44" i="16" s="1"/>
  <c r="T257" i="16"/>
  <c r="V257" i="16" s="1"/>
  <c r="T26" i="16"/>
  <c r="V26" i="16" s="1"/>
  <c r="T8" i="16"/>
  <c r="V8" i="16" s="1"/>
  <c r="W8" i="16" s="1"/>
  <c r="T6" i="16"/>
  <c r="V6" i="16" s="1"/>
  <c r="T284" i="16"/>
  <c r="V284" i="16" s="1"/>
  <c r="T70" i="16"/>
  <c r="V70" i="16" s="1"/>
  <c r="T53" i="16"/>
  <c r="V53" i="16" s="1"/>
  <c r="W53" i="16" s="1"/>
  <c r="T5" i="16"/>
  <c r="V5" i="16" s="1"/>
  <c r="W5" i="16" s="1"/>
  <c r="T185" i="16"/>
  <c r="V185" i="16" s="1"/>
  <c r="T10" i="16"/>
  <c r="V10" i="16" s="1"/>
  <c r="W10" i="16" s="1"/>
  <c r="T193" i="16"/>
  <c r="V193" i="16" s="1"/>
  <c r="T198" i="16"/>
  <c r="V198" i="16" s="1"/>
  <c r="T116" i="16"/>
  <c r="V116" i="16" s="1"/>
  <c r="T170" i="16"/>
  <c r="V170" i="16" s="1"/>
  <c r="T172" i="16"/>
  <c r="V172" i="16" s="1"/>
  <c r="T199" i="16"/>
  <c r="V199" i="16" s="1"/>
  <c r="T186" i="16"/>
  <c r="V186" i="16" s="1"/>
  <c r="T147" i="16"/>
  <c r="V147" i="16" s="1"/>
  <c r="T281" i="16"/>
  <c r="V281" i="16" s="1"/>
  <c r="T30" i="16"/>
  <c r="V30" i="16" s="1"/>
  <c r="W30" i="16" s="1"/>
  <c r="T274" i="16"/>
  <c r="V274" i="16" s="1"/>
  <c r="T292" i="16"/>
  <c r="V292" i="16" s="1"/>
  <c r="T171" i="16"/>
  <c r="V171" i="16" s="1"/>
  <c r="T152" i="16"/>
  <c r="V152" i="16" s="1"/>
  <c r="T94" i="16"/>
  <c r="V94" i="16" s="1"/>
  <c r="T127" i="16"/>
  <c r="V127" i="16" s="1"/>
  <c r="T228" i="16"/>
  <c r="V228" i="16" s="1"/>
  <c r="T43" i="16"/>
  <c r="V43" i="16" s="1"/>
  <c r="T134" i="16"/>
  <c r="V134" i="16" s="1"/>
  <c r="T232" i="16"/>
  <c r="V232" i="16" s="1"/>
  <c r="T291" i="16"/>
  <c r="V291" i="16" s="1"/>
  <c r="T156" i="16"/>
  <c r="V156" i="16" s="1"/>
  <c r="W156" i="16" s="1"/>
  <c r="T45" i="16"/>
  <c r="V45" i="16" s="1"/>
  <c r="W45" i="16" s="1"/>
  <c r="T79" i="16"/>
  <c r="V79" i="16" s="1"/>
  <c r="T254" i="16"/>
  <c r="V254" i="16" s="1"/>
  <c r="T251" i="16"/>
  <c r="V251" i="16" s="1"/>
  <c r="W251" i="16" s="1"/>
  <c r="T35" i="16"/>
  <c r="V35" i="16" s="1"/>
  <c r="T250" i="16"/>
  <c r="V250" i="16" s="1"/>
  <c r="T192" i="16"/>
  <c r="V192" i="16" s="1"/>
  <c r="T191" i="16"/>
  <c r="V191" i="16" s="1"/>
  <c r="W191" i="16" s="1"/>
  <c r="T115" i="16"/>
  <c r="V115" i="16" s="1"/>
  <c r="T222" i="16"/>
  <c r="V222" i="16" s="1"/>
  <c r="T117" i="16"/>
  <c r="V117" i="16" s="1"/>
  <c r="T107" i="16"/>
  <c r="V107" i="16" s="1"/>
  <c r="T273" i="16"/>
  <c r="V273" i="16" s="1"/>
  <c r="T155" i="16"/>
  <c r="V155" i="16" s="1"/>
  <c r="T47" i="16"/>
  <c r="V47" i="16" s="1"/>
  <c r="T66" i="16"/>
  <c r="V66" i="16" s="1"/>
  <c r="T230" i="16"/>
  <c r="V230" i="16" s="1"/>
  <c r="W230" i="16" s="1"/>
  <c r="T85" i="16"/>
  <c r="V85" i="16" s="1"/>
  <c r="T235" i="16"/>
  <c r="V235" i="16" s="1"/>
  <c r="T234" i="16"/>
  <c r="V234" i="16" s="1"/>
  <c r="T29" i="16"/>
  <c r="V29" i="16" s="1"/>
  <c r="W29" i="16" s="1"/>
  <c r="T114" i="16"/>
  <c r="V114" i="16" s="1"/>
  <c r="T272" i="16"/>
  <c r="V272" i="16" s="1"/>
  <c r="T162" i="16"/>
  <c r="V162" i="16" s="1"/>
  <c r="T32" i="16"/>
  <c r="V32" i="16" s="1"/>
  <c r="W32" i="16" s="1"/>
  <c r="T106" i="16"/>
  <c r="V106" i="16" s="1"/>
  <c r="T188" i="16"/>
  <c r="V188" i="16" s="1"/>
  <c r="T154" i="16"/>
  <c r="V154" i="16" s="1"/>
  <c r="T288" i="16"/>
  <c r="V288" i="16" s="1"/>
  <c r="T52" i="16"/>
  <c r="V52" i="16" s="1"/>
  <c r="T224" i="16"/>
  <c r="V224" i="16" s="1"/>
  <c r="T89" i="16"/>
  <c r="V89" i="16" s="1"/>
  <c r="T98" i="16"/>
  <c r="V98" i="16" s="1"/>
  <c r="T271" i="16"/>
  <c r="V271" i="16" s="1"/>
  <c r="T227" i="16"/>
  <c r="V227" i="16" s="1"/>
  <c r="T75" i="16"/>
  <c r="V75" i="16" s="1"/>
  <c r="T246" i="16"/>
  <c r="V246" i="16" s="1"/>
  <c r="W246" i="16" s="1"/>
  <c r="T108" i="16"/>
  <c r="V108" i="16" s="1"/>
  <c r="T112" i="16"/>
  <c r="V112" i="16" s="1"/>
  <c r="T283" i="16"/>
  <c r="V283" i="16" s="1"/>
  <c r="T218" i="16"/>
  <c r="V218" i="16" s="1"/>
  <c r="T287" i="16"/>
  <c r="V287" i="16" s="1"/>
  <c r="T146" i="16"/>
  <c r="V146" i="16" s="1"/>
  <c r="T270" i="16"/>
  <c r="V270" i="16" s="1"/>
  <c r="T149" i="16"/>
  <c r="V149" i="16" s="1"/>
  <c r="T290" i="16"/>
  <c r="V290" i="16" s="1"/>
  <c r="W290" i="16" s="1"/>
  <c r="T13" i="16"/>
  <c r="V13" i="16" s="1"/>
  <c r="T233" i="16"/>
  <c r="V233" i="16" s="1"/>
  <c r="T48" i="16"/>
  <c r="V48" i="16" s="1"/>
  <c r="T21" i="16"/>
  <c r="V21" i="16" s="1"/>
  <c r="T169" i="16"/>
  <c r="V169" i="16" s="1"/>
  <c r="T245" i="16"/>
  <c r="V245" i="16" s="1"/>
  <c r="W245" i="16" s="1"/>
  <c r="T93" i="16"/>
  <c r="V93" i="16" s="1"/>
  <c r="T252" i="16"/>
  <c r="V252" i="16" s="1"/>
  <c r="T68" i="16"/>
  <c r="V68" i="16" s="1"/>
  <c r="T269" i="16"/>
  <c r="V269" i="16" s="1"/>
  <c r="T65" i="16"/>
  <c r="V65" i="16" s="1"/>
  <c r="T201" i="16"/>
  <c r="V201" i="16" s="1"/>
  <c r="T223" i="16"/>
  <c r="V223" i="16" s="1"/>
  <c r="T244" i="16"/>
  <c r="V244" i="16" s="1"/>
  <c r="W244" i="16" s="1"/>
  <c r="T97" i="16"/>
  <c r="V97" i="16" s="1"/>
  <c r="T213" i="16"/>
  <c r="V213" i="16" s="1"/>
  <c r="T109" i="16"/>
  <c r="V109" i="16" s="1"/>
  <c r="T11" i="16"/>
  <c r="V11" i="16" s="1"/>
  <c r="W11" i="16" s="1"/>
  <c r="T131" i="16"/>
  <c r="V131" i="16" s="1"/>
  <c r="T243" i="16"/>
  <c r="V243" i="16" s="1"/>
  <c r="T268" i="16"/>
  <c r="V268" i="16" s="1"/>
  <c r="T17" i="16"/>
  <c r="V17" i="16" s="1"/>
  <c r="T282" i="16"/>
  <c r="V282" i="16" s="1"/>
  <c r="T181" i="16"/>
  <c r="V181" i="16" s="1"/>
  <c r="T202" i="16"/>
  <c r="V202" i="16" s="1"/>
  <c r="T242" i="16"/>
  <c r="V242" i="16" s="1"/>
  <c r="W242" i="16" s="1"/>
  <c r="T14" i="16"/>
  <c r="V14" i="16" s="1"/>
  <c r="T195" i="16"/>
  <c r="V195" i="16" s="1"/>
  <c r="T63" i="16"/>
  <c r="V63" i="16" s="1"/>
  <c r="T289" i="16"/>
  <c r="V289" i="16" s="1"/>
  <c r="T241" i="16"/>
  <c r="V241" i="16" s="1"/>
  <c r="T58" i="16"/>
  <c r="V58" i="16" s="1"/>
  <c r="W58" i="16" s="1"/>
  <c r="T180" i="16"/>
  <c r="V180" i="16" s="1"/>
  <c r="T104" i="16"/>
  <c r="V104" i="16" s="1"/>
  <c r="T189" i="16"/>
  <c r="V189" i="16" s="1"/>
  <c r="T119" i="16"/>
  <c r="V119" i="16" s="1"/>
  <c r="T267" i="16"/>
  <c r="V267" i="16" s="1"/>
  <c r="T194" i="16"/>
  <c r="V194" i="16" s="1"/>
  <c r="T240" i="16"/>
  <c r="V240" i="16" s="1"/>
  <c r="T239" i="16"/>
  <c r="V239" i="16" s="1"/>
  <c r="T163" i="16"/>
  <c r="V163" i="16" s="1"/>
  <c r="T211" i="16"/>
  <c r="V211" i="16" s="1"/>
  <c r="W267" i="16"/>
  <c r="W289" i="16"/>
  <c r="W282" i="16"/>
  <c r="W268" i="16"/>
  <c r="W269" i="16"/>
  <c r="W252" i="16"/>
  <c r="W270" i="16"/>
  <c r="W287" i="16"/>
  <c r="W283" i="16"/>
  <c r="W271" i="16"/>
  <c r="W288" i="16"/>
  <c r="W272" i="16"/>
  <c r="W273" i="16"/>
  <c r="W250" i="16"/>
  <c r="W254" i="16"/>
  <c r="W291" i="16"/>
  <c r="W292" i="16"/>
  <c r="W274" i="16"/>
  <c r="W281" i="16"/>
  <c r="W241" i="16" l="1"/>
  <c r="Y241" i="16" s="1"/>
  <c r="AA241" i="16" s="1"/>
  <c r="W243" i="16"/>
  <c r="Y243" i="16" s="1"/>
  <c r="AA243" i="16" s="1"/>
  <c r="W211" i="16"/>
  <c r="Y211" i="16" s="1"/>
  <c r="AA211" i="16" s="1"/>
  <c r="W163" i="16"/>
  <c r="Y163" i="16" s="1"/>
  <c r="W239" i="16"/>
  <c r="Y239" i="16" s="1"/>
  <c r="W240" i="16"/>
  <c r="Y240" i="16" s="1"/>
  <c r="W194" i="16"/>
  <c r="Y194" i="16" s="1"/>
  <c r="AA194" i="16" s="1"/>
  <c r="Y267" i="16"/>
  <c r="AA267" i="16" s="1"/>
  <c r="W119" i="16"/>
  <c r="Y119" i="16" s="1"/>
  <c r="AA119" i="16" s="1"/>
  <c r="W189" i="16"/>
  <c r="Y189" i="16" s="1"/>
  <c r="AA189" i="16" s="1"/>
  <c r="W104" i="16"/>
  <c r="Y104" i="16" s="1"/>
  <c r="AA104" i="16" s="1"/>
  <c r="W180" i="16"/>
  <c r="Y180" i="16" s="1"/>
  <c r="AA180" i="16" s="1"/>
  <c r="Y58" i="16"/>
  <c r="AA58" i="16" s="1"/>
  <c r="Y289" i="16"/>
  <c r="AA289" i="16" s="1"/>
  <c r="W63" i="16"/>
  <c r="Y63" i="16" s="1"/>
  <c r="AA63" i="16" s="1"/>
  <c r="W195" i="16"/>
  <c r="Y195" i="16" s="1"/>
  <c r="AA195" i="16" s="1"/>
  <c r="W14" i="16"/>
  <c r="Y14" i="16" s="1"/>
  <c r="W202" i="16"/>
  <c r="Y202" i="16" s="1"/>
  <c r="AA202" i="16" s="1"/>
  <c r="W181" i="16"/>
  <c r="Y181" i="16" s="1"/>
  <c r="AA181" i="16" s="1"/>
  <c r="Y282" i="16"/>
  <c r="AA282" i="16" s="1"/>
  <c r="W17" i="16"/>
  <c r="Y17" i="16" s="1"/>
  <c r="Y268" i="16"/>
  <c r="AA268" i="16" s="1"/>
  <c r="W131" i="16"/>
  <c r="Y131" i="16" s="1"/>
  <c r="AA131" i="16" s="1"/>
  <c r="Y11" i="16"/>
  <c r="W109" i="16"/>
  <c r="Y109" i="16" s="1"/>
  <c r="AA109" i="16" s="1"/>
  <c r="W213" i="16"/>
  <c r="Y213" i="16" s="1"/>
  <c r="AA213" i="16" s="1"/>
  <c r="W97" i="16"/>
  <c r="Y97" i="16" s="1"/>
  <c r="AA97" i="16" s="1"/>
  <c r="W223" i="16"/>
  <c r="Y223" i="16" s="1"/>
  <c r="AA223" i="16" s="1"/>
  <c r="W201" i="16"/>
  <c r="Y201" i="16" s="1"/>
  <c r="AA201" i="16" s="1"/>
  <c r="W65" i="16"/>
  <c r="Y65" i="16" s="1"/>
  <c r="Y269" i="16"/>
  <c r="AA269" i="16" s="1"/>
  <c r="W68" i="16"/>
  <c r="Y68" i="16" s="1"/>
  <c r="AA68" i="16" s="1"/>
  <c r="Y252" i="16"/>
  <c r="AA252" i="16" s="1"/>
  <c r="W93" i="16"/>
  <c r="Y93" i="16" s="1"/>
  <c r="AA93" i="16" s="1"/>
  <c r="W169" i="16"/>
  <c r="Y169" i="16" s="1"/>
  <c r="AA169" i="16" s="1"/>
  <c r="W21" i="16"/>
  <c r="Y21" i="16" s="1"/>
  <c r="AA21" i="16" s="1"/>
  <c r="W48" i="16"/>
  <c r="Y48" i="16" s="1"/>
  <c r="AA48" i="16" s="1"/>
  <c r="W233" i="16"/>
  <c r="Y233" i="16" s="1"/>
  <c r="AA233" i="16" s="1"/>
  <c r="W13" i="16"/>
  <c r="Y13" i="16" s="1"/>
  <c r="AA13" i="16" s="1"/>
  <c r="Y290" i="16"/>
  <c r="AA290" i="16" s="1"/>
  <c r="W149" i="16"/>
  <c r="Y149" i="16" s="1"/>
  <c r="AA149" i="16" s="1"/>
  <c r="Y270" i="16"/>
  <c r="AA270" i="16" s="1"/>
  <c r="W146" i="16"/>
  <c r="Y146" i="16" s="1"/>
  <c r="AA146" i="16" s="1"/>
  <c r="Y287" i="16"/>
  <c r="AA287" i="16" s="1"/>
  <c r="W218" i="16"/>
  <c r="Y218" i="16" s="1"/>
  <c r="AA218" i="16" s="1"/>
  <c r="Y283" i="16"/>
  <c r="AA283" i="16" s="1"/>
  <c r="W112" i="16"/>
  <c r="Y112" i="16" s="1"/>
  <c r="AA112" i="16" s="1"/>
  <c r="W108" i="16"/>
  <c r="Y108" i="16" s="1"/>
  <c r="AA108" i="16" s="1"/>
  <c r="W75" i="16"/>
  <c r="Y75" i="16" s="1"/>
  <c r="AA75" i="16" s="1"/>
  <c r="W227" i="16"/>
  <c r="Y227" i="16" s="1"/>
  <c r="AA227" i="16" s="1"/>
  <c r="Y271" i="16"/>
  <c r="AA271" i="16" s="1"/>
  <c r="W98" i="16"/>
  <c r="Y98" i="16" s="1"/>
  <c r="AA98" i="16" s="1"/>
  <c r="W89" i="16"/>
  <c r="Y89" i="16" s="1"/>
  <c r="AA89" i="16" s="1"/>
  <c r="W224" i="16"/>
  <c r="Y224" i="16" s="1"/>
  <c r="W52" i="16"/>
  <c r="Y52" i="16" s="1"/>
  <c r="AA52" i="16" s="1"/>
  <c r="Y288" i="16"/>
  <c r="AA288" i="16" s="1"/>
  <c r="W154" i="16"/>
  <c r="Y154" i="16" s="1"/>
  <c r="AA154" i="16" s="1"/>
  <c r="W188" i="16"/>
  <c r="Y188" i="16" s="1"/>
  <c r="AA188" i="16" s="1"/>
  <c r="W106" i="16"/>
  <c r="Y106" i="16" s="1"/>
  <c r="AA106" i="16" s="1"/>
  <c r="Y32" i="16"/>
  <c r="AA32" i="16" s="1"/>
  <c r="W162" i="16"/>
  <c r="Y162" i="16" s="1"/>
  <c r="AA162" i="16" s="1"/>
  <c r="Y272" i="16"/>
  <c r="AA272" i="16" s="1"/>
  <c r="W114" i="16"/>
  <c r="Y114" i="16" s="1"/>
  <c r="AA114" i="16" s="1"/>
  <c r="Y29" i="16"/>
  <c r="AA29" i="16" s="1"/>
  <c r="W234" i="16"/>
  <c r="Y234" i="16" s="1"/>
  <c r="AA234" i="16" s="1"/>
  <c r="W235" i="16"/>
  <c r="Y235" i="16" s="1"/>
  <c r="AA235" i="16" s="1"/>
  <c r="W85" i="16"/>
  <c r="Y85" i="16" s="1"/>
  <c r="AA85" i="16" s="1"/>
  <c r="Y230" i="16"/>
  <c r="AA230" i="16" s="1"/>
  <c r="W66" i="16"/>
  <c r="Y66" i="16" s="1"/>
  <c r="AA66" i="16" s="1"/>
  <c r="W47" i="16"/>
  <c r="Y47" i="16" s="1"/>
  <c r="AA47" i="16" s="1"/>
  <c r="W155" i="16"/>
  <c r="Y155" i="16" s="1"/>
  <c r="AA155" i="16" s="1"/>
  <c r="Y273" i="16"/>
  <c r="AA273" i="16" s="1"/>
  <c r="W107" i="16"/>
  <c r="Y107" i="16" s="1"/>
  <c r="AA107" i="16" s="1"/>
  <c r="W117" i="16"/>
  <c r="Y117" i="16" s="1"/>
  <c r="AA117" i="16" s="1"/>
  <c r="W222" i="16"/>
  <c r="Y222" i="16" s="1"/>
  <c r="AA222" i="16" s="1"/>
  <c r="W115" i="16"/>
  <c r="Y115" i="16" s="1"/>
  <c r="AA115" i="16" s="1"/>
  <c r="Y191" i="16"/>
  <c r="AA191" i="16" s="1"/>
  <c r="W192" i="16"/>
  <c r="Y192" i="16" s="1"/>
  <c r="AA192" i="16" s="1"/>
  <c r="Y250" i="16"/>
  <c r="AA250" i="16" s="1"/>
  <c r="W35" i="16"/>
  <c r="Y35" i="16" s="1"/>
  <c r="AA35" i="16" s="1"/>
  <c r="Y251" i="16"/>
  <c r="AA251" i="16" s="1"/>
  <c r="Y254" i="16"/>
  <c r="AA254" i="16" s="1"/>
  <c r="W79" i="16"/>
  <c r="Y79" i="16" s="1"/>
  <c r="AA79" i="16" s="1"/>
  <c r="Y45" i="16"/>
  <c r="AA45" i="16" s="1"/>
  <c r="Y156" i="16"/>
  <c r="AA156" i="16" s="1"/>
  <c r="Y291" i="16"/>
  <c r="AA291" i="16" s="1"/>
  <c r="W232" i="16"/>
  <c r="Y232" i="16" s="1"/>
  <c r="AA232" i="16" s="1"/>
  <c r="W134" i="16"/>
  <c r="Y134" i="16" s="1"/>
  <c r="AA134" i="16" s="1"/>
  <c r="W43" i="16"/>
  <c r="Y43" i="16" s="1"/>
  <c r="AA43" i="16" s="1"/>
  <c r="W228" i="16"/>
  <c r="Y228" i="16" s="1"/>
  <c r="AA228" i="16" s="1"/>
  <c r="W127" i="16"/>
  <c r="Y127" i="16" s="1"/>
  <c r="AA127" i="16" s="1"/>
  <c r="W94" i="16"/>
  <c r="Y94" i="16" s="1"/>
  <c r="AA94" i="16" s="1"/>
  <c r="W152" i="16"/>
  <c r="Y152" i="16" s="1"/>
  <c r="AA152" i="16" s="1"/>
  <c r="W171" i="16"/>
  <c r="Y171" i="16" s="1"/>
  <c r="AA171" i="16" s="1"/>
  <c r="Y292" i="16"/>
  <c r="AA292" i="16" s="1"/>
  <c r="Y274" i="16"/>
  <c r="AA274" i="16" s="1"/>
  <c r="Y30" i="16"/>
  <c r="AA30" i="16" s="1"/>
  <c r="Y281" i="16"/>
  <c r="AA281" i="16" s="1"/>
  <c r="W147" i="16"/>
  <c r="Y147" i="16" s="1"/>
  <c r="AA147" i="16" s="1"/>
  <c r="W186" i="16"/>
  <c r="Y186" i="16" s="1"/>
  <c r="AA186" i="16" s="1"/>
  <c r="W199" i="16"/>
  <c r="Y199" i="16" s="1"/>
  <c r="AA199" i="16" s="1"/>
  <c r="W172" i="16"/>
  <c r="Y172" i="16" s="1"/>
  <c r="AA172" i="16" s="1"/>
  <c r="W170" i="16"/>
  <c r="Y170" i="16" s="1"/>
  <c r="W116" i="16"/>
  <c r="Y116" i="16" s="1"/>
  <c r="W198" i="16"/>
  <c r="Y198" i="16" s="1"/>
  <c r="W193" i="16"/>
  <c r="Y193" i="16" s="1"/>
  <c r="Y10" i="16"/>
  <c r="W185" i="16"/>
  <c r="Y185" i="16" s="1"/>
  <c r="Y5" i="16"/>
  <c r="Y53" i="16"/>
  <c r="W70" i="16"/>
  <c r="Y70" i="16" s="1"/>
  <c r="W6" i="16"/>
  <c r="Y6" i="16" s="1"/>
  <c r="Y8" i="16"/>
  <c r="W26" i="16"/>
  <c r="Y26" i="16" s="1"/>
  <c r="W44" i="16"/>
  <c r="Y44" i="16" s="1"/>
  <c r="W204" i="16"/>
  <c r="Y204" i="16" s="1"/>
  <c r="W164" i="16"/>
  <c r="Y164" i="16" s="1"/>
  <c r="W183" i="16"/>
  <c r="Y183" i="16" s="1"/>
  <c r="W120" i="16"/>
  <c r="Y120" i="16" s="1"/>
  <c r="W229" i="16"/>
  <c r="Y229" i="16" s="1"/>
  <c r="W173" i="16"/>
  <c r="Y173" i="16" s="1"/>
  <c r="W121" i="16"/>
  <c r="Y121" i="16" s="1"/>
  <c r="W236" i="16"/>
  <c r="Y236" i="16" s="1"/>
  <c r="W22" i="16"/>
  <c r="Y22" i="16" s="1"/>
  <c r="W40" i="16"/>
  <c r="Y40" i="16" s="1"/>
  <c r="W7" i="16"/>
  <c r="Y7" i="16" s="1"/>
  <c r="W142" i="16"/>
  <c r="Y142" i="16" s="1"/>
  <c r="W91" i="16"/>
  <c r="Y91" i="16" s="1"/>
  <c r="W102" i="16"/>
  <c r="Y102" i="16" s="1"/>
  <c r="W130" i="16"/>
  <c r="Y130" i="16" s="1"/>
  <c r="W174" i="16"/>
  <c r="Y174" i="16" s="1"/>
  <c r="W205" i="16"/>
  <c r="Y205" i="16" s="1"/>
  <c r="W128" i="16"/>
  <c r="Y128" i="16" s="1"/>
  <c r="W67" i="16"/>
  <c r="Y67" i="16" s="1"/>
  <c r="W203" i="16"/>
  <c r="Y203" i="16" s="1"/>
  <c r="W206" i="16"/>
  <c r="Y206" i="16" s="1"/>
  <c r="W78" i="16"/>
  <c r="Y78" i="16" s="1"/>
  <c r="W208" i="16"/>
  <c r="Y208" i="16" s="1"/>
  <c r="W34" i="16"/>
  <c r="Y34" i="16" s="1"/>
  <c r="W196" i="16"/>
  <c r="Y196" i="16" s="1"/>
  <c r="W200" i="16"/>
  <c r="Y200" i="16" s="1"/>
  <c r="W122" i="16"/>
  <c r="Y122" i="16" s="1"/>
  <c r="W138" i="16"/>
  <c r="Y138" i="16" s="1"/>
  <c r="W143" i="16"/>
  <c r="Y143" i="16" s="1"/>
  <c r="W144" i="16"/>
  <c r="Y144" i="16" s="1"/>
  <c r="W62" i="16"/>
  <c r="Y62" i="16" s="1"/>
  <c r="W219" i="16"/>
  <c r="Y219" i="16" s="1"/>
  <c r="W220" i="16"/>
  <c r="Y220" i="16" s="1"/>
  <c r="W141" i="16"/>
  <c r="Y141" i="16" s="1"/>
  <c r="W123" i="16"/>
  <c r="Y123" i="16" s="1"/>
  <c r="W129" i="16"/>
  <c r="Y129" i="16" s="1"/>
  <c r="W110" i="16"/>
  <c r="Y110" i="16" s="1"/>
  <c r="W207" i="16"/>
  <c r="Y207" i="16" s="1"/>
  <c r="W92" i="16"/>
  <c r="Y92" i="16" s="1"/>
  <c r="W157" i="16"/>
  <c r="Y157" i="16" s="1"/>
  <c r="Y39" i="16"/>
  <c r="W118" i="16"/>
  <c r="Y118" i="16" s="1"/>
  <c r="T248" i="16"/>
  <c r="AA62" i="16"/>
  <c r="AA118" i="16"/>
  <c r="AA39" i="16"/>
  <c r="AA157" i="16"/>
  <c r="AA92" i="16"/>
  <c r="AA207" i="16"/>
  <c r="AA110" i="16"/>
  <c r="AA129" i="16"/>
  <c r="W262" i="16"/>
  <c r="Y262" i="16" s="1"/>
  <c r="AA262" i="16"/>
  <c r="AA123" i="16"/>
  <c r="AA141" i="16"/>
  <c r="AA220" i="16"/>
  <c r="AA219" i="16"/>
  <c r="Y277" i="16"/>
  <c r="AA277" i="16"/>
  <c r="AA144" i="16"/>
  <c r="AA143" i="16"/>
  <c r="W261" i="16"/>
  <c r="Y261" i="16" s="1"/>
  <c r="AA261" i="16"/>
  <c r="Y276" i="16"/>
  <c r="AA276" i="16"/>
  <c r="AA138" i="16"/>
  <c r="AA122" i="16"/>
  <c r="AA200" i="16"/>
  <c r="AA196" i="16"/>
  <c r="AA34" i="16"/>
  <c r="W249" i="16"/>
  <c r="Y249" i="16" s="1"/>
  <c r="AA249" i="16"/>
  <c r="AA208" i="16"/>
  <c r="AA78" i="16"/>
  <c r="AA206" i="16"/>
  <c r="AA203" i="16"/>
  <c r="AA67" i="16"/>
  <c r="AA128" i="16"/>
  <c r="W285" i="16"/>
  <c r="Y285" i="16" s="1"/>
  <c r="AA285" i="16"/>
  <c r="W255" i="16"/>
  <c r="Y255" i="16" s="1"/>
  <c r="AA255" i="16"/>
  <c r="AA205" i="16"/>
  <c r="AA174" i="16"/>
  <c r="AA130" i="16"/>
  <c r="AA102" i="16"/>
  <c r="AA91" i="16"/>
  <c r="AA142" i="16"/>
  <c r="AA7" i="16"/>
  <c r="AA40" i="16"/>
  <c r="AA22" i="16"/>
  <c r="AA236" i="16"/>
  <c r="Y278" i="16"/>
  <c r="AA278" i="16"/>
  <c r="AA121" i="16"/>
  <c r="W275" i="16"/>
  <c r="Y275" i="16" s="1"/>
  <c r="AA275" i="16"/>
  <c r="AA173" i="16"/>
  <c r="W293" i="16"/>
  <c r="Y293" i="16" s="1"/>
  <c r="AA293" i="16"/>
  <c r="AA229" i="16"/>
  <c r="AA120" i="16"/>
  <c r="AA183" i="16"/>
  <c r="AA164" i="16"/>
  <c r="AA204" i="16"/>
  <c r="AA44" i="16"/>
  <c r="W257" i="16"/>
  <c r="Y257" i="16" s="1"/>
  <c r="AA257" i="16"/>
  <c r="AA26" i="16"/>
  <c r="AA8" i="16"/>
  <c r="AA6" i="16"/>
  <c r="W284" i="16"/>
  <c r="Y284" i="16" s="1"/>
  <c r="AA284" i="16"/>
  <c r="AA70" i="16"/>
  <c r="AA53" i="16"/>
  <c r="AA5" i="16"/>
  <c r="Y4" i="16"/>
  <c r="AA185" i="16"/>
  <c r="AA10" i="16"/>
  <c r="AA193" i="16"/>
  <c r="AA198" i="16"/>
  <c r="AA116" i="16"/>
  <c r="AA170" i="16"/>
  <c r="AA224" i="16"/>
  <c r="Y246" i="16"/>
  <c r="AA246" i="16"/>
  <c r="Y245" i="16"/>
  <c r="AA245" i="16"/>
  <c r="AA65" i="16"/>
  <c r="Y244" i="16"/>
  <c r="AA244" i="16"/>
  <c r="AA11" i="16"/>
  <c r="AA17" i="16"/>
  <c r="AA14" i="16"/>
  <c r="AA240" i="16"/>
  <c r="AA239" i="16"/>
  <c r="AA163" i="16"/>
  <c r="T24" i="16"/>
  <c r="V24" i="16" s="1"/>
  <c r="T266" i="16"/>
  <c r="V266" i="16" s="1"/>
  <c r="W266" i="16"/>
  <c r="T83" i="16"/>
  <c r="T105" i="16"/>
  <c r="T279" i="16"/>
  <c r="V279" i="16" s="1"/>
  <c r="W279" i="16" s="1"/>
  <c r="T179" i="16"/>
  <c r="V179" i="16" s="1"/>
  <c r="T159" i="16"/>
  <c r="V159" i="16" s="1"/>
  <c r="T133" i="16"/>
  <c r="V133" i="16" s="1"/>
  <c r="T136" i="16"/>
  <c r="V136" i="16" s="1"/>
  <c r="T182" i="16"/>
  <c r="V182" i="16" s="1"/>
  <c r="T260" i="16"/>
  <c r="V260" i="16" s="1"/>
  <c r="W260" i="16" s="1"/>
  <c r="T190" i="16"/>
  <c r="V190" i="16" s="1"/>
  <c r="T168" i="16"/>
  <c r="V168" i="16" s="1"/>
  <c r="T124" i="16"/>
  <c r="V124" i="16" s="1"/>
  <c r="T100" i="16"/>
  <c r="V100" i="16" s="1"/>
  <c r="T111" i="16"/>
  <c r="V111" i="16" s="1"/>
  <c r="T71" i="16"/>
  <c r="V71" i="16" s="1"/>
  <c r="T225" i="16"/>
  <c r="V225" i="16" s="1"/>
  <c r="T150" i="16"/>
  <c r="V150" i="16" s="1"/>
  <c r="AA4" i="16" l="1"/>
  <c r="W150" i="16"/>
  <c r="Y150" i="16" s="1"/>
  <c r="W225" i="16"/>
  <c r="Y225" i="16" s="1"/>
  <c r="W71" i="16"/>
  <c r="Y71" i="16" s="1"/>
  <c r="W111" i="16"/>
  <c r="Y111" i="16" s="1"/>
  <c r="W100" i="16"/>
  <c r="Y100" i="16" s="1"/>
  <c r="W124" i="16"/>
  <c r="Y124" i="16" s="1"/>
  <c r="W168" i="16"/>
  <c r="Y168" i="16" s="1"/>
  <c r="W190" i="16"/>
  <c r="Y190" i="16" s="1"/>
  <c r="W182" i="16"/>
  <c r="Y182" i="16" s="1"/>
  <c r="W136" i="16"/>
  <c r="Y136" i="16" s="1"/>
  <c r="W133" i="16"/>
  <c r="Y133" i="16" s="1"/>
  <c r="W159" i="16"/>
  <c r="Y159" i="16" s="1"/>
  <c r="W179" i="16"/>
  <c r="Y179" i="16" s="1"/>
  <c r="Y279" i="16"/>
  <c r="AA279" i="16" s="1"/>
  <c r="V105" i="16"/>
  <c r="V83" i="16"/>
  <c r="Y266" i="16"/>
  <c r="AA266" i="16" s="1"/>
  <c r="Y24" i="16"/>
  <c r="V248" i="16"/>
  <c r="AA150" i="16"/>
  <c r="AA225" i="16"/>
  <c r="AA71" i="16"/>
  <c r="AA111" i="16"/>
  <c r="AA100" i="16"/>
  <c r="AA124" i="16"/>
  <c r="AA168" i="16"/>
  <c r="AA190" i="16"/>
  <c r="Y260" i="16"/>
  <c r="AA260" i="16"/>
  <c r="AA182" i="16"/>
  <c r="AA136" i="16"/>
  <c r="AA133" i="16"/>
  <c r="AA159" i="16"/>
  <c r="AA179" i="16"/>
  <c r="AA24" i="16"/>
  <c r="W248" i="16" l="1"/>
  <c r="W83" i="16"/>
  <c r="Y83" i="16" s="1"/>
  <c r="W105" i="16"/>
  <c r="Y105" i="16" s="1"/>
  <c r="AA105" i="16" s="1"/>
  <c r="AA83" i="16" l="1"/>
  <c r="Y248" i="16"/>
  <c r="AA248" i="16" s="1"/>
  <c r="Y242" i="16"/>
  <c r="Y295" i="16" l="1"/>
  <c r="AA295" i="16" s="1"/>
  <c r="AA24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AUDITORIA05</author>
    <author>Administrador</author>
  </authors>
  <commentList>
    <comment ref="V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AUDITORIA05:</t>
        </r>
        <r>
          <rPr>
            <sz val="9"/>
            <color indexed="81"/>
            <rFont val="Tahoma"/>
            <family val="2"/>
          </rPr>
          <t xml:space="preserve">
COD 50
</t>
        </r>
      </text>
    </comment>
    <comment ref="U191" authorId="1" shapeId="0" xr:uid="{94E892B1-86E3-45C6-80E1-16B89123B454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ENTRO EN LIC POR MATERNIDAD EL 25/10 A 25/01</t>
        </r>
      </text>
    </comment>
    <comment ref="P24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AUDITORIA05:
NO TRABAJO</t>
        </r>
      </text>
    </comment>
  </commentList>
</comments>
</file>

<file path=xl/sharedStrings.xml><?xml version="1.0" encoding="utf-8"?>
<sst xmlns="http://schemas.openxmlformats.org/spreadsheetml/2006/main" count="21352" uniqueCount="4090">
  <si>
    <t>LEG</t>
  </si>
  <si>
    <t>NOMBRE</t>
  </si>
  <si>
    <t>CUIL</t>
  </si>
  <si>
    <t>HAB</t>
  </si>
  <si>
    <t>LIC</t>
  </si>
  <si>
    <t>SAC</t>
  </si>
  <si>
    <t>FDES</t>
  </si>
  <si>
    <t>JUB</t>
  </si>
  <si>
    <t>O/S</t>
  </si>
  <si>
    <t>SIND</t>
  </si>
  <si>
    <t>INCREMENTO SOLID.</t>
  </si>
  <si>
    <t>S-VIDA</t>
  </si>
  <si>
    <t>ANSES</t>
  </si>
  <si>
    <t>EMB</t>
  </si>
  <si>
    <t>RET GAN</t>
  </si>
  <si>
    <t>ADTO</t>
  </si>
  <si>
    <t>NO REM</t>
  </si>
  <si>
    <t>NETO</t>
  </si>
  <si>
    <t>F/ING</t>
  </si>
  <si>
    <t>F/EGRE</t>
  </si>
  <si>
    <t>REG</t>
  </si>
  <si>
    <t>COD O/S</t>
  </si>
  <si>
    <t>NO REM LIQ FINAL</t>
  </si>
  <si>
    <t>NO REM2</t>
  </si>
  <si>
    <t>ADICIONAL</t>
  </si>
  <si>
    <t>CATEGORIA</t>
  </si>
  <si>
    <t>HS EXT 50/100 Y ADIC.</t>
  </si>
  <si>
    <t>REDONDEO</t>
  </si>
  <si>
    <t>NETO2</t>
  </si>
  <si>
    <t>CEBALLOS, Jorge Alberto</t>
  </si>
  <si>
    <t>20-17523117-0</t>
  </si>
  <si>
    <t>REP</t>
  </si>
  <si>
    <t>LAZICHI, Elvio Hugo</t>
  </si>
  <si>
    <t>20-21776403-4</t>
  </si>
  <si>
    <t>ROMANESSI, Jorge Horacio</t>
  </si>
  <si>
    <t>20-17390938-2</t>
  </si>
  <si>
    <t>ESPINOZA, Ricardo</t>
  </si>
  <si>
    <t>23-20432258-9</t>
  </si>
  <si>
    <t>DE MARCO, Jose Luis</t>
  </si>
  <si>
    <t>20-25616525-3</t>
  </si>
  <si>
    <t>ALBA, Américo Agustín</t>
  </si>
  <si>
    <t>20-17460064-4</t>
  </si>
  <si>
    <t>Sin Obra Social</t>
  </si>
  <si>
    <t>Fuera de Convenio</t>
  </si>
  <si>
    <t>ALEJO, Segundino</t>
  </si>
  <si>
    <t>20-12184569-6</t>
  </si>
  <si>
    <t>VÁZQUEZ, Walter José</t>
  </si>
  <si>
    <t>20-14752371-9</t>
  </si>
  <si>
    <t xml:space="preserve">   106800.00</t>
  </si>
  <si>
    <t>IBARRA, Gustavo Damián</t>
  </si>
  <si>
    <t>20-21491183-4</t>
  </si>
  <si>
    <t>DE MARCO, Juan Pablo</t>
  </si>
  <si>
    <t>20-25616524-5</t>
  </si>
  <si>
    <t>ROMANESSI, Nestor David</t>
  </si>
  <si>
    <t>20-16535923-3</t>
  </si>
  <si>
    <t>GUZMAN, Daniel Omar</t>
  </si>
  <si>
    <t>20-17052225-8</t>
  </si>
  <si>
    <t>DE CARLO, Jose Rodolfo</t>
  </si>
  <si>
    <t>20-25650682-4</t>
  </si>
  <si>
    <t>GOMEZ, Omar Adrian</t>
  </si>
  <si>
    <t>23-18068650-9</t>
  </si>
  <si>
    <t>PATTERER, Angel Mario</t>
  </si>
  <si>
    <t>20-16814336-3</t>
  </si>
  <si>
    <t>BASUALDO, Juan Carlos</t>
  </si>
  <si>
    <t>20-25971428-2</t>
  </si>
  <si>
    <t>OJEDA, Rodolfo</t>
  </si>
  <si>
    <t>20-17934763-7</t>
  </si>
  <si>
    <t>MANZANEL, Norberto Horacio</t>
  </si>
  <si>
    <t>20-13868905-1</t>
  </si>
  <si>
    <t>ORAZI, Victor Fabian</t>
  </si>
  <si>
    <t>20-17067320-5</t>
  </si>
  <si>
    <t>TECNICO ADMINISTRATI</t>
  </si>
  <si>
    <t>ALBA, Gaston Ezequiel</t>
  </si>
  <si>
    <t>20-30630471-3</t>
  </si>
  <si>
    <t>PEREYRA, Roberto Carlos</t>
  </si>
  <si>
    <t>20-23164931-0</t>
  </si>
  <si>
    <t>STANGE, Carlos Alberto</t>
  </si>
  <si>
    <t>20-16943330-6</t>
  </si>
  <si>
    <t>GARCIA, Sergio Fabian</t>
  </si>
  <si>
    <t>20-17510447-0</t>
  </si>
  <si>
    <t>CAP</t>
  </si>
  <si>
    <t>COSTA, Angel Norberto</t>
  </si>
  <si>
    <t>20-13060227-5</t>
  </si>
  <si>
    <t xml:space="preserve">    60075.00</t>
  </si>
  <si>
    <t>ABRAMOR, Mariano Roberto</t>
  </si>
  <si>
    <t>20-23462464-5</t>
  </si>
  <si>
    <t>ALMADA, Vicente Jose</t>
  </si>
  <si>
    <t>20-20915606-8</t>
  </si>
  <si>
    <t>ACUÑA, Gabriel Alejandro</t>
  </si>
  <si>
    <t>20-20485838-2</t>
  </si>
  <si>
    <t>RUIZ, Gustavo Fabian</t>
  </si>
  <si>
    <t>20-21578895-5</t>
  </si>
  <si>
    <t>AUXILIAR TECNICO</t>
  </si>
  <si>
    <t>ZUMOFFEN, Diego Alberto</t>
  </si>
  <si>
    <t>20-28575475-6</t>
  </si>
  <si>
    <t>MANZANEL, Analia Laura</t>
  </si>
  <si>
    <t>27-17523064-0</t>
  </si>
  <si>
    <t>MANZI, Ruben Dario</t>
  </si>
  <si>
    <t>20-26256078-4</t>
  </si>
  <si>
    <t>CABRERA, José Martín</t>
  </si>
  <si>
    <t>20-28520627-9</t>
  </si>
  <si>
    <t>ALARCON, Victor Gabriel</t>
  </si>
  <si>
    <t>20-31757516-6</t>
  </si>
  <si>
    <t>FERROGLIO, Claudia Gabriela</t>
  </si>
  <si>
    <t>27-23218481-2</t>
  </si>
  <si>
    <t>ANALISTA ADMINISTRAT</t>
  </si>
  <si>
    <t>PINO, Gabriel Alejandro</t>
  </si>
  <si>
    <t>20-27748776-5</t>
  </si>
  <si>
    <t>RAMIREZ, Jorge Eduardo</t>
  </si>
  <si>
    <t>20-22283260-9</t>
  </si>
  <si>
    <t>ALBA, Gustavo Fabian</t>
  </si>
  <si>
    <t>20-28520549-3</t>
  </si>
  <si>
    <t>LOPEZ, Carlos Alberto</t>
  </si>
  <si>
    <t>23-20971155-9</t>
  </si>
  <si>
    <t>MAYA, Fernando Mario</t>
  </si>
  <si>
    <t>20-14685041-4</t>
  </si>
  <si>
    <t>GIGENA, Sergio Daniel</t>
  </si>
  <si>
    <t>20-37829888-2</t>
  </si>
  <si>
    <t>PERALTA, Gustavo Ariel</t>
  </si>
  <si>
    <t>20-20590884-7</t>
  </si>
  <si>
    <t>MEDINA, Martin Diego Miguel</t>
  </si>
  <si>
    <t>20-32374130-2</t>
  </si>
  <si>
    <t>PUSETTO, Juan Gabriel</t>
  </si>
  <si>
    <t>20-31119021-1</t>
  </si>
  <si>
    <t>SANTOS, Fernando Ariel</t>
  </si>
  <si>
    <t>20-20207952-1</t>
  </si>
  <si>
    <t>CAMEJO, Carlos Javier</t>
  </si>
  <si>
    <t>20-25971281-6</t>
  </si>
  <si>
    <t>FERNANDEZ, Fabián Pablo</t>
  </si>
  <si>
    <t>20-25325997-4</t>
  </si>
  <si>
    <t>CHARPENTIER, Aldo Nestor</t>
  </si>
  <si>
    <t>20-13580793-2</t>
  </si>
  <si>
    <t>RICCHI, Claudio Alberto</t>
  </si>
  <si>
    <t>20-22831270-4</t>
  </si>
  <si>
    <t>LUCERO, Hugo Alberto</t>
  </si>
  <si>
    <t>20-26956468-8</t>
  </si>
  <si>
    <t>GASSMANN, Gustavo Daniel</t>
  </si>
  <si>
    <t>20-29457833-2</t>
  </si>
  <si>
    <t>GONZALEZ, Fabian Dario</t>
  </si>
  <si>
    <t>20-33641161-1</t>
  </si>
  <si>
    <t>BONARDI, Maria Angelica</t>
  </si>
  <si>
    <t>27-25324043-7</t>
  </si>
  <si>
    <t>ORAZI, Duilio Alberto</t>
  </si>
  <si>
    <t>20-29217958-9</t>
  </si>
  <si>
    <t>VILLALBA, Alejandro</t>
  </si>
  <si>
    <t>20-34752273-3</t>
  </si>
  <si>
    <t>STANGE, Sergio Daniel</t>
  </si>
  <si>
    <t>20-34628651-3</t>
  </si>
  <si>
    <t>FIGUEROA, Pablo Andrés</t>
  </si>
  <si>
    <t>23-33706513-9</t>
  </si>
  <si>
    <t>FLORES, Adrián Isidoro</t>
  </si>
  <si>
    <t>23-28335786-4</t>
  </si>
  <si>
    <t>GALLARDO, Darío Ivan</t>
  </si>
  <si>
    <t>20-30757452-8</t>
  </si>
  <si>
    <t>SILVA, Carlos Alfredo</t>
  </si>
  <si>
    <t>20-29237658-9</t>
  </si>
  <si>
    <t>ESPINOZA, Ricardo Manuel</t>
  </si>
  <si>
    <t>23-36369899-9</t>
  </si>
  <si>
    <t>MAIDANA, Oscar Norberto</t>
  </si>
  <si>
    <t>20-17460032-6</t>
  </si>
  <si>
    <t xml:space="preserve">    80100.00</t>
  </si>
  <si>
    <t>VALCARCEL, Marcelo Gabriel</t>
  </si>
  <si>
    <t>20-36007418-9</t>
  </si>
  <si>
    <t>BISCA, Franco Ezequiel</t>
  </si>
  <si>
    <t>20-33641109-3</t>
  </si>
  <si>
    <t>GIGENA, Matías Emanuel</t>
  </si>
  <si>
    <t>20-40311177-6</t>
  </si>
  <si>
    <t>CALIVA, Santiago Esteban</t>
  </si>
  <si>
    <t>20-26679650-2</t>
  </si>
  <si>
    <t>ECHEVESTTE, Horacio Abel</t>
  </si>
  <si>
    <t>20-36369499-4</t>
  </si>
  <si>
    <t>MARTINEZ, Mario Luis</t>
  </si>
  <si>
    <t>MOZAS , Adrián Alberto</t>
  </si>
  <si>
    <t>20-23049589-1</t>
  </si>
  <si>
    <t>GIMENEZ, Luciano Angel</t>
  </si>
  <si>
    <t>20-27420779-6</t>
  </si>
  <si>
    <t>RAUL, Diego Sebastián</t>
  </si>
  <si>
    <t>20-28578541-4</t>
  </si>
  <si>
    <t>CORNEJO, Pablino Grabiel</t>
  </si>
  <si>
    <t>20-23679855-1</t>
  </si>
  <si>
    <t>GOMEZ, Mario Gustavo</t>
  </si>
  <si>
    <t>20-23207524-5</t>
  </si>
  <si>
    <t>MARTIN, Pablo Gabriel</t>
  </si>
  <si>
    <t>20-29662225-8</t>
  </si>
  <si>
    <t>MELO, José Carlos</t>
  </si>
  <si>
    <t>20-26517651-9</t>
  </si>
  <si>
    <t>AMORES, Ramon Rafael</t>
  </si>
  <si>
    <t>20-30630328-8</t>
  </si>
  <si>
    <t>CARDOZO, Andres Pedro Sebasti</t>
  </si>
  <si>
    <t>20-32374255-4</t>
  </si>
  <si>
    <t>MILLER, Elisabet</t>
  </si>
  <si>
    <t>27-16837948-5</t>
  </si>
  <si>
    <t>FERRARO, David</t>
  </si>
  <si>
    <t>20-35289770-2</t>
  </si>
  <si>
    <t>MEROI, Carolina</t>
  </si>
  <si>
    <t>27-31331321-8</t>
  </si>
  <si>
    <t>ANALISTA TECNICO</t>
  </si>
  <si>
    <t>VARELA, Orlando Adolfo</t>
  </si>
  <si>
    <t>20-27163826-5</t>
  </si>
  <si>
    <t>OJEDA, Diego Hernan</t>
  </si>
  <si>
    <t>20-35462157-7</t>
  </si>
  <si>
    <t xml:space="preserve">TORRES, Jorge Alberto </t>
  </si>
  <si>
    <t>23-23760064-9</t>
  </si>
  <si>
    <t>GOMEZ, Claudio Leonel</t>
  </si>
  <si>
    <t>20-40315399-1</t>
  </si>
  <si>
    <t>GARCÍA, Sebastián Ezequiel</t>
  </si>
  <si>
    <t>20-32188900-0</t>
  </si>
  <si>
    <t>GARCILAZO, Gonzalo Navier</t>
  </si>
  <si>
    <t>23-39252173-9</t>
  </si>
  <si>
    <t>MAIDANA, Jonatan Ezequiel</t>
  </si>
  <si>
    <t>20-35289680-3</t>
  </si>
  <si>
    <t>PATTERER, Gonzalo Damián</t>
  </si>
  <si>
    <t>20-38290361-8</t>
  </si>
  <si>
    <t>ALBIL, Milton Aermi Jehiel</t>
  </si>
  <si>
    <t>20-37048031-2</t>
  </si>
  <si>
    <t>BENITEZ, Carlos Alberto</t>
  </si>
  <si>
    <t>23-30062967-9</t>
  </si>
  <si>
    <t>IBARRA, Cristian Mauricio</t>
  </si>
  <si>
    <t>20-26554987-0</t>
  </si>
  <si>
    <t>SEGUNDO, Fidel Ernesto</t>
  </si>
  <si>
    <t>20-25008825-7</t>
  </si>
  <si>
    <t>GOMEZ, Mario Alberto</t>
  </si>
  <si>
    <t>20-37207602-0</t>
  </si>
  <si>
    <t>GIRALDEZ CHAMORRO, Nicolas Mar</t>
  </si>
  <si>
    <t>20-34865961-9</t>
  </si>
  <si>
    <t xml:space="preserve">RAMIREZ, Gabriel Alejandro </t>
  </si>
  <si>
    <t>20-25002333-3</t>
  </si>
  <si>
    <t>LOPEZ, Damian Gabriel</t>
  </si>
  <si>
    <t>20-35956274-9</t>
  </si>
  <si>
    <t>CÁCERES, Carlos Alberto</t>
  </si>
  <si>
    <t>23-35453030-9</t>
  </si>
  <si>
    <t>ESPINOZA, Jorge Daniel</t>
  </si>
  <si>
    <t>20-26234964-1</t>
  </si>
  <si>
    <t>ALTAMIRANO, Diego Carlos</t>
  </si>
  <si>
    <t>20-29240950-9</t>
  </si>
  <si>
    <t>CORDOBA, Gustavo Andres</t>
  </si>
  <si>
    <t>20-21985540-1</t>
  </si>
  <si>
    <t>GUERRERO, José Ángel</t>
  </si>
  <si>
    <t>20-33969099-6</t>
  </si>
  <si>
    <t xml:space="preserve">RIVERO, Cristian Nelson </t>
  </si>
  <si>
    <t>ORTIZ, Jorge Andres</t>
  </si>
  <si>
    <t>20-27817920-7</t>
  </si>
  <si>
    <t xml:space="preserve">MIÑO, Ricardo Omar </t>
  </si>
  <si>
    <t>20-25777327-3</t>
  </si>
  <si>
    <t xml:space="preserve">MAIDANA, Diego Fernando </t>
  </si>
  <si>
    <t>23-23914658-9</t>
  </si>
  <si>
    <t>BERON, Mauricio Kevin</t>
  </si>
  <si>
    <t>20-39249160-1</t>
  </si>
  <si>
    <t>REQUENA, Sergio Damián</t>
  </si>
  <si>
    <t>20-34319793-5</t>
  </si>
  <si>
    <t>PEREYRA, Martín Alfredo</t>
  </si>
  <si>
    <t>20-24282653-2</t>
  </si>
  <si>
    <t>LOPEZ, Damian David</t>
  </si>
  <si>
    <t>20-36678446-3</t>
  </si>
  <si>
    <t>OLIVA, Mario Ruben</t>
  </si>
  <si>
    <t>20-25117981-7</t>
  </si>
  <si>
    <t>MENDEZ, Matias Sebastian</t>
  </si>
  <si>
    <t>20-37300007-9</t>
  </si>
  <si>
    <t>AGUILAR, Oscar Eduardo</t>
  </si>
  <si>
    <t>20-31437629-4</t>
  </si>
  <si>
    <t>ACOSTA, Guido German</t>
  </si>
  <si>
    <t>20-39048924-3</t>
  </si>
  <si>
    <t>BLANCO, Javier Alejandro</t>
  </si>
  <si>
    <t>20-20735524-1</t>
  </si>
  <si>
    <t>ARNAY, Claudio Nahuel</t>
  </si>
  <si>
    <t>20-38372367-2</t>
  </si>
  <si>
    <t>NIZ, Daniel</t>
  </si>
  <si>
    <t>20-25464418-9</t>
  </si>
  <si>
    <t>SOTO, Lucas Santiago</t>
  </si>
  <si>
    <t>20-40789710-3</t>
  </si>
  <si>
    <t>BECERRA, Emanuel Francisco</t>
  </si>
  <si>
    <t>20-41602710-3</t>
  </si>
  <si>
    <t>MOYA, Alan Faustino</t>
  </si>
  <si>
    <t>20-38290495-9</t>
  </si>
  <si>
    <t>BEREA, Cristian Alejandro</t>
  </si>
  <si>
    <t>20-36523065-0</t>
  </si>
  <si>
    <t>ZALAZAR, Juan Carlos</t>
  </si>
  <si>
    <t>23-32295857-9</t>
  </si>
  <si>
    <t>ALARCON, Martin Manuel</t>
  </si>
  <si>
    <t>20-37396469-8</t>
  </si>
  <si>
    <t>RAMÍREZ, Damián Osvaldo Jesús</t>
  </si>
  <si>
    <t>24-30615195-5</t>
  </si>
  <si>
    <t>SOTO, Damian Cristian</t>
  </si>
  <si>
    <t>20-30254452-3</t>
  </si>
  <si>
    <t>PAINEMAL , Marcelo Alejandro</t>
  </si>
  <si>
    <t>20-32590892-1</t>
  </si>
  <si>
    <t>LOPEZ, Fernando Abel</t>
  </si>
  <si>
    <t>20-35193033-1</t>
  </si>
  <si>
    <t>LOPEZ, Gabriel Joel</t>
  </si>
  <si>
    <t>20-40278378-9</t>
  </si>
  <si>
    <t>MEDINA, Elias Ezequiel</t>
  </si>
  <si>
    <t>20-37071534-4</t>
  </si>
  <si>
    <t>CERISCIOLI, Sergio Daniel</t>
  </si>
  <si>
    <t>23-18244595-9</t>
  </si>
  <si>
    <t>ZARATE, Mauro Maximiliano</t>
  </si>
  <si>
    <t>20-26256124-1</t>
  </si>
  <si>
    <t>LEIVA, Damian Hector</t>
  </si>
  <si>
    <t>20-39816946-9</t>
  </si>
  <si>
    <t>GUEVARA , Leonardo David</t>
  </si>
  <si>
    <t>20-40925402-1</t>
  </si>
  <si>
    <t>BERON, Micael Uriel</t>
  </si>
  <si>
    <t>20-40122028-4</t>
  </si>
  <si>
    <t>LO PRESTI, Gonzalo Ezequiel</t>
  </si>
  <si>
    <t>20-40693654-7</t>
  </si>
  <si>
    <t>GALIANO, Misael Cristian Jesú</t>
  </si>
  <si>
    <t>20-40040128-5</t>
  </si>
  <si>
    <t>FRANCO, José Ramón</t>
  </si>
  <si>
    <t>20-38372307-9</t>
  </si>
  <si>
    <t>STUCKERT, Pedro Daniel</t>
  </si>
  <si>
    <t>23-32559739-9</t>
  </si>
  <si>
    <t>CENTURION, Alexis Leonardo</t>
  </si>
  <si>
    <t>20-42330165-2</t>
  </si>
  <si>
    <t>RAMIREZ, Walter Alberto</t>
  </si>
  <si>
    <t>20-32368365-5</t>
  </si>
  <si>
    <t>COLETTI, Marcelo Alejandro</t>
  </si>
  <si>
    <t>20-28059576-5</t>
  </si>
  <si>
    <t>BERTINAT, Joaquín</t>
  </si>
  <si>
    <t>20-38815365-3</t>
  </si>
  <si>
    <t>BELLIZZIA HERNANDEZ, Alí del V</t>
  </si>
  <si>
    <t>20-95978471-0</t>
  </si>
  <si>
    <t>DALLERA, Renzo</t>
  </si>
  <si>
    <t>20-43580389-0</t>
  </si>
  <si>
    <t>RODAS, Brian Ezequiel</t>
  </si>
  <si>
    <t>23-44995364-9</t>
  </si>
  <si>
    <t>MEZULAN , Walter Gabriel</t>
  </si>
  <si>
    <t>20-36558604-8</t>
  </si>
  <si>
    <t>LONARDI, Claudio Javier</t>
  </si>
  <si>
    <t>23-25082364-9</t>
  </si>
  <si>
    <t>MORETTI, Maximiliano Ariel</t>
  </si>
  <si>
    <t>20-39254243-5</t>
  </si>
  <si>
    <t>SALINA DECUD  , Hugo</t>
  </si>
  <si>
    <t>20-93280279-2</t>
  </si>
  <si>
    <t>FRANCO, César Humberto</t>
  </si>
  <si>
    <t>20-44232453-1</t>
  </si>
  <si>
    <t>RODRIGUEZ, Raúl Ramón</t>
  </si>
  <si>
    <t>20-28572678-7</t>
  </si>
  <si>
    <t>LESCANO, Fabián Héctor</t>
  </si>
  <si>
    <t>20-22169772-4</t>
  </si>
  <si>
    <t>DUARTE, Natalia Rocío</t>
  </si>
  <si>
    <t>27-35752048-2</t>
  </si>
  <si>
    <t>WAGNER, Enzo Javier</t>
  </si>
  <si>
    <t>20-44809561-5</t>
  </si>
  <si>
    <t>GARCIA, Juan Carlos</t>
  </si>
  <si>
    <t>20-20208558-0</t>
  </si>
  <si>
    <t>ZALAZAR, Ramón Antonio</t>
  </si>
  <si>
    <t>20-16983660-5</t>
  </si>
  <si>
    <t>ZALAZAR, Ramón Antonio (h)</t>
  </si>
  <si>
    <t>20-31709956-9</t>
  </si>
  <si>
    <t>PEREZ , Gonzalo Ezequiel</t>
  </si>
  <si>
    <t>20-34396075-2</t>
  </si>
  <si>
    <t>PEREZ CASTRO, Luis Edgardo</t>
  </si>
  <si>
    <t>20-96011855-4</t>
  </si>
  <si>
    <t>BELLIZZIA ZUHLSDORFF, Roland A</t>
  </si>
  <si>
    <t>20-96051752-1</t>
  </si>
  <si>
    <t>PERNIA HERNANDEZ, Freddy Ramón</t>
  </si>
  <si>
    <t>27-63056761-6</t>
  </si>
  <si>
    <t>ZARATE, Mauro Joel</t>
  </si>
  <si>
    <t>20-45949969-6</t>
  </si>
  <si>
    <t>COSTA, Pedro Luis Antonio</t>
  </si>
  <si>
    <t>20-31334976-5</t>
  </si>
  <si>
    <t>VERA  AGUILAR, José Fernando</t>
  </si>
  <si>
    <t>20-94041809-8</t>
  </si>
  <si>
    <t>ALBA, Guido Uriel</t>
  </si>
  <si>
    <t>20-45489531-3</t>
  </si>
  <si>
    <t>AGUIRRE, Franco Damián</t>
  </si>
  <si>
    <t>20-37445142-2</t>
  </si>
  <si>
    <t>VERGARA, Luisina Sofia</t>
  </si>
  <si>
    <t>27-41864489-9</t>
  </si>
  <si>
    <t>LOPEZ, Héctor Samuel</t>
  </si>
  <si>
    <t>23-32967187-9</t>
  </si>
  <si>
    <t>PATTERER, José Alberto</t>
  </si>
  <si>
    <t>20-32295890-1</t>
  </si>
  <si>
    <t>VILLAN, Francisco Leonel</t>
  </si>
  <si>
    <t>20-44875096-6</t>
  </si>
  <si>
    <t>TORCHIO , Felipe Lorenzo Migue</t>
  </si>
  <si>
    <t>20-24748841-4</t>
  </si>
  <si>
    <t>SEQUEIRA , Eduardo Ezequiel</t>
  </si>
  <si>
    <t>20-39891352-4</t>
  </si>
  <si>
    <t>CARABAJAL, Damián Gabriel</t>
  </si>
  <si>
    <t>20-39686322-8</t>
  </si>
  <si>
    <t>DE GIOVANNI, Anibal</t>
  </si>
  <si>
    <t>20-29093636-6</t>
  </si>
  <si>
    <t>SCALA, Maria Soledad</t>
  </si>
  <si>
    <t>27-31024853-9</t>
  </si>
  <si>
    <t>VELOZO, Cristian Ariel</t>
  </si>
  <si>
    <t>23-33619047-9</t>
  </si>
  <si>
    <t>ZABALA, Federico</t>
  </si>
  <si>
    <t>20-37330442-6</t>
  </si>
  <si>
    <t>MARTINELLI, Jesus Ruben</t>
  </si>
  <si>
    <t>20-24980947-1</t>
  </si>
  <si>
    <t>DI GASPERO, Gustavo Ricardo</t>
  </si>
  <si>
    <t>20-30630210-9</t>
  </si>
  <si>
    <t>GIORGETTI , Franco Guido</t>
  </si>
  <si>
    <t>20-39252509-3</t>
  </si>
  <si>
    <t>GIGENA , Franco Emanuel</t>
  </si>
  <si>
    <t>20-39254409-8</t>
  </si>
  <si>
    <t>AYUDANTE ADMINISTRAT</t>
  </si>
  <si>
    <t>MAMANI, Bernardo Antonio</t>
  </si>
  <si>
    <t>20-17133827-2</t>
  </si>
  <si>
    <t>RIOS, Karen Marlene</t>
  </si>
  <si>
    <t>27-39816398-8</t>
  </si>
  <si>
    <t>MARTIN, Marcelo Daniel</t>
  </si>
  <si>
    <t>20-29031266-4</t>
  </si>
  <si>
    <t>BRUNO, Gustavo Rolando</t>
  </si>
  <si>
    <t>20-28373618-1</t>
  </si>
  <si>
    <t>RAMIREZ, Jorge Claudio</t>
  </si>
  <si>
    <t>20-28126551-3</t>
  </si>
  <si>
    <t>ACOSTA, Gustavo Ariel</t>
  </si>
  <si>
    <t>TRAVAINI , Gabriel Nicolas</t>
  </si>
  <si>
    <t>20-41346423-5</t>
  </si>
  <si>
    <t>BALDO, Emanuel Gabriel</t>
  </si>
  <si>
    <t>20-45490884-9</t>
  </si>
  <si>
    <t>DELGADO, Mauricio</t>
  </si>
  <si>
    <t>20-37829986-2</t>
  </si>
  <si>
    <t>MORA  CERDA, Jose Eduardo</t>
  </si>
  <si>
    <t>20-92819142-8</t>
  </si>
  <si>
    <t>RIVEROS DOMINGUEZ, Jorge Ezequ</t>
  </si>
  <si>
    <t>20-36252027-5</t>
  </si>
  <si>
    <t>REYNA, Joel Martin</t>
  </si>
  <si>
    <t>20-37100487-5</t>
  </si>
  <si>
    <t>RAMIREZ, Santiago Tomas</t>
  </si>
  <si>
    <t>20-44066571-4</t>
  </si>
  <si>
    <t>ZARATE , Gustavo Marcelo</t>
  </si>
  <si>
    <t>20-23594244-6</t>
  </si>
  <si>
    <t>CORTEZ, Pablo Luciano</t>
  </si>
  <si>
    <t>20-39254494-2</t>
  </si>
  <si>
    <t>PINO, MIlton Lautaro</t>
  </si>
  <si>
    <t>20-41085456-3</t>
  </si>
  <si>
    <t>BERON , Yamil</t>
  </si>
  <si>
    <t>20-38133141-6</t>
  </si>
  <si>
    <t>MANZI, Tomas</t>
  </si>
  <si>
    <t>20-44427581-3</t>
  </si>
  <si>
    <t>ISE, Melisa</t>
  </si>
  <si>
    <t>27-44179758-9</t>
  </si>
  <si>
    <t>STAMATTI, Gustavo Marcelo</t>
  </si>
  <si>
    <t>23-17462165-9</t>
  </si>
  <si>
    <t xml:space="preserve">RODRIGUEZ, Juan </t>
  </si>
  <si>
    <t>20-38557454-2</t>
  </si>
  <si>
    <t>ALMARA, Maximiliano David</t>
  </si>
  <si>
    <t>20-33195230-4</t>
  </si>
  <si>
    <t>REQUENA, Julian Elias</t>
  </si>
  <si>
    <t>20-45491485-7</t>
  </si>
  <si>
    <t>PIRANI, Matias</t>
  </si>
  <si>
    <t>20-33571955-8</t>
  </si>
  <si>
    <t>LEDESMA, Ruben Edgardo</t>
  </si>
  <si>
    <t>20-31709913-5</t>
  </si>
  <si>
    <t xml:space="preserve">DE BIANCHETTI , Juan </t>
  </si>
  <si>
    <t>20-36656041-7</t>
  </si>
  <si>
    <t>ORDOÑEZ, Hernan</t>
  </si>
  <si>
    <t>23-28399606-9</t>
  </si>
  <si>
    <t>PARED, Federico</t>
  </si>
  <si>
    <t>20-37579337-8</t>
  </si>
  <si>
    <t>PONCE, Maximiliano</t>
  </si>
  <si>
    <t>20-37048238-2</t>
  </si>
  <si>
    <t xml:space="preserve">LOPEZ, Florencia </t>
  </si>
  <si>
    <t>27-34752497-8</t>
  </si>
  <si>
    <t>RODRIGUEZ, Daniel</t>
  </si>
  <si>
    <t>20-29896149-1</t>
  </si>
  <si>
    <t xml:space="preserve">FLORES , Angel Fermin </t>
  </si>
  <si>
    <t>CORDOBA, Ricardo</t>
  </si>
  <si>
    <t>CARDOZO , Gonzalo Ezequiel</t>
  </si>
  <si>
    <t>20-36681305-6</t>
  </si>
  <si>
    <t>PILONI, Lucas</t>
  </si>
  <si>
    <t>ESCALADA, Leandro Domingo</t>
  </si>
  <si>
    <t>20-34045034-6</t>
  </si>
  <si>
    <t>SILVA , Claudio</t>
  </si>
  <si>
    <t>20-23938993-8</t>
  </si>
  <si>
    <t>CHIODIN , Luciano</t>
  </si>
  <si>
    <t>LUNA , Evelyn</t>
  </si>
  <si>
    <t>27-31758842-4</t>
  </si>
  <si>
    <t xml:space="preserve">PINTOS, Jorge </t>
  </si>
  <si>
    <t>20-27348628-4</t>
  </si>
  <si>
    <t>BENITEZ, Carlos Federico</t>
  </si>
  <si>
    <t>20-41942420-0</t>
  </si>
  <si>
    <t>BERON , Alejandro</t>
  </si>
  <si>
    <t>20-38136777-1</t>
  </si>
  <si>
    <t xml:space="preserve">MONZON , Jesús Rubén </t>
  </si>
  <si>
    <t>20-34752072-2</t>
  </si>
  <si>
    <t xml:space="preserve">ALONSO, Edgar Damian </t>
  </si>
  <si>
    <t>20-41931157-0</t>
  </si>
  <si>
    <t xml:space="preserve">LOPEZ, Javier </t>
  </si>
  <si>
    <t>20-42560955-7</t>
  </si>
  <si>
    <t>MARTINEZ , Martin Guillermo</t>
  </si>
  <si>
    <t>20-25777333-8</t>
  </si>
  <si>
    <t>CUELLO, Kevin Leonel</t>
  </si>
  <si>
    <t>20-46496248-5</t>
  </si>
  <si>
    <t xml:space="preserve">OJEDA, Cristian Martin </t>
  </si>
  <si>
    <t>20-23482438-5</t>
  </si>
  <si>
    <t>SEERY, Damian Jesus</t>
  </si>
  <si>
    <t>20-37330139-7</t>
  </si>
  <si>
    <t>GIMENEZ, Jeremias</t>
  </si>
  <si>
    <t>23-43377849-9</t>
  </si>
  <si>
    <t>GOMEZ , Luis Antonio</t>
  </si>
  <si>
    <t>23-26045085-9</t>
  </si>
  <si>
    <t>GARCIA , Juan Alberto</t>
  </si>
  <si>
    <t>23-29502344-9</t>
  </si>
  <si>
    <t>GONZALEZ , Alfredo Ariel</t>
  </si>
  <si>
    <t>23-26496033-9</t>
  </si>
  <si>
    <t>JUAREZ, Abigail</t>
  </si>
  <si>
    <t>27-34752309-2</t>
  </si>
  <si>
    <t>ALEGRE, Tomas Valentin</t>
  </si>
  <si>
    <t>20-46762396-7</t>
  </si>
  <si>
    <t>GAITAN , Cesar Luis</t>
  </si>
  <si>
    <t>20-26537251-2</t>
  </si>
  <si>
    <t>BONFANTE , Juan Pablo</t>
  </si>
  <si>
    <t>20-32374254-6</t>
  </si>
  <si>
    <t>MIGEL, Raul Oscar</t>
  </si>
  <si>
    <t>20-29551016-2</t>
  </si>
  <si>
    <t>GALLO, Edgardo Miguel</t>
  </si>
  <si>
    <t>20-31554540-5</t>
  </si>
  <si>
    <t>CARDOSO , Julio Ariel</t>
  </si>
  <si>
    <t>23-24897908-9</t>
  </si>
  <si>
    <t>ENCINA, Lucas</t>
  </si>
  <si>
    <t>20-41240671-1</t>
  </si>
  <si>
    <t>COLETTI, Roberto Carlos</t>
  </si>
  <si>
    <t>20-25387830-5</t>
  </si>
  <si>
    <t>D'ZUMIGA, Carlos Andres</t>
  </si>
  <si>
    <t>20-33361691-3</t>
  </si>
  <si>
    <t>SOSA, Reynaldo</t>
  </si>
  <si>
    <t>20-28256535-9</t>
  </si>
  <si>
    <t xml:space="preserve">MEDINA, Alan </t>
  </si>
  <si>
    <t>23-46134618-9</t>
  </si>
  <si>
    <t xml:space="preserve">GOMEZ, Jonatan </t>
  </si>
  <si>
    <t>20-39499567-4</t>
  </si>
  <si>
    <t>MARTINEZ, Nestor Clorindo</t>
  </si>
  <si>
    <t>REQUENA, Luis Ivan</t>
  </si>
  <si>
    <t>PEREZ, Martín Ezequiel</t>
  </si>
  <si>
    <t>ABRAMOR, Mariano Vladimir</t>
  </si>
  <si>
    <t>BALBUENA, Leonardo Gaston</t>
  </si>
  <si>
    <t>VILLARREAL, Alexis Damián</t>
  </si>
  <si>
    <t>CABRERA, Pablo Sergio</t>
  </si>
  <si>
    <t>FERNANDEZ, Marcela</t>
  </si>
  <si>
    <t>CHIODIN , Rocio Belen</t>
  </si>
  <si>
    <t>ALBORNOZ, Jonatan Sergio</t>
  </si>
  <si>
    <t xml:space="preserve">AGUILAR, Javier </t>
  </si>
  <si>
    <t>JUAREZ, Nicolas</t>
  </si>
  <si>
    <t>CARABAJAL, Adrian Horacio</t>
  </si>
  <si>
    <t xml:space="preserve">CORDOBA, Axel Gaston </t>
  </si>
  <si>
    <t>ROJAS, Luis</t>
  </si>
  <si>
    <t>ROJAS, Williams John</t>
  </si>
  <si>
    <t>LECLARCQ, Maximo</t>
  </si>
  <si>
    <t>BREST, Gabriel</t>
  </si>
  <si>
    <t>RODAS, Ramon Alejandro</t>
  </si>
  <si>
    <t>SILVA, Marcos</t>
  </si>
  <si>
    <t>JEREZ, Javier</t>
  </si>
  <si>
    <t>GOMEZ, Facundo Nazareno</t>
  </si>
  <si>
    <t>GOMEZ, Enzo Facundo</t>
  </si>
  <si>
    <t>GOMEZ, Diego Uriel</t>
  </si>
  <si>
    <t>QUIROGA, Joan Emmanuel</t>
  </si>
  <si>
    <t>BOGADO , Nestor</t>
  </si>
  <si>
    <t xml:space="preserve">VILLARREAL, Sofia </t>
  </si>
  <si>
    <t xml:space="preserve">        0.00</t>
  </si>
  <si>
    <t>LAZARTE, Lucas</t>
  </si>
  <si>
    <t>REM SIN SAC</t>
  </si>
  <si>
    <t>RIOS, Ramon Ruben</t>
  </si>
  <si>
    <t>SAUCEDO, Jorge Luis</t>
  </si>
  <si>
    <t>OVIEDO AZCONA, Adolfo Martín</t>
  </si>
  <si>
    <t>LEGUIZAMON, Jose Luis</t>
  </si>
  <si>
    <t>AMORES, Mario Agustín</t>
  </si>
  <si>
    <t>PASCUAL , Brandon Jeremias</t>
  </si>
  <si>
    <t>SANTA CRUZ, Miguel Angel</t>
  </si>
  <si>
    <t>MANSILLA, Gustavo Ruben</t>
  </si>
  <si>
    <t xml:space="preserve">FERNANDEZ, Leandro Damian </t>
  </si>
  <si>
    <t>CORDOBA PACHECO, Franco Daniel</t>
  </si>
  <si>
    <t>FRANCO, Eleuterio</t>
  </si>
  <si>
    <t xml:space="preserve">ROMANESSI, Lucas </t>
  </si>
  <si>
    <t>STREHMEL, Claudio</t>
  </si>
  <si>
    <t>GARCIA, Gabriel A</t>
  </si>
  <si>
    <t xml:space="preserve">LEIVA, Leandro </t>
  </si>
  <si>
    <t>ACOSTA, Micaela Belen</t>
  </si>
  <si>
    <t>MOLINA, Guillermo Emanuel</t>
  </si>
  <si>
    <t>DE MARIA, Ayelen A</t>
  </si>
  <si>
    <t>CHAVEZ, Luis Marcelo</t>
  </si>
  <si>
    <t>VERGARA, Ayrton Farid</t>
  </si>
  <si>
    <t>CANTERO, Luis Guillermo</t>
  </si>
  <si>
    <t>OSSES, Rolando Gabriel</t>
  </si>
  <si>
    <t>GALLEGO, Ruben Dario</t>
  </si>
  <si>
    <t>PASCUAL, Francisco</t>
  </si>
  <si>
    <t>FERROGLIO, Juliana</t>
  </si>
  <si>
    <t>ALVEZ, Cristian Ariel</t>
  </si>
  <si>
    <t xml:space="preserve">PIEROPAN , Emiliano Miguel </t>
  </si>
  <si>
    <t>mejor rem</t>
  </si>
  <si>
    <t>20-14356409-7</t>
  </si>
  <si>
    <t>20-20515408-7</t>
  </si>
  <si>
    <t>20-31431271-7</t>
  </si>
  <si>
    <t>20-31431307-1</t>
  </si>
  <si>
    <t>20-40266940-4</t>
  </si>
  <si>
    <t>20-37048113-0</t>
  </si>
  <si>
    <t>23-40453834-9</t>
  </si>
  <si>
    <t>23-31331287-9</t>
  </si>
  <si>
    <t>23-22845726-4</t>
  </si>
  <si>
    <t>27-40617917-1</t>
  </si>
  <si>
    <t>20-39254486-1</t>
  </si>
  <si>
    <t>20-41110690-0</t>
  </si>
  <si>
    <t>20-43580473-0</t>
  </si>
  <si>
    <t>20-41732910-3</t>
  </si>
  <si>
    <t>20-40266811-4</t>
  </si>
  <si>
    <t>20-39194366-5</t>
  </si>
  <si>
    <t>20-46496165-9</t>
  </si>
  <si>
    <t>20-46763753-4</t>
  </si>
  <si>
    <t>23-39435038-9</t>
  </si>
  <si>
    <t>20-14981932-1</t>
  </si>
  <si>
    <t>20-42126741-4</t>
  </si>
  <si>
    <t>20-42613929-5</t>
  </si>
  <si>
    <t>20-46577374-0</t>
  </si>
  <si>
    <t>20-42125695-1</t>
  </si>
  <si>
    <t>20-45949944-0</t>
  </si>
  <si>
    <t>20-37403467-8</t>
  </si>
  <si>
    <t>20-17646848-4</t>
  </si>
  <si>
    <t>27-33969143-1</t>
  </si>
  <si>
    <t>20-45654644-8</t>
  </si>
  <si>
    <t>20-40266797-5</t>
  </si>
  <si>
    <t>20-42330139-3</t>
  </si>
  <si>
    <t>27-37299598-5</t>
  </si>
  <si>
    <t>20-30062521-6</t>
  </si>
  <si>
    <t>27-45188547-8</t>
  </si>
  <si>
    <t>20-25447839-4</t>
  </si>
  <si>
    <t>20-39157463-5</t>
  </si>
  <si>
    <t>20-31611886-1</t>
  </si>
  <si>
    <t>20-26794280-4</t>
  </si>
  <si>
    <t>20-23121740-2</t>
  </si>
  <si>
    <t>dias sem</t>
  </si>
  <si>
    <t>SAC PROP</t>
  </si>
  <si>
    <t xml:space="preserve">Legajo </t>
  </si>
  <si>
    <t>Categoria</t>
  </si>
  <si>
    <t>No Informado</t>
  </si>
  <si>
    <t>SERENO</t>
  </si>
  <si>
    <t>RETROACTIVO</t>
  </si>
  <si>
    <t>DTOS</t>
  </si>
  <si>
    <t>Legajo</t>
  </si>
  <si>
    <t>Nombre</t>
  </si>
  <si>
    <t>IMPSAC</t>
  </si>
  <si>
    <t>RIOS, Anselmo Ramón</t>
  </si>
  <si>
    <t>MARQUEZ, Héctor Claudio</t>
  </si>
  <si>
    <t>OVIEDO AZCONA , Mauro Gastón</t>
  </si>
  <si>
    <t xml:space="preserve">FERNANDEZ, Brian Leonel </t>
  </si>
  <si>
    <t>STUCKERT, Silvio Leonardo</t>
  </si>
  <si>
    <t>BAREIRO, Ceferino Ramón</t>
  </si>
  <si>
    <t>ECHEVARRIA, Nicolas Ezequiel</t>
  </si>
  <si>
    <t>ROMERO, Matias Ivan</t>
  </si>
  <si>
    <t>CUEVAS, Adrián Hipólito</t>
  </si>
  <si>
    <t>ORTIZ, Brian Gabriel</t>
  </si>
  <si>
    <t>BOGADO, Mario Adrian</t>
  </si>
  <si>
    <t xml:space="preserve">   415000.00</t>
  </si>
  <si>
    <t>CARRIZO, Marcos David</t>
  </si>
  <si>
    <t xml:space="preserve">DUARTE, Pablo Daniel </t>
  </si>
  <si>
    <t>RIOS, Alejandro Gabriel</t>
  </si>
  <si>
    <t>MAILLARD, Carlos Leandro</t>
  </si>
  <si>
    <t>CENTURION, Emiliano Yulian</t>
  </si>
  <si>
    <t>ANEIROS, Alexis Maximiliano</t>
  </si>
  <si>
    <t>DIAS, Diego Alberto</t>
  </si>
  <si>
    <t>OPAZO, Jonathan Emanuel</t>
  </si>
  <si>
    <t>OPAZO, Mario Oscar</t>
  </si>
  <si>
    <t xml:space="preserve">   634234.00</t>
  </si>
  <si>
    <t>DEMARCHI, Victor Gaston</t>
  </si>
  <si>
    <t>LOPEZ, Santiago Sebastián</t>
  </si>
  <si>
    <t>GIGENA, Julian Agustin</t>
  </si>
  <si>
    <t>ALEM, Carlos Patricio</t>
  </si>
  <si>
    <t>MENDOZA ROLON, Juan Ignacio</t>
  </si>
  <si>
    <t>MINOIA, Pedro</t>
  </si>
  <si>
    <t>LOPEZ, Hector Dario</t>
  </si>
  <si>
    <t>LOPEZ, Lautaro Gabriel</t>
  </si>
  <si>
    <t>FERNANDEZ, Matias</t>
  </si>
  <si>
    <t>SILVA, Norberto Raul</t>
  </si>
  <si>
    <t>ARIAS, Joaquin Maximiliano</t>
  </si>
  <si>
    <t>GOMEZ, Gaston Alejandro</t>
  </si>
  <si>
    <t>ARIAS, Natanael</t>
  </si>
  <si>
    <t xml:space="preserve">SANDOVAL, Nicolas Jose </t>
  </si>
  <si>
    <t>VASQUEZ , Manuel Fermin</t>
  </si>
  <si>
    <t xml:space="preserve">MACIEL, Jonathan </t>
  </si>
  <si>
    <t>SOSA, Luis Fernando</t>
  </si>
  <si>
    <t>GOROSITO, Alejandro</t>
  </si>
  <si>
    <t>LEONHARDT, Yamil Ezequiel</t>
  </si>
  <si>
    <t>EMBARGOS</t>
  </si>
  <si>
    <t>20-33272618-9</t>
  </si>
  <si>
    <t>20-29680343-0</t>
  </si>
  <si>
    <t>20-18578186-1</t>
  </si>
  <si>
    <t>23-29725628-9</t>
  </si>
  <si>
    <t>MOLINA, Dario Germán</t>
  </si>
  <si>
    <t>20-32076496-4</t>
  </si>
  <si>
    <t>20-20612250-2</t>
  </si>
  <si>
    <t>20-18387798-5</t>
  </si>
  <si>
    <t>20-32445710-1</t>
  </si>
  <si>
    <t>20-30405466-3</t>
  </si>
  <si>
    <t>PITTINARI, Sergio Gustavo</t>
  </si>
  <si>
    <t>20-41602825-8</t>
  </si>
  <si>
    <t>20-35462860-1</t>
  </si>
  <si>
    <t xml:space="preserve">RAMIREZ, Rolando Fabio </t>
  </si>
  <si>
    <t>20-31757695-2</t>
  </si>
  <si>
    <t>20-30615270-0</t>
  </si>
  <si>
    <t>20-28890424-4</t>
  </si>
  <si>
    <t>20-25893951-5</t>
  </si>
  <si>
    <t>20-38133316-8</t>
  </si>
  <si>
    <t>20-38979715-5</t>
  </si>
  <si>
    <t>CARDOZO, Nicolas Gabriel</t>
  </si>
  <si>
    <t>20-37048378-8</t>
  </si>
  <si>
    <t>20-38978508-4</t>
  </si>
  <si>
    <t>20-39252410-0</t>
  </si>
  <si>
    <t>20-42126567-5</t>
  </si>
  <si>
    <t>20-32295760-3</t>
  </si>
  <si>
    <t>20-43956665-6</t>
  </si>
  <si>
    <t>SANCHEZ, Jorge Luis</t>
  </si>
  <si>
    <t>20-30045660-0</t>
  </si>
  <si>
    <t>20-41547323-1</t>
  </si>
  <si>
    <t>20-22601040-9</t>
  </si>
  <si>
    <t>GOUNDRY, Iván Gonzalo</t>
  </si>
  <si>
    <t>20-40117345-6</t>
  </si>
  <si>
    <t xml:space="preserve">CHALIN, Luis Alberto </t>
  </si>
  <si>
    <t>20-22315216-4</t>
  </si>
  <si>
    <t>23-22176944-9</t>
  </si>
  <si>
    <t>20-38372308-7</t>
  </si>
  <si>
    <t>20-39835524-6</t>
  </si>
  <si>
    <t>20-36678378-5</t>
  </si>
  <si>
    <t>20-41930953-3</t>
  </si>
  <si>
    <t>20-37797323-3</t>
  </si>
  <si>
    <t>23-20149522-9</t>
  </si>
  <si>
    <t>20-37330441-8</t>
  </si>
  <si>
    <t>20-18887081-4</t>
  </si>
  <si>
    <t>20-30360407-4</t>
  </si>
  <si>
    <t>20-36326568-6</t>
  </si>
  <si>
    <t>20-37071596-4</t>
  </si>
  <si>
    <t>20-47038137-0</t>
  </si>
  <si>
    <t>20-42869130-0</t>
  </si>
  <si>
    <t>20-16645961-4</t>
  </si>
  <si>
    <t>23-37774496-9</t>
  </si>
  <si>
    <t>20-27124868-8</t>
  </si>
  <si>
    <t>20-46965471-1</t>
  </si>
  <si>
    <t>20-38980408-9</t>
  </si>
  <si>
    <t>23-25949195-9</t>
  </si>
  <si>
    <t>20-38980331-7</t>
  </si>
  <si>
    <t>BARRIOS, Fernando Nicolás</t>
  </si>
  <si>
    <t>20-40155715-7</t>
  </si>
  <si>
    <t>23-40361980-9</t>
  </si>
  <si>
    <t>20-44917583-3</t>
  </si>
  <si>
    <t>20-35632899-0</t>
  </si>
  <si>
    <t>20-27832146-1</t>
  </si>
  <si>
    <t>20-36541747-5</t>
  </si>
  <si>
    <t>20-41547882-9</t>
  </si>
  <si>
    <t>20-30855949-2</t>
  </si>
  <si>
    <t>24-34233253-2</t>
  </si>
  <si>
    <t>SAAVEDRA, Pablo Ezequiel</t>
  </si>
  <si>
    <t>MACHADO, Ramon Eduardo</t>
  </si>
  <si>
    <t>20-30756881-1</t>
  </si>
  <si>
    <t>NEUMEYER, Francisco</t>
  </si>
  <si>
    <t>20-30256086-3</t>
  </si>
  <si>
    <t>PINILLA, Rodrigo</t>
  </si>
  <si>
    <t>20-31665392-9</t>
  </si>
  <si>
    <t>ZAPATA, Brian Leonel</t>
  </si>
  <si>
    <t>20-40451518-8</t>
  </si>
  <si>
    <t>FAUNDEZ MUÑOZ, Francisco</t>
  </si>
  <si>
    <t>20-92738801-5</t>
  </si>
  <si>
    <t>SIMO, Luis Alberto</t>
  </si>
  <si>
    <t>20-31426737-1</t>
  </si>
  <si>
    <t>PERALTA, Carlos</t>
  </si>
  <si>
    <t>20-37207890-2</t>
  </si>
  <si>
    <t>MUÑOZ, Alfredo Exequiel</t>
  </si>
  <si>
    <t>20-44494743-9</t>
  </si>
  <si>
    <t>GONZALEZ, Ruben Horacio</t>
  </si>
  <si>
    <t>20-36439894-9</t>
  </si>
  <si>
    <t>GIORGETTI, Agustin</t>
  </si>
  <si>
    <t>20-42329006-5</t>
  </si>
  <si>
    <t>ANALISTA ADMINISTRATIVO</t>
  </si>
  <si>
    <t>Apellidos</t>
  </si>
  <si>
    <t>Fecha de ingreso</t>
  </si>
  <si>
    <t>C.U.I.L.</t>
  </si>
  <si>
    <t>Categoría</t>
  </si>
  <si>
    <t xml:space="preserve">CEBALLOS </t>
  </si>
  <si>
    <t>Jorge Alberto</t>
  </si>
  <si>
    <t xml:space="preserve">LAZICHI </t>
  </si>
  <si>
    <t>Elvio Hugo</t>
  </si>
  <si>
    <t xml:space="preserve">ROMANESSI </t>
  </si>
  <si>
    <t>Jorge Horacio</t>
  </si>
  <si>
    <t xml:space="preserve">ESPINOZA </t>
  </si>
  <si>
    <t>Ricardo</t>
  </si>
  <si>
    <t xml:space="preserve">DE MARCO </t>
  </si>
  <si>
    <t>Jose Luis</t>
  </si>
  <si>
    <t xml:space="preserve">ALBA </t>
  </si>
  <si>
    <t>Américo Agustín</t>
  </si>
  <si>
    <t xml:space="preserve">ALEJO </t>
  </si>
  <si>
    <t>Segundino</t>
  </si>
  <si>
    <t xml:space="preserve">VÁZQUEZ </t>
  </si>
  <si>
    <t>Walter José</t>
  </si>
  <si>
    <t>Juan Pablo</t>
  </si>
  <si>
    <t>Nestor David</t>
  </si>
  <si>
    <t xml:space="preserve">GUZMAN </t>
  </si>
  <si>
    <t>Daniel Omar</t>
  </si>
  <si>
    <t xml:space="preserve">DE CARLO </t>
  </si>
  <si>
    <t>Jose Rodolfo</t>
  </si>
  <si>
    <t xml:space="preserve">GOMEZ </t>
  </si>
  <si>
    <t>Omar Adrian</t>
  </si>
  <si>
    <t xml:space="preserve">PATTERER </t>
  </si>
  <si>
    <t>Angel Mario</t>
  </si>
  <si>
    <t xml:space="preserve">BASUALDO </t>
  </si>
  <si>
    <t>Juan Carlos</t>
  </si>
  <si>
    <t xml:space="preserve">RIOS </t>
  </si>
  <si>
    <t>Ramon Ruben</t>
  </si>
  <si>
    <t xml:space="preserve">OJEDA </t>
  </si>
  <si>
    <t>Rodolfo</t>
  </si>
  <si>
    <t xml:space="preserve">MANZANEL </t>
  </si>
  <si>
    <t>Norberto Horacio</t>
  </si>
  <si>
    <t xml:space="preserve">ORAZI </t>
  </si>
  <si>
    <t>Victor Fabian</t>
  </si>
  <si>
    <t>Gaston Ezequiel</t>
  </si>
  <si>
    <t xml:space="preserve">MARTINEZ </t>
  </si>
  <si>
    <t>Nestor Clorindo</t>
  </si>
  <si>
    <t xml:space="preserve">PEREYRA </t>
  </si>
  <si>
    <t>Roberto Carlos</t>
  </si>
  <si>
    <t xml:space="preserve">STANGE </t>
  </si>
  <si>
    <t>Carlos Alberto</t>
  </si>
  <si>
    <t xml:space="preserve">GARCIA </t>
  </si>
  <si>
    <t>Sergio Fabian</t>
  </si>
  <si>
    <t xml:space="preserve">COSTA </t>
  </si>
  <si>
    <t>Angel Norberto</t>
  </si>
  <si>
    <t xml:space="preserve">ABRAMOR </t>
  </si>
  <si>
    <t>Mariano Roberto</t>
  </si>
  <si>
    <t xml:space="preserve">ALMADA </t>
  </si>
  <si>
    <t>Vicente Jose</t>
  </si>
  <si>
    <t xml:space="preserve">ACUÑA </t>
  </si>
  <si>
    <t>Gabriel Alejandro</t>
  </si>
  <si>
    <t xml:space="preserve">RUIZ </t>
  </si>
  <si>
    <t>Gustavo Fabian</t>
  </si>
  <si>
    <t xml:space="preserve">REQUENA </t>
  </si>
  <si>
    <t>Luis Ivan</t>
  </si>
  <si>
    <t xml:space="preserve">ZUMOFFEN </t>
  </si>
  <si>
    <t>Diego Alberto</t>
  </si>
  <si>
    <t>Analia Laura</t>
  </si>
  <si>
    <t xml:space="preserve">MANZI </t>
  </si>
  <si>
    <t>Ruben Dario</t>
  </si>
  <si>
    <t xml:space="preserve">CABRERA </t>
  </si>
  <si>
    <t>José Martín</t>
  </si>
  <si>
    <t xml:space="preserve">ALARCON </t>
  </si>
  <si>
    <t>Victor Gabriel</t>
  </si>
  <si>
    <t xml:space="preserve">FERROGLIO </t>
  </si>
  <si>
    <t>Claudia Gabriela</t>
  </si>
  <si>
    <t xml:space="preserve">PINO </t>
  </si>
  <si>
    <t xml:space="preserve">RAMIREZ </t>
  </si>
  <si>
    <t>Jorge Eduardo</t>
  </si>
  <si>
    <t xml:space="preserve">BOGADO </t>
  </si>
  <si>
    <t>Mario Adrian</t>
  </si>
  <si>
    <t xml:space="preserve">LOPEZ </t>
  </si>
  <si>
    <t xml:space="preserve">MAYA </t>
  </si>
  <si>
    <t>Fernando Mario</t>
  </si>
  <si>
    <t xml:space="preserve">GIGENA </t>
  </si>
  <si>
    <t>Sergio Daniel</t>
  </si>
  <si>
    <t xml:space="preserve">PERALTA </t>
  </si>
  <si>
    <t>Gustavo Ariel</t>
  </si>
  <si>
    <t xml:space="preserve">MEDINA </t>
  </si>
  <si>
    <t>Martin Diego Miguel</t>
  </si>
  <si>
    <t xml:space="preserve">OVIEDO AZCONA </t>
  </si>
  <si>
    <t>Adolfo Martín</t>
  </si>
  <si>
    <t xml:space="preserve">PUSETTO </t>
  </si>
  <si>
    <t>Juan Gabriel</t>
  </si>
  <si>
    <t xml:space="preserve">SANTOS </t>
  </si>
  <si>
    <t>Fernando Ariel</t>
  </si>
  <si>
    <t xml:space="preserve">CAMEJO </t>
  </si>
  <si>
    <t>Carlos Javier</t>
  </si>
  <si>
    <t xml:space="preserve">FERNANDEZ </t>
  </si>
  <si>
    <t>Fabián Pablo</t>
  </si>
  <si>
    <t xml:space="preserve">CHARPENTIER </t>
  </si>
  <si>
    <t>Aldo Nestor</t>
  </si>
  <si>
    <t xml:space="preserve">RICCHI </t>
  </si>
  <si>
    <t>Claudio Alberto</t>
  </si>
  <si>
    <t xml:space="preserve">LUCERO </t>
  </si>
  <si>
    <t>Hugo Alberto</t>
  </si>
  <si>
    <t xml:space="preserve">GASSMANN </t>
  </si>
  <si>
    <t>Gustavo Daniel</t>
  </si>
  <si>
    <t xml:space="preserve">GONZALEZ </t>
  </si>
  <si>
    <t>Fabian Dario</t>
  </si>
  <si>
    <t xml:space="preserve">LEGUIZAMON </t>
  </si>
  <si>
    <t xml:space="preserve">BONARDI </t>
  </si>
  <si>
    <t>Maria Angelica</t>
  </si>
  <si>
    <t xml:space="preserve">CARRIZO </t>
  </si>
  <si>
    <t>Marcos David</t>
  </si>
  <si>
    <t>Duilio Alberto</t>
  </si>
  <si>
    <t xml:space="preserve">VILLALBA </t>
  </si>
  <si>
    <t>Alejandro</t>
  </si>
  <si>
    <t xml:space="preserve">MOLINA </t>
  </si>
  <si>
    <t>Dario Germán</t>
  </si>
  <si>
    <t xml:space="preserve">FIGUEROA </t>
  </si>
  <si>
    <t>Pablo Andrés</t>
  </si>
  <si>
    <t>Anselmo Ramón</t>
  </si>
  <si>
    <t xml:space="preserve">GALLARDO </t>
  </si>
  <si>
    <t>Darío Ivan</t>
  </si>
  <si>
    <t xml:space="preserve">MARQUEZ </t>
  </si>
  <si>
    <t>Héctor Claudio</t>
  </si>
  <si>
    <t xml:space="preserve">SILVA </t>
  </si>
  <si>
    <t>Carlos Alfredo</t>
  </si>
  <si>
    <t xml:space="preserve">AMORES </t>
  </si>
  <si>
    <t>Mario Agustín</t>
  </si>
  <si>
    <t>Ricardo Manuel</t>
  </si>
  <si>
    <t xml:space="preserve">MAIDANA </t>
  </si>
  <si>
    <t>Oscar Norberto</t>
  </si>
  <si>
    <t xml:space="preserve">VALCARCEL </t>
  </si>
  <si>
    <t>Marcelo Gabriel</t>
  </si>
  <si>
    <t>Mauro Gastón</t>
  </si>
  <si>
    <t xml:space="preserve">BISCA </t>
  </si>
  <si>
    <t>Franco Ezequiel</t>
  </si>
  <si>
    <t>Matías Emanuel</t>
  </si>
  <si>
    <t xml:space="preserve">CARRERAS </t>
  </si>
  <si>
    <t xml:space="preserve">CALIVA </t>
  </si>
  <si>
    <t>Santiago Esteban</t>
  </si>
  <si>
    <t xml:space="preserve">DUARTE </t>
  </si>
  <si>
    <t xml:space="preserve">Pablo Daniel </t>
  </si>
  <si>
    <t xml:space="preserve">ECHEVESTTE </t>
  </si>
  <si>
    <t>Horacio Abel</t>
  </si>
  <si>
    <t xml:space="preserve">PEREZ </t>
  </si>
  <si>
    <t xml:space="preserve">MOZAS </t>
  </si>
  <si>
    <t>Adrián Alberto</t>
  </si>
  <si>
    <t>Alejandro Gabriel</t>
  </si>
  <si>
    <t xml:space="preserve">GIMENEZ </t>
  </si>
  <si>
    <t>Luciano Angel</t>
  </si>
  <si>
    <t xml:space="preserve">Brian Leonel </t>
  </si>
  <si>
    <t xml:space="preserve">RAUL </t>
  </si>
  <si>
    <t>Diego Sebastián</t>
  </si>
  <si>
    <t xml:space="preserve">CORNEJO </t>
  </si>
  <si>
    <t>Pablino Grabiel</t>
  </si>
  <si>
    <t>Mario Gustavo</t>
  </si>
  <si>
    <t xml:space="preserve">MARTIN </t>
  </si>
  <si>
    <t>Pablo Gabriel</t>
  </si>
  <si>
    <t xml:space="preserve">MELO </t>
  </si>
  <si>
    <t>José Carlos</t>
  </si>
  <si>
    <t>Ramon Rafael</t>
  </si>
  <si>
    <t xml:space="preserve">CARDOZO </t>
  </si>
  <si>
    <t>Andres Pedro Sebasti</t>
  </si>
  <si>
    <t xml:space="preserve">MILLER </t>
  </si>
  <si>
    <t>Elisabet</t>
  </si>
  <si>
    <t xml:space="preserve">FERRARO </t>
  </si>
  <si>
    <t>David</t>
  </si>
  <si>
    <t xml:space="preserve">Rolando Fabio </t>
  </si>
  <si>
    <t xml:space="preserve">MEROI </t>
  </si>
  <si>
    <t>Carolina</t>
  </si>
  <si>
    <t xml:space="preserve">VARELA </t>
  </si>
  <si>
    <t>Orlando Adolfo</t>
  </si>
  <si>
    <t xml:space="preserve">TORRES </t>
  </si>
  <si>
    <t xml:space="preserve">Jorge Alberto </t>
  </si>
  <si>
    <t>Mariano Vladimir</t>
  </si>
  <si>
    <t>Claudio Leonel</t>
  </si>
  <si>
    <t xml:space="preserve">GARCÍA </t>
  </si>
  <si>
    <t>Sebastián Ezequiel</t>
  </si>
  <si>
    <t xml:space="preserve">GARCILAZO </t>
  </si>
  <si>
    <t>Gonzalo Navier</t>
  </si>
  <si>
    <t xml:space="preserve">BALBUENA </t>
  </si>
  <si>
    <t>Leonardo Gaston</t>
  </si>
  <si>
    <t>Gonzalo Damián</t>
  </si>
  <si>
    <t xml:space="preserve">ALBIL </t>
  </si>
  <si>
    <t>Milton Aermi Jehiel</t>
  </si>
  <si>
    <t xml:space="preserve">MAILLARD </t>
  </si>
  <si>
    <t>Carlos Leandro</t>
  </si>
  <si>
    <t xml:space="preserve">STUCKERT </t>
  </si>
  <si>
    <t>Silvio Leonardo</t>
  </si>
  <si>
    <t xml:space="preserve">BAREIRO </t>
  </si>
  <si>
    <t>Ceferino Ramón</t>
  </si>
  <si>
    <t xml:space="preserve">BENITEZ </t>
  </si>
  <si>
    <t xml:space="preserve">IBARRA </t>
  </si>
  <si>
    <t>Cristian Mauricio</t>
  </si>
  <si>
    <t xml:space="preserve">SEGUNDO </t>
  </si>
  <si>
    <t>Fidel Ernesto</t>
  </si>
  <si>
    <t xml:space="preserve">GIRALDEZ CHAMORRO </t>
  </si>
  <si>
    <t>Nicolas Marcelo</t>
  </si>
  <si>
    <t xml:space="preserve">Gabriel Alejandro </t>
  </si>
  <si>
    <t>Damian Gabriel</t>
  </si>
  <si>
    <t xml:space="preserve">CÁCERES </t>
  </si>
  <si>
    <t xml:space="preserve">CENTURION </t>
  </si>
  <si>
    <t>Emiliano Yulian</t>
  </si>
  <si>
    <t>Jorge Daniel</t>
  </si>
  <si>
    <t xml:space="preserve">ALTAMIRANO </t>
  </si>
  <si>
    <t>Diego Carlos</t>
  </si>
  <si>
    <t xml:space="preserve">PASCUAL </t>
  </si>
  <si>
    <t>Brandon Jeremias</t>
  </si>
  <si>
    <t xml:space="preserve">CORDOBA </t>
  </si>
  <si>
    <t>Gustavo Andres</t>
  </si>
  <si>
    <t xml:space="preserve">GUERRERO </t>
  </si>
  <si>
    <t>José Ángel</t>
  </si>
  <si>
    <t>Nicolas Gabriel</t>
  </si>
  <si>
    <t xml:space="preserve">ORTIZ </t>
  </si>
  <si>
    <t>Jorge Andres</t>
  </si>
  <si>
    <t xml:space="preserve">MIÑO </t>
  </si>
  <si>
    <t xml:space="preserve">Ricardo Omar </t>
  </si>
  <si>
    <t xml:space="preserve">Diego Fernando </t>
  </si>
  <si>
    <t xml:space="preserve">BERON </t>
  </si>
  <si>
    <t>Mauricio Kevin</t>
  </si>
  <si>
    <t>Sergio Damián</t>
  </si>
  <si>
    <t>Martín Alfredo</t>
  </si>
  <si>
    <t>Damian David</t>
  </si>
  <si>
    <t xml:space="preserve">OLIVA </t>
  </si>
  <si>
    <t>Mario Ruben</t>
  </si>
  <si>
    <t xml:space="preserve">MENDEZ </t>
  </si>
  <si>
    <t>Matias Sebastian</t>
  </si>
  <si>
    <t xml:space="preserve">AGUILAR </t>
  </si>
  <si>
    <t>Oscar Eduardo</t>
  </si>
  <si>
    <t xml:space="preserve">ACOSTA </t>
  </si>
  <si>
    <t>Guido German</t>
  </si>
  <si>
    <t xml:space="preserve">RODRIGUEZ </t>
  </si>
  <si>
    <t xml:space="preserve">BLANCO </t>
  </si>
  <si>
    <t>Javier Alejandro</t>
  </si>
  <si>
    <t xml:space="preserve">ARNAY </t>
  </si>
  <si>
    <t>Claudio Nahuel</t>
  </si>
  <si>
    <t xml:space="preserve">VILLARREAL </t>
  </si>
  <si>
    <t>Alexis Damián</t>
  </si>
  <si>
    <t xml:space="preserve">NIZ </t>
  </si>
  <si>
    <t>Daniel</t>
  </si>
  <si>
    <t xml:space="preserve">SOTO </t>
  </si>
  <si>
    <t>Lucas Santiago</t>
  </si>
  <si>
    <t xml:space="preserve">BECERRA </t>
  </si>
  <si>
    <t>Emanuel Francisco</t>
  </si>
  <si>
    <t xml:space="preserve">FERREYRA </t>
  </si>
  <si>
    <t xml:space="preserve">MOYA </t>
  </si>
  <si>
    <t>Alan Faustino</t>
  </si>
  <si>
    <t xml:space="preserve">BEREA </t>
  </si>
  <si>
    <t>Cristian Alejandro</t>
  </si>
  <si>
    <t xml:space="preserve">ZALAZAR </t>
  </si>
  <si>
    <t xml:space="preserve">ECHEVARRIA </t>
  </si>
  <si>
    <t>Nicolas Ezequiel</t>
  </si>
  <si>
    <t>Martin Manuel</t>
  </si>
  <si>
    <t xml:space="preserve">RAMÍREZ </t>
  </si>
  <si>
    <t>Damián Osvaldo Jesús</t>
  </si>
  <si>
    <t>Damian Cristian</t>
  </si>
  <si>
    <t xml:space="preserve">SANTA CRUZ </t>
  </si>
  <si>
    <t>Miguel Angel</t>
  </si>
  <si>
    <t xml:space="preserve">PAINEMAL </t>
  </si>
  <si>
    <t>Marcelo Alejandro</t>
  </si>
  <si>
    <t xml:space="preserve">ROMERO </t>
  </si>
  <si>
    <t>Matias Ivan</t>
  </si>
  <si>
    <t>Fernando Abel</t>
  </si>
  <si>
    <t>Gabriel Joel</t>
  </si>
  <si>
    <t>Elias Ezequiel</t>
  </si>
  <si>
    <t xml:space="preserve">CERISCIOLI </t>
  </si>
  <si>
    <t xml:space="preserve">ZARATE </t>
  </si>
  <si>
    <t>Mauro Maximiliano</t>
  </si>
  <si>
    <t xml:space="preserve">LEIVA </t>
  </si>
  <si>
    <t>Damian Hector</t>
  </si>
  <si>
    <t xml:space="preserve">ANEIROS </t>
  </si>
  <si>
    <t>Alexis Maximiliano</t>
  </si>
  <si>
    <t xml:space="preserve">GUEVARA  </t>
  </si>
  <si>
    <t>Leonardo David</t>
  </si>
  <si>
    <t>Pablo Sergio</t>
  </si>
  <si>
    <t>Micael Uriel</t>
  </si>
  <si>
    <t xml:space="preserve">CUEVAS </t>
  </si>
  <si>
    <t>Adrián Hipólito</t>
  </si>
  <si>
    <t xml:space="preserve">LO PRESTI </t>
  </si>
  <si>
    <t>Gonzalo Ezequiel</t>
  </si>
  <si>
    <t xml:space="preserve">GALIANO </t>
  </si>
  <si>
    <t>Misael Cristian Jesú</t>
  </si>
  <si>
    <t xml:space="preserve">FRANCO </t>
  </si>
  <si>
    <t>José Ramón</t>
  </si>
  <si>
    <t>Pedro Daniel</t>
  </si>
  <si>
    <t>Alexis Leonardo</t>
  </si>
  <si>
    <t>Walter Alberto</t>
  </si>
  <si>
    <t xml:space="preserve">COLETTI </t>
  </si>
  <si>
    <t xml:space="preserve">DIAS </t>
  </si>
  <si>
    <t xml:space="preserve">BERTINAT </t>
  </si>
  <si>
    <t>Joaquín</t>
  </si>
  <si>
    <t>BELLIZZIA HERNANDEZ</t>
  </si>
  <si>
    <t>Alí del Valle</t>
  </si>
  <si>
    <t xml:space="preserve">DALLERA </t>
  </si>
  <si>
    <t>Renzo</t>
  </si>
  <si>
    <t xml:space="preserve">RODAS </t>
  </si>
  <si>
    <t>Brian Ezequiel</t>
  </si>
  <si>
    <t xml:space="preserve">MEZULAN </t>
  </si>
  <si>
    <t>Walter Gabriel</t>
  </si>
  <si>
    <t xml:space="preserve">MORETTI </t>
  </si>
  <si>
    <t>Maximiliano Ariel</t>
  </si>
  <si>
    <t xml:space="preserve">SALINA DECUD  </t>
  </si>
  <si>
    <t>Hugo</t>
  </si>
  <si>
    <t>César Humberto</t>
  </si>
  <si>
    <t>Raúl Ramón</t>
  </si>
  <si>
    <t xml:space="preserve">LESCANO </t>
  </si>
  <si>
    <t>Fabián Héctor</t>
  </si>
  <si>
    <t xml:space="preserve">WAGNER </t>
  </si>
  <si>
    <t>Enzo Javier</t>
  </si>
  <si>
    <t>Ramón Antonio</t>
  </si>
  <si>
    <t>Ramón Antonio (h)</t>
  </si>
  <si>
    <t>PEREZ CASTRO</t>
  </si>
  <si>
    <t>Luis Edgardo</t>
  </si>
  <si>
    <t>BELLIZZIA ZUHLSDORFF</t>
  </si>
  <si>
    <t>Roland Alí Alexander</t>
  </si>
  <si>
    <t>Marcela</t>
  </si>
  <si>
    <t>PERNIA HERNANDEZ</t>
  </si>
  <si>
    <t>Freddy Ramón</t>
  </si>
  <si>
    <t>Mauro Joel</t>
  </si>
  <si>
    <t>Pedro Luis Antonio</t>
  </si>
  <si>
    <t>VERA  AGUILAR</t>
  </si>
  <si>
    <t>José Fernando</t>
  </si>
  <si>
    <t xml:space="preserve">AGUIRRE </t>
  </si>
  <si>
    <t>Franco Damián</t>
  </si>
  <si>
    <t xml:space="preserve">SANCHEZ </t>
  </si>
  <si>
    <t>Jorge Luis</t>
  </si>
  <si>
    <t xml:space="preserve">OPAZO </t>
  </si>
  <si>
    <t>Jonathan Emanuel</t>
  </si>
  <si>
    <t>Mario Oscar</t>
  </si>
  <si>
    <t xml:space="preserve">GOUNDRY </t>
  </si>
  <si>
    <t>Iván Gonzalo</t>
  </si>
  <si>
    <t xml:space="preserve">VERGARA </t>
  </si>
  <si>
    <t>Luisina Sofia</t>
  </si>
  <si>
    <t>Héctor Samuel</t>
  </si>
  <si>
    <t>José Alberto</t>
  </si>
  <si>
    <t xml:space="preserve">VILLAN </t>
  </si>
  <si>
    <t>Francisco Leonel</t>
  </si>
  <si>
    <t xml:space="preserve">TORCHIO </t>
  </si>
  <si>
    <t>Felipe Lorenzo Migue</t>
  </si>
  <si>
    <t xml:space="preserve">CHALIN </t>
  </si>
  <si>
    <t xml:space="preserve">Luis Alberto </t>
  </si>
  <si>
    <t xml:space="preserve">SEQUEIRA </t>
  </si>
  <si>
    <t>Eduardo Ezequiel</t>
  </si>
  <si>
    <t xml:space="preserve">CARABAJAL </t>
  </si>
  <si>
    <t>Damián Gabriel</t>
  </si>
  <si>
    <t xml:space="preserve">DE GIOVANNI </t>
  </si>
  <si>
    <t>Anibal</t>
  </si>
  <si>
    <t xml:space="preserve">SCALA </t>
  </si>
  <si>
    <t>Maria Soledad</t>
  </si>
  <si>
    <t xml:space="preserve">VELOZO </t>
  </si>
  <si>
    <t>Cristian Ariel</t>
  </si>
  <si>
    <t xml:space="preserve">ZABALA </t>
  </si>
  <si>
    <t>Federico</t>
  </si>
  <si>
    <t xml:space="preserve">MARTINELLI </t>
  </si>
  <si>
    <t>Jesus Ruben</t>
  </si>
  <si>
    <t xml:space="preserve">DI GASPERO </t>
  </si>
  <si>
    <t>Gustavo Ricardo</t>
  </si>
  <si>
    <t xml:space="preserve">GIORGETTI  </t>
  </si>
  <si>
    <t>Franco Guido</t>
  </si>
  <si>
    <t xml:space="preserve">GIGENA  </t>
  </si>
  <si>
    <t>Franco Emanuel</t>
  </si>
  <si>
    <t xml:space="preserve">MAMANI </t>
  </si>
  <si>
    <t>Bernardo Antonio</t>
  </si>
  <si>
    <t>Karen Marlene</t>
  </si>
  <si>
    <t>Marcelo Daniel</t>
  </si>
  <si>
    <t xml:space="preserve">BRUNO </t>
  </si>
  <si>
    <t>Gustavo Rolando</t>
  </si>
  <si>
    <t xml:space="preserve">MANSILLA </t>
  </si>
  <si>
    <t>Gustavo Ruben</t>
  </si>
  <si>
    <t>Jorge Claudio</t>
  </si>
  <si>
    <t xml:space="preserve">TRAVAINI  </t>
  </si>
  <si>
    <t>Gabriel Nicolas</t>
  </si>
  <si>
    <t xml:space="preserve">BALDO </t>
  </si>
  <si>
    <t>Emanuel Gabriel</t>
  </si>
  <si>
    <t xml:space="preserve">DELGADO </t>
  </si>
  <si>
    <t>Mauricio</t>
  </si>
  <si>
    <t>MORA  CERDA</t>
  </si>
  <si>
    <t>Jose Eduardo</t>
  </si>
  <si>
    <t>RIVEROS DOMINGUEZ</t>
  </si>
  <si>
    <t>Jorge Ezequiel</t>
  </si>
  <si>
    <t xml:space="preserve">REYNA </t>
  </si>
  <si>
    <t>Joel Martin</t>
  </si>
  <si>
    <t>Santiago Tomas</t>
  </si>
  <si>
    <t xml:space="preserve">ZARATE  </t>
  </si>
  <si>
    <t>Gustavo Marcelo</t>
  </si>
  <si>
    <t xml:space="preserve">CORTEZ </t>
  </si>
  <si>
    <t>Pablo Luciano</t>
  </si>
  <si>
    <t>MIlton Lautaro</t>
  </si>
  <si>
    <t xml:space="preserve">BERON  </t>
  </si>
  <si>
    <t>Yamil</t>
  </si>
  <si>
    <t>Tomas</t>
  </si>
  <si>
    <t xml:space="preserve">ISE </t>
  </si>
  <si>
    <t>Melisa</t>
  </si>
  <si>
    <t xml:space="preserve">STAMATTI </t>
  </si>
  <si>
    <t xml:space="preserve">Juan </t>
  </si>
  <si>
    <t>Cesar</t>
  </si>
  <si>
    <t xml:space="preserve">ALMARA </t>
  </si>
  <si>
    <t>Maximiliano David</t>
  </si>
  <si>
    <t>Julian Elias</t>
  </si>
  <si>
    <t xml:space="preserve">PIRANI </t>
  </si>
  <si>
    <t>Matias</t>
  </si>
  <si>
    <t xml:space="preserve">LEDESMA </t>
  </si>
  <si>
    <t>Ruben Edgardo</t>
  </si>
  <si>
    <t xml:space="preserve">DE BIANCHETTI  </t>
  </si>
  <si>
    <t xml:space="preserve">ORDOÑEZ </t>
  </si>
  <si>
    <t>Hernan</t>
  </si>
  <si>
    <t xml:space="preserve">PARED </t>
  </si>
  <si>
    <t xml:space="preserve">PONCE </t>
  </si>
  <si>
    <t>Maximiliano</t>
  </si>
  <si>
    <t xml:space="preserve">Florencia </t>
  </si>
  <si>
    <t xml:space="preserve">FLORES  </t>
  </si>
  <si>
    <t xml:space="preserve">Angel Fermin </t>
  </si>
  <si>
    <t xml:space="preserve">CARDOZO  </t>
  </si>
  <si>
    <t xml:space="preserve">PILONI </t>
  </si>
  <si>
    <t>Lucas</t>
  </si>
  <si>
    <t xml:space="preserve">ESCALADA </t>
  </si>
  <si>
    <t>Leandro Domingo</t>
  </si>
  <si>
    <t xml:space="preserve">SILVA  </t>
  </si>
  <si>
    <t>Claudio</t>
  </si>
  <si>
    <t xml:space="preserve">CHIODIN  </t>
  </si>
  <si>
    <t>Luciano</t>
  </si>
  <si>
    <t xml:space="preserve">LUNA  </t>
  </si>
  <si>
    <t>Evelyn</t>
  </si>
  <si>
    <t xml:space="preserve">PINTOS </t>
  </si>
  <si>
    <t xml:space="preserve">Jorge </t>
  </si>
  <si>
    <t>Carlos Federico</t>
  </si>
  <si>
    <t xml:space="preserve">MONZON  </t>
  </si>
  <si>
    <t xml:space="preserve">Jesús Rubén </t>
  </si>
  <si>
    <t xml:space="preserve">ALONSO </t>
  </si>
  <si>
    <t xml:space="preserve">Edgar Damian </t>
  </si>
  <si>
    <t xml:space="preserve">MARTINEZ  </t>
  </si>
  <si>
    <t>Martin Guillermo</t>
  </si>
  <si>
    <t xml:space="preserve">CUELLO </t>
  </si>
  <si>
    <t>Kevin Leonel</t>
  </si>
  <si>
    <t xml:space="preserve">Cristian Martin </t>
  </si>
  <si>
    <t xml:space="preserve">SEERY </t>
  </si>
  <si>
    <t>Damian Jesus</t>
  </si>
  <si>
    <t xml:space="preserve">GOMEZ  </t>
  </si>
  <si>
    <t>Luis Antonio</t>
  </si>
  <si>
    <t xml:space="preserve">GARCIA  </t>
  </si>
  <si>
    <t>Juan Alberto</t>
  </si>
  <si>
    <t xml:space="preserve">GONZALEZ  </t>
  </si>
  <si>
    <t>Alfredo Ariel</t>
  </si>
  <si>
    <t xml:space="preserve">JUAREZ </t>
  </si>
  <si>
    <t>Abigail</t>
  </si>
  <si>
    <t xml:space="preserve">ALEGRE </t>
  </si>
  <si>
    <t>Tomas Valentin</t>
  </si>
  <si>
    <t xml:space="preserve">GAITAN  </t>
  </si>
  <si>
    <t>Cesar Luis</t>
  </si>
  <si>
    <t xml:space="preserve">BONFANTE  </t>
  </si>
  <si>
    <t xml:space="preserve">MIGEL </t>
  </si>
  <si>
    <t>Raul Oscar</t>
  </si>
  <si>
    <t xml:space="preserve">GALLO </t>
  </si>
  <si>
    <t>Edgardo Miguel</t>
  </si>
  <si>
    <t xml:space="preserve">CARDOSO  </t>
  </si>
  <si>
    <t>Julio Ariel</t>
  </si>
  <si>
    <t xml:space="preserve">ENCINA </t>
  </si>
  <si>
    <t xml:space="preserve">D'ZUMIGA </t>
  </si>
  <si>
    <t>Carlos Andres</t>
  </si>
  <si>
    <t xml:space="preserve">SOSA </t>
  </si>
  <si>
    <t>Reynaldo</t>
  </si>
  <si>
    <t xml:space="preserve">Alan </t>
  </si>
  <si>
    <t xml:space="preserve">Jonatan </t>
  </si>
  <si>
    <t>Rocio Belen</t>
  </si>
  <si>
    <t xml:space="preserve">ALBORNOZ </t>
  </si>
  <si>
    <t>Jonatan Sergio</t>
  </si>
  <si>
    <t xml:space="preserve">Javier </t>
  </si>
  <si>
    <t>Nicolas</t>
  </si>
  <si>
    <t>Adrian Horacio</t>
  </si>
  <si>
    <t xml:space="preserve">Axel Gaston </t>
  </si>
  <si>
    <t xml:space="preserve">ROJAS </t>
  </si>
  <si>
    <t>Luis</t>
  </si>
  <si>
    <t>Williams John</t>
  </si>
  <si>
    <t xml:space="preserve">LECLARCQ </t>
  </si>
  <si>
    <t>Maximo</t>
  </si>
  <si>
    <t xml:space="preserve">BREST </t>
  </si>
  <si>
    <t>Gabriel</t>
  </si>
  <si>
    <t>Ramon Alejandro</t>
  </si>
  <si>
    <t>Marcos</t>
  </si>
  <si>
    <t xml:space="preserve">JEREZ </t>
  </si>
  <si>
    <t>Javier</t>
  </si>
  <si>
    <t>Facundo Nazareno</t>
  </si>
  <si>
    <t>Enzo Facundo</t>
  </si>
  <si>
    <t>Diego Uriel</t>
  </si>
  <si>
    <t xml:space="preserve">QUIROGA </t>
  </si>
  <si>
    <t>Joan Emmanuel</t>
  </si>
  <si>
    <t xml:space="preserve">BOGADO  </t>
  </si>
  <si>
    <t>Nestor</t>
  </si>
  <si>
    <t xml:space="preserve">Sofia </t>
  </si>
  <si>
    <t>Agustin</t>
  </si>
  <si>
    <t xml:space="preserve">LAZARTE </t>
  </si>
  <si>
    <t xml:space="preserve">Leandro Damian </t>
  </si>
  <si>
    <t xml:space="preserve">CORDOBA PACHECO </t>
  </si>
  <si>
    <t>Franco Daniel</t>
  </si>
  <si>
    <t>Eleuterio</t>
  </si>
  <si>
    <t xml:space="preserve">Lucas </t>
  </si>
  <si>
    <t xml:space="preserve">STREHMEL </t>
  </si>
  <si>
    <t>Gabriel A</t>
  </si>
  <si>
    <t xml:space="preserve">Leandro </t>
  </si>
  <si>
    <t>Micaela Belen</t>
  </si>
  <si>
    <t>Guillermo Emanuel</t>
  </si>
  <si>
    <t xml:space="preserve">DE MARIA </t>
  </si>
  <si>
    <t>Ayelen A</t>
  </si>
  <si>
    <t xml:space="preserve">CHAVEZ </t>
  </si>
  <si>
    <t>Luis Marcelo</t>
  </si>
  <si>
    <t>Ayrton Farid</t>
  </si>
  <si>
    <t xml:space="preserve">CANTERO </t>
  </si>
  <si>
    <t>Luis Guillermo</t>
  </si>
  <si>
    <t xml:space="preserve">OSSES </t>
  </si>
  <si>
    <t>Rolando Gabriel</t>
  </si>
  <si>
    <t xml:space="preserve">GALLEGO </t>
  </si>
  <si>
    <t>Francisco</t>
  </si>
  <si>
    <t>Juliana</t>
  </si>
  <si>
    <t xml:space="preserve">ALVEZ </t>
  </si>
  <si>
    <t xml:space="preserve">PIEROPAN  </t>
  </si>
  <si>
    <t xml:space="preserve">Emiliano Miguel </t>
  </si>
  <si>
    <t>Brian Gabriel</t>
  </si>
  <si>
    <t xml:space="preserve">DEMARCHI </t>
  </si>
  <si>
    <t>Victor Gaston</t>
  </si>
  <si>
    <t>Santiago Sebastián</t>
  </si>
  <si>
    <t>Julian Agustin</t>
  </si>
  <si>
    <t xml:space="preserve">ALEM </t>
  </si>
  <si>
    <t>Carlos Patricio</t>
  </si>
  <si>
    <t xml:space="preserve">MENDOZA ROLON </t>
  </si>
  <si>
    <t>Juan Ignacio</t>
  </si>
  <si>
    <t xml:space="preserve">MINOIA </t>
  </si>
  <si>
    <t>Pedro</t>
  </si>
  <si>
    <t>20-14139243-4</t>
  </si>
  <si>
    <t>Hector Dario</t>
  </si>
  <si>
    <t>Lautaro Gabriel</t>
  </si>
  <si>
    <t>Norberto Raul</t>
  </si>
  <si>
    <t xml:space="preserve">ARIAS </t>
  </si>
  <si>
    <t>Joaquin Maximiliano</t>
  </si>
  <si>
    <t xml:space="preserve">BARRIOS </t>
  </si>
  <si>
    <t>Fernando Nicolás</t>
  </si>
  <si>
    <t>Gaston Alejandro</t>
  </si>
  <si>
    <t>Natanael</t>
  </si>
  <si>
    <t xml:space="preserve">SANDOVAL </t>
  </si>
  <si>
    <t xml:space="preserve">Nicolas Jose </t>
  </si>
  <si>
    <t xml:space="preserve">VASQUEZ  </t>
  </si>
  <si>
    <t>Manuel Fermin</t>
  </si>
  <si>
    <t xml:space="preserve">MACIEL </t>
  </si>
  <si>
    <t xml:space="preserve">Jonathan </t>
  </si>
  <si>
    <t>Luis Fernando</t>
  </si>
  <si>
    <t xml:space="preserve">GOROSITO </t>
  </si>
  <si>
    <t xml:space="preserve">LEONHARDT </t>
  </si>
  <si>
    <t>Yamil Ezequiel</t>
  </si>
  <si>
    <t xml:space="preserve">SAAVEDRA </t>
  </si>
  <si>
    <t>Pablo Ezequiel</t>
  </si>
  <si>
    <t xml:space="preserve">MACHADO </t>
  </si>
  <si>
    <t>Ramon Eduardo</t>
  </si>
  <si>
    <t xml:space="preserve">NEUMEYER </t>
  </si>
  <si>
    <t xml:space="preserve">PINILLA </t>
  </si>
  <si>
    <t>Rodrigo</t>
  </si>
  <si>
    <t xml:space="preserve">ZAPATA </t>
  </si>
  <si>
    <t>Brian Leonel</t>
  </si>
  <si>
    <t xml:space="preserve">FAUNDEZ MUÑOZ </t>
  </si>
  <si>
    <t xml:space="preserve">SIMO </t>
  </si>
  <si>
    <t>Luis Alberto</t>
  </si>
  <si>
    <t>Carlos</t>
  </si>
  <si>
    <t>Ruben Horacio</t>
  </si>
  <si>
    <t xml:space="preserve">GIORGETTI </t>
  </si>
  <si>
    <t>Compl. ZONAL Ac. UOCRA-Indust. OF</t>
  </si>
  <si>
    <t>Compl. ZONAL Ac. UOCRA-Indust. 1/2 OF</t>
  </si>
  <si>
    <t>Compl. ZONAL Ac. UOCRA-Indust. AY</t>
  </si>
  <si>
    <t>Compl. ZONAL Ac. UOCRA-Indust. OF. ESP</t>
  </si>
  <si>
    <t>ALBANESI (conceptos remunerativos con cada recibo quincenal)</t>
  </si>
  <si>
    <r>
      <t>CIARA MANTENIMIENTO</t>
    </r>
    <r>
      <rPr>
        <sz val="11"/>
        <color theme="1"/>
        <rFont val="Calibri"/>
        <family val="2"/>
        <scheme val="minor"/>
      </rPr>
      <t xml:space="preserve"> (conceptos no remunerativos por recibo aparte)</t>
    </r>
  </si>
  <si>
    <t>Expte. 01615-0013215-1 Mant. OF ESP</t>
  </si>
  <si>
    <t>Expte. 01615-0013215-1 Mant. OF</t>
  </si>
  <si>
    <t>Expte. 01615-0013215-1 Mant. 1/2 OF</t>
  </si>
  <si>
    <t>Expte. 01615-0013215-1 Mant. AYUD</t>
  </si>
  <si>
    <t xml:space="preserve">  1000000.00</t>
  </si>
  <si>
    <t xml:space="preserve">  1411000.00</t>
  </si>
  <si>
    <t>RIOTORT, Fabian Armando</t>
  </si>
  <si>
    <t>20-32520561-0</t>
  </si>
  <si>
    <t xml:space="preserve">   640564.00</t>
  </si>
  <si>
    <t xml:space="preserve">REQUENA, Jorge Luis </t>
  </si>
  <si>
    <t>20-33082019-6</t>
  </si>
  <si>
    <t>ABRIGO, Jesus</t>
  </si>
  <si>
    <t>GARCIA, Luis Mario</t>
  </si>
  <si>
    <t>20-28331405-8</t>
  </si>
  <si>
    <t>ORTIZ , Cristian Gustavo</t>
  </si>
  <si>
    <t>AMERISE, Leandro Jesús</t>
  </si>
  <si>
    <t>20-33499868-2</t>
  </si>
  <si>
    <t>IBARRA, Alex Nahuel</t>
  </si>
  <si>
    <t>RIOS, Ruben Dario</t>
  </si>
  <si>
    <t>20-35453064-4</t>
  </si>
  <si>
    <t>RAMIREZ, José Alberto</t>
  </si>
  <si>
    <t>20-26634144-0</t>
  </si>
  <si>
    <t>BELLONI, Osvaldo Daniel</t>
  </si>
  <si>
    <t>ROLDAN, Damian Belisario</t>
  </si>
  <si>
    <t>23-37765653-9</t>
  </si>
  <si>
    <t>RUDNIK, Juan Daniel Esteban</t>
  </si>
  <si>
    <t xml:space="preserve">RIOTORT </t>
  </si>
  <si>
    <t xml:space="preserve">AMERISE </t>
  </si>
  <si>
    <t xml:space="preserve">BELLONI </t>
  </si>
  <si>
    <t xml:space="preserve">ROLDAN </t>
  </si>
  <si>
    <t xml:space="preserve">RUDNIK </t>
  </si>
  <si>
    <t>Fabian Armando</t>
  </si>
  <si>
    <t xml:space="preserve">Jorge Luis </t>
  </si>
  <si>
    <t>Luis Mario</t>
  </si>
  <si>
    <t>Cristian Gustavo</t>
  </si>
  <si>
    <t>Leandro Jesús</t>
  </si>
  <si>
    <t>Alex Nahuel</t>
  </si>
  <si>
    <t>Osvaldo Daniel</t>
  </si>
  <si>
    <t>Damian Belisario</t>
  </si>
  <si>
    <t>Juan Daniel Esteban</t>
  </si>
  <si>
    <t>OF. ESPECIALIZ $3613,00.-</t>
  </si>
  <si>
    <t>OFICIAL $3079,00.-</t>
  </si>
  <si>
    <t>1/2 OFICIAL $2839-</t>
  </si>
  <si>
    <t>OFICIAL CHOFER $3079,00.-</t>
  </si>
  <si>
    <t>AYUDANTE $2606,00.-</t>
  </si>
  <si>
    <t>Apellido</t>
  </si>
  <si>
    <t>Nombres</t>
  </si>
  <si>
    <t>control</t>
  </si>
  <si>
    <t>s/ nomina</t>
  </si>
  <si>
    <t xml:space="preserve">CAPRIOTTI </t>
  </si>
  <si>
    <t xml:space="preserve">GUERRA </t>
  </si>
  <si>
    <t>Cristian Orlando</t>
  </si>
  <si>
    <t xml:space="preserve">SKURSKI </t>
  </si>
  <si>
    <t>Amilcar Leonel</t>
  </si>
  <si>
    <t xml:space="preserve">GODOY </t>
  </si>
  <si>
    <t>Diego Joel</t>
  </si>
  <si>
    <t xml:space="preserve">STEINBACH </t>
  </si>
  <si>
    <t>Emanuel</t>
  </si>
  <si>
    <t xml:space="preserve">MONTENEGRO </t>
  </si>
  <si>
    <t>Pablo Martín</t>
  </si>
  <si>
    <t xml:space="preserve">RAMOS </t>
  </si>
  <si>
    <t xml:space="preserve">Lucas Matias </t>
  </si>
  <si>
    <t>Diego Hernan</t>
  </si>
  <si>
    <t>Jonatan Ezequiel</t>
  </si>
  <si>
    <t>Oscar Edgardo</t>
  </si>
  <si>
    <t xml:space="preserve">CAPO  </t>
  </si>
  <si>
    <t>Eduardo Marcelo</t>
  </si>
  <si>
    <t>Jonatan Ariel</t>
  </si>
  <si>
    <t xml:space="preserve">ACEVEDO </t>
  </si>
  <si>
    <t>José Luis</t>
  </si>
  <si>
    <t xml:space="preserve">ORELLANA </t>
  </si>
  <si>
    <t xml:space="preserve">STYEZEN </t>
  </si>
  <si>
    <t>Dylan Agustín</t>
  </si>
  <si>
    <t>Ignacio Nahuel</t>
  </si>
  <si>
    <t xml:space="preserve">ABALOS </t>
  </si>
  <si>
    <t>Milton Gaston</t>
  </si>
  <si>
    <t xml:space="preserve">MERCADO </t>
  </si>
  <si>
    <t>Jose  Federico</t>
  </si>
  <si>
    <t xml:space="preserve">RUIZ DIAZ  </t>
  </si>
  <si>
    <t>Ezequiel Leonardo</t>
  </si>
  <si>
    <t>Walter Fernando</t>
  </si>
  <si>
    <t>Gustavo</t>
  </si>
  <si>
    <t xml:space="preserve">VEGA </t>
  </si>
  <si>
    <t xml:space="preserve">Cristian </t>
  </si>
  <si>
    <t xml:space="preserve">VALENZUELA </t>
  </si>
  <si>
    <t>Sergio Omar</t>
  </si>
  <si>
    <t xml:space="preserve">DIAZ </t>
  </si>
  <si>
    <t>Mauro Nahuel</t>
  </si>
  <si>
    <t xml:space="preserve">ROSSETTO </t>
  </si>
  <si>
    <t xml:space="preserve">ALESSANDRINI </t>
  </si>
  <si>
    <t>Rocio</t>
  </si>
  <si>
    <t xml:space="preserve">CASTRO </t>
  </si>
  <si>
    <t>Pablo</t>
  </si>
  <si>
    <t xml:space="preserve">HEREÑU </t>
  </si>
  <si>
    <t xml:space="preserve">German </t>
  </si>
  <si>
    <t>APELLIDO Y NOMBRE</t>
  </si>
  <si>
    <t>F/Ingreso</t>
  </si>
  <si>
    <t>F/Egreso</t>
  </si>
  <si>
    <t>ENERO</t>
  </si>
  <si>
    <t>FEBRERO</t>
  </si>
  <si>
    <t>MARZO</t>
  </si>
  <si>
    <t>ABRIL</t>
  </si>
  <si>
    <t>MAYO</t>
  </si>
  <si>
    <t>JUNIO</t>
  </si>
  <si>
    <t>MEJOR MES</t>
  </si>
  <si>
    <t>DIAS</t>
  </si>
  <si>
    <t>DIAS SAC</t>
  </si>
  <si>
    <t xml:space="preserve"> CALCULO SAC BRUTO</t>
  </si>
  <si>
    <t>BELLIZZIA ZUHLSDORFF, Roland Alí</t>
  </si>
  <si>
    <t>RIVEROS DOMINGUEZ, Jorge Ezequie</t>
  </si>
  <si>
    <t>VAZQUEZ, Walter</t>
  </si>
  <si>
    <t>BELLIZZIA HERNANDEZ, Alí del Val</t>
  </si>
  <si>
    <t>GIRALDEZ CHAMORRO, Nicolas Marce</t>
  </si>
  <si>
    <t>GODOY, Marcelo Daniel</t>
  </si>
  <si>
    <t>ABALOS, Milton Gaston</t>
  </si>
  <si>
    <t>ALESSANDRINI, Rocio</t>
  </si>
  <si>
    <t>CAPRIOTTI, Jorge Eduardo</t>
  </si>
  <si>
    <t>GARCIA, Oscar Edgardo</t>
  </si>
  <si>
    <t>MONTENEGRO, Pablo Martín</t>
  </si>
  <si>
    <t>OJEDA, Ignacio Nahuel</t>
  </si>
  <si>
    <t>ORELLANA, Alejandro</t>
  </si>
  <si>
    <t xml:space="preserve">RAMOS, Lucas Matias </t>
  </si>
  <si>
    <t>SKURSKI, Amilcar Leonel</t>
  </si>
  <si>
    <t>STEINBACH, Emanuel</t>
  </si>
  <si>
    <t>STYEZEN, Dylan Agustín</t>
  </si>
  <si>
    <t>ACEVEDO, José Luis</t>
  </si>
  <si>
    <t>BENITEZ, Gustavo</t>
  </si>
  <si>
    <t>CAPO , Eduardo Marcelo</t>
  </si>
  <si>
    <t>CARRIZO, Hernán Ariel</t>
  </si>
  <si>
    <t>DIAZ, Mauro Nahuel</t>
  </si>
  <si>
    <t>FERREYRA, Jonatan Ariel</t>
  </si>
  <si>
    <t>PERALTA, Cesar</t>
  </si>
  <si>
    <t>ROSSETTO, Agustin</t>
  </si>
  <si>
    <t>RUIZ DIAZ , Ezequiel Leonardo</t>
  </si>
  <si>
    <t>VALENZUELA, Sergio Omar</t>
  </si>
  <si>
    <t xml:space="preserve">VEGA, Cristian </t>
  </si>
  <si>
    <t>PEREZ, Walter Fernando</t>
  </si>
  <si>
    <t>CASTRO, Pablo</t>
  </si>
  <si>
    <t>IBARRA, Lucas</t>
  </si>
  <si>
    <t>MERCADO, Jose  Federico</t>
  </si>
  <si>
    <t xml:space="preserve">SOSA, Jonatan </t>
  </si>
  <si>
    <t>TRISCA, Daniel Eduardo</t>
  </si>
  <si>
    <t>CARRERAS, Diego Joel</t>
  </si>
  <si>
    <t>GUERRA, Cristian Orlando</t>
  </si>
  <si>
    <t xml:space="preserve">HEREÑU, German </t>
  </si>
  <si>
    <t>JORNALES CON DIFERENCIA</t>
  </si>
  <si>
    <t>DIFERENCIA</t>
  </si>
  <si>
    <t>BRUTO NUESTRO</t>
  </si>
  <si>
    <t xml:space="preserve">MILESI </t>
  </si>
  <si>
    <t>Ángel José</t>
  </si>
  <si>
    <t>Alexis Facundo</t>
  </si>
  <si>
    <t xml:space="preserve">NUÑEZ </t>
  </si>
  <si>
    <t xml:space="preserve">Sebastian </t>
  </si>
  <si>
    <t xml:space="preserve">Cespedes </t>
  </si>
  <si>
    <t xml:space="preserve">Hugo Fabian </t>
  </si>
  <si>
    <t>Condición</t>
  </si>
  <si>
    <t>Jornalizado</t>
  </si>
  <si>
    <t>Mensualizado</t>
  </si>
  <si>
    <t>20-20208591-2</t>
  </si>
  <si>
    <t>20-29135855-2</t>
  </si>
  <si>
    <t>20-32295758-1</t>
  </si>
  <si>
    <t>23-18574818-9</t>
  </si>
  <si>
    <t>20-35289677-3</t>
  </si>
  <si>
    <t>20-34752206-7</t>
  </si>
  <si>
    <t>20-36678507-9</t>
  </si>
  <si>
    <t>20-29725796-0</t>
  </si>
  <si>
    <t>20-32070173-3</t>
  </si>
  <si>
    <t>20-39686477-1</t>
  </si>
  <si>
    <t>20-17827534-9</t>
  </si>
  <si>
    <t>20-31815378-8</t>
  </si>
  <si>
    <t>20-43283974-6</t>
  </si>
  <si>
    <t>20-30757459-5</t>
  </si>
  <si>
    <t>20-36942993-1</t>
  </si>
  <si>
    <t>20-45830313-5</t>
  </si>
  <si>
    <t>20-38598345-0</t>
  </si>
  <si>
    <t>20-38726779-5</t>
  </si>
  <si>
    <t>23-40035855-9</t>
  </si>
  <si>
    <t>20-35010619-8</t>
  </si>
  <si>
    <t>23-44022873-9</t>
  </si>
  <si>
    <t>23-32515868-9</t>
  </si>
  <si>
    <t>20-43346250-6</t>
  </si>
  <si>
    <t>20-29007171-3</t>
  </si>
  <si>
    <t>20-26197026-1</t>
  </si>
  <si>
    <t>20-36622254-6</t>
  </si>
  <si>
    <t>20-45266884-0</t>
  </si>
  <si>
    <t>20-45414889-5</t>
  </si>
  <si>
    <t>27-32070011-1</t>
  </si>
  <si>
    <t>20-32026592-5</t>
  </si>
  <si>
    <t>20-37862682-0</t>
  </si>
  <si>
    <t>20-40454258-4</t>
  </si>
  <si>
    <t>20-24567121-1</t>
  </si>
  <si>
    <t>23-36095832-9</t>
  </si>
  <si>
    <t>23-17070044-9</t>
  </si>
  <si>
    <t>OF. ESPECIALIZ $3613</t>
  </si>
  <si>
    <t xml:space="preserve">   594329.00</t>
  </si>
  <si>
    <t xml:space="preserve">    96665.10</t>
  </si>
  <si>
    <t xml:space="preserve">   444869.00</t>
  </si>
  <si>
    <t>OFICIAL CHOFER $3079</t>
  </si>
  <si>
    <t>MILESI, Ángel José</t>
  </si>
  <si>
    <t xml:space="preserve">   113430.00</t>
  </si>
  <si>
    <t xml:space="preserve">   827482.00</t>
  </si>
  <si>
    <t>PEREYRA, Alexis Facundo</t>
  </si>
  <si>
    <t>RIOS, Gastón Nicolás</t>
  </si>
  <si>
    <t>23-38979962-9</t>
  </si>
  <si>
    <t xml:space="preserve">    67969.80</t>
  </si>
  <si>
    <t xml:space="preserve">    79531.63</t>
  </si>
  <si>
    <t xml:space="preserve">    93442.93</t>
  </si>
  <si>
    <t xml:space="preserve">    82274.10</t>
  </si>
  <si>
    <t xml:space="preserve">    75522.00</t>
  </si>
  <si>
    <t xml:space="preserve">   613661.00</t>
  </si>
  <si>
    <t xml:space="preserve">NUÑEZ, Sebastian </t>
  </si>
  <si>
    <t>Cespedes, Carlos</t>
  </si>
  <si>
    <t xml:space="preserve">BOGADO , Hugo Fabian </t>
  </si>
  <si>
    <t xml:space="preserve">   500000.00</t>
  </si>
  <si>
    <t xml:space="preserve">   705500.00</t>
  </si>
  <si>
    <t xml:space="preserve">   207500.00</t>
  </si>
  <si>
    <t>NETOS SAC</t>
  </si>
  <si>
    <t>CONTROL</t>
  </si>
  <si>
    <t xml:space="preserve">   286526.00</t>
  </si>
  <si>
    <t>OF. ESPECIALIZ $4439,00.-</t>
  </si>
  <si>
    <t>OFICIAL $3782,00.-</t>
  </si>
  <si>
    <t>Gustavo Damián</t>
  </si>
  <si>
    <t>Mario Alberto</t>
  </si>
  <si>
    <t>20-24114602-3</t>
  </si>
  <si>
    <t xml:space="preserve">DIMAIO </t>
  </si>
  <si>
    <t>Alejandro Andres</t>
  </si>
  <si>
    <t>23-21635195-9</t>
  </si>
  <si>
    <t>Luis Alejandro</t>
  </si>
  <si>
    <t>20-17803607-7</t>
  </si>
  <si>
    <t xml:space="preserve">SEGALE </t>
  </si>
  <si>
    <t>20-29849620-9</t>
  </si>
  <si>
    <t>José Daniel</t>
  </si>
  <si>
    <t>20-26956458-0</t>
  </si>
  <si>
    <t>Hugo Juan</t>
  </si>
  <si>
    <t>20-29135904-4</t>
  </si>
  <si>
    <t>OFICIAL CHOFER $3782,00.-</t>
  </si>
  <si>
    <t xml:space="preserve">MOYANO </t>
  </si>
  <si>
    <t>Oscar</t>
  </si>
  <si>
    <t>20-16881777-1</t>
  </si>
  <si>
    <t>Jorge Andrés</t>
  </si>
  <si>
    <t>20-33272633-2</t>
  </si>
  <si>
    <t>Miguel</t>
  </si>
  <si>
    <t>20-24002193-6</t>
  </si>
  <si>
    <t>1/2 OFICIAL $3487.-</t>
  </si>
  <si>
    <t>Mariano Andrés</t>
  </si>
  <si>
    <t>20-32983617-8</t>
  </si>
  <si>
    <t xml:space="preserve">SERVIN </t>
  </si>
  <si>
    <t>20-22189907-6</t>
  </si>
  <si>
    <t xml:space="preserve">FLORES </t>
  </si>
  <si>
    <t>Adrián Isidoro</t>
  </si>
  <si>
    <t>Sergio Javier</t>
  </si>
  <si>
    <t>20-32074488-2</t>
  </si>
  <si>
    <t xml:space="preserve">ALBA  </t>
  </si>
  <si>
    <t>Leonardo Gabriel</t>
  </si>
  <si>
    <t>20-36369895-7</t>
  </si>
  <si>
    <t xml:space="preserve">KRISTANAVICIUS </t>
  </si>
  <si>
    <t>Leonardo</t>
  </si>
  <si>
    <t>20-30106589-3</t>
  </si>
  <si>
    <t>Pablo Luis</t>
  </si>
  <si>
    <t>20-28520806-9</t>
  </si>
  <si>
    <t xml:space="preserve">MEDINA SALAS </t>
  </si>
  <si>
    <t>Juan Fernando</t>
  </si>
  <si>
    <t>20-92444056-3</t>
  </si>
  <si>
    <t>Alan Esteban</t>
  </si>
  <si>
    <t>20-36935793-0</t>
  </si>
  <si>
    <t xml:space="preserve">BOERO </t>
  </si>
  <si>
    <t>Mario David</t>
  </si>
  <si>
    <t>20-35462290-5</t>
  </si>
  <si>
    <t>Franco Agustin</t>
  </si>
  <si>
    <t>20-40366918-1</t>
  </si>
  <si>
    <t xml:space="preserve">LONARDI </t>
  </si>
  <si>
    <t>Claudio Javier</t>
  </si>
  <si>
    <t>Natalia Rocío</t>
  </si>
  <si>
    <t>Guido Uriel</t>
  </si>
  <si>
    <t>Jeremias</t>
  </si>
  <si>
    <t>AYUDANTE $3201,00.-</t>
  </si>
  <si>
    <t>Mariano Jose Luis</t>
  </si>
  <si>
    <t>27-42242591-3</t>
  </si>
  <si>
    <t xml:space="preserve">VILLARINO </t>
  </si>
  <si>
    <t>Fernando</t>
  </si>
  <si>
    <t>20-40121224-9</t>
  </si>
  <si>
    <t xml:space="preserve">RIQUELME </t>
  </si>
  <si>
    <t xml:space="preserve">Cristian Gaston </t>
  </si>
  <si>
    <t>20-27055415-7</t>
  </si>
  <si>
    <t xml:space="preserve">AMBROGIO </t>
  </si>
  <si>
    <t>Ezequiel N</t>
  </si>
  <si>
    <t>23-40278310-9</t>
  </si>
  <si>
    <t xml:space="preserve">ESQUIVEL </t>
  </si>
  <si>
    <t>Mariano</t>
  </si>
  <si>
    <t>20-32076196-5</t>
  </si>
  <si>
    <t xml:space="preserve">CARAMELLI </t>
  </si>
  <si>
    <t>Emiliano</t>
  </si>
  <si>
    <t>20-29300141-4</t>
  </si>
  <si>
    <t>Miguel Dario</t>
  </si>
  <si>
    <t>20-28247333-0</t>
  </si>
  <si>
    <t xml:space="preserve">LANCHAS </t>
  </si>
  <si>
    <t>Gaston Hernan</t>
  </si>
  <si>
    <t>20-28296310-9</t>
  </si>
  <si>
    <t xml:space="preserve">CAPUANO </t>
  </si>
  <si>
    <t>20-45058432-1</t>
  </si>
  <si>
    <t xml:space="preserve">RIVADENEIRA </t>
  </si>
  <si>
    <t>Damian Antonio</t>
  </si>
  <si>
    <t>20-28144829-4</t>
  </si>
  <si>
    <t xml:space="preserve">MORE  </t>
  </si>
  <si>
    <t>Fredi Ezequiel</t>
  </si>
  <si>
    <t>20-41287825-7</t>
  </si>
  <si>
    <t xml:space="preserve">LOPEZ  </t>
  </si>
  <si>
    <t>20-25101742-6</t>
  </si>
  <si>
    <t xml:space="preserve">CORRADI </t>
  </si>
  <si>
    <t xml:space="preserve">Adrian </t>
  </si>
  <si>
    <t>20-26321207-0</t>
  </si>
  <si>
    <t>CAPATAZ DE OBRA - 1ra. Categoria</t>
  </si>
  <si>
    <t>Alexis</t>
  </si>
  <si>
    <t>23-43424796-9</t>
  </si>
  <si>
    <t xml:space="preserve">Dylan </t>
  </si>
  <si>
    <t>23-45950276-9</t>
  </si>
  <si>
    <t xml:space="preserve">CRUZ </t>
  </si>
  <si>
    <t>Alex</t>
  </si>
  <si>
    <t>20-44063668-4</t>
  </si>
  <si>
    <t xml:space="preserve">LUQUE </t>
  </si>
  <si>
    <t>23-28058383-9</t>
  </si>
  <si>
    <t xml:space="preserve">GARRIDO </t>
  </si>
  <si>
    <t xml:space="preserve">Matias Damian </t>
  </si>
  <si>
    <t>20-37862886-6</t>
  </si>
  <si>
    <t xml:space="preserve">SANTILLAN  </t>
  </si>
  <si>
    <t>20-24748982-8</t>
  </si>
  <si>
    <t xml:space="preserve">DEL CASTILLO </t>
  </si>
  <si>
    <t>20-32253885-6</t>
  </si>
  <si>
    <t xml:space="preserve">MONSALVE </t>
  </si>
  <si>
    <t>Andres</t>
  </si>
  <si>
    <t>20-27540018-2</t>
  </si>
  <si>
    <t xml:space="preserve">MUSSI </t>
  </si>
  <si>
    <t>Luis Gustavo</t>
  </si>
  <si>
    <t>20-28663713-3</t>
  </si>
  <si>
    <t xml:space="preserve">ESCALANTE </t>
  </si>
  <si>
    <t>23-29619132-9</t>
  </si>
  <si>
    <t>20-42182857-2</t>
  </si>
  <si>
    <t xml:space="preserve">TABORDA </t>
  </si>
  <si>
    <t>Gustavo Antonio</t>
  </si>
  <si>
    <t>20-26750163-8</t>
  </si>
  <si>
    <t xml:space="preserve">RIVERO </t>
  </si>
  <si>
    <t>Juan</t>
  </si>
  <si>
    <t>20-30521300-5</t>
  </si>
  <si>
    <t xml:space="preserve">ANOBILE </t>
  </si>
  <si>
    <t>Milton</t>
  </si>
  <si>
    <t>20-35070407-9</t>
  </si>
  <si>
    <t xml:space="preserve">SANTILLAN </t>
  </si>
  <si>
    <t>Antonio</t>
  </si>
  <si>
    <t>20-42533757-3</t>
  </si>
  <si>
    <t xml:space="preserve">VAZQUEZ </t>
  </si>
  <si>
    <t>Lola</t>
  </si>
  <si>
    <t>27-44494794-8</t>
  </si>
  <si>
    <t>AYUDANTE ADMINISTRATIVO</t>
  </si>
  <si>
    <t xml:space="preserve">OGRODNICHUK </t>
  </si>
  <si>
    <t>20-25280180-5</t>
  </si>
  <si>
    <t>AUXILIAR ADMINISTRATIVO</t>
  </si>
  <si>
    <t>Mauricio Alejandro</t>
  </si>
  <si>
    <t>20-25853680-1</t>
  </si>
  <si>
    <t xml:space="preserve">TREVISAN </t>
  </si>
  <si>
    <t>NATALI JIMENA</t>
  </si>
  <si>
    <t>27-35875163-1</t>
  </si>
  <si>
    <t xml:space="preserve">AÑAZCO </t>
  </si>
  <si>
    <t>JUAN CRUZ</t>
  </si>
  <si>
    <t>20-40367267-0</t>
  </si>
  <si>
    <t xml:space="preserve">MONZON </t>
  </si>
  <si>
    <t>Matias Jesus</t>
  </si>
  <si>
    <t>20-40311047-8</t>
  </si>
  <si>
    <t>Carlos Damian</t>
  </si>
  <si>
    <t>20-31792548-5</t>
  </si>
  <si>
    <t>Ramon Antonio</t>
  </si>
  <si>
    <t>20-26005472-5</t>
  </si>
  <si>
    <t>20-37815028-1</t>
  </si>
  <si>
    <t xml:space="preserve">TAGLIAVINI </t>
  </si>
  <si>
    <t>Horacio Martin</t>
  </si>
  <si>
    <t>20-37829887-4</t>
  </si>
  <si>
    <t xml:space="preserve">Agustin Emanuel </t>
  </si>
  <si>
    <t>20-41601848-1</t>
  </si>
  <si>
    <t xml:space="preserve">SALTO BALMACEDA </t>
  </si>
  <si>
    <t>20-40300488-0</t>
  </si>
  <si>
    <t xml:space="preserve">VIDELA </t>
  </si>
  <si>
    <t>Juan Emanuel</t>
  </si>
  <si>
    <t>20-35888183-2</t>
  </si>
  <si>
    <t xml:space="preserve">CECCARELLI </t>
  </si>
  <si>
    <t>Franco</t>
  </si>
  <si>
    <t>20-41538342-9</t>
  </si>
  <si>
    <t xml:space="preserve">HIERRO </t>
  </si>
  <si>
    <t>Carlos Ignacio</t>
  </si>
  <si>
    <t>20-28399680-9</t>
  </si>
  <si>
    <t>Maximiliano Damian</t>
  </si>
  <si>
    <t>23-36935754-9</t>
  </si>
  <si>
    <t>Cristian Oscar</t>
  </si>
  <si>
    <t>20-34561593-9</t>
  </si>
  <si>
    <t xml:space="preserve">CANO GONZALEZ </t>
  </si>
  <si>
    <t>Steven</t>
  </si>
  <si>
    <t>23-95529137-9</t>
  </si>
  <si>
    <t>Angel Rodolfo</t>
  </si>
  <si>
    <t>20-25550770-3</t>
  </si>
  <si>
    <t xml:space="preserve">  1512775.00</t>
  </si>
  <si>
    <t xml:space="preserve">  1299933.00</t>
  </si>
  <si>
    <t xml:space="preserve">   714191.00</t>
  </si>
  <si>
    <t xml:space="preserve">   789644.00</t>
  </si>
  <si>
    <t xml:space="preserve">   864454.00</t>
  </si>
  <si>
    <t xml:space="preserve">    80554.25</t>
  </si>
  <si>
    <t xml:space="preserve">  1401104.00</t>
  </si>
  <si>
    <t xml:space="preserve">  1399001.00</t>
  </si>
  <si>
    <t xml:space="preserve">   334858.00</t>
  </si>
  <si>
    <t xml:space="preserve">   875879.00</t>
  </si>
  <si>
    <t xml:space="preserve">   367821.00</t>
  </si>
  <si>
    <t xml:space="preserve">   879612.00</t>
  </si>
  <si>
    <t xml:space="preserve">   924651.00</t>
  </si>
  <si>
    <t xml:space="preserve">   545158.00</t>
  </si>
  <si>
    <t xml:space="preserve">  1627278.00</t>
  </si>
  <si>
    <t xml:space="preserve">  1249006.00</t>
  </si>
  <si>
    <t xml:space="preserve">  1491947.00</t>
  </si>
  <si>
    <t xml:space="preserve">   708086.00</t>
  </si>
  <si>
    <t xml:space="preserve">   964879.00</t>
  </si>
  <si>
    <t xml:space="preserve">   665340.00</t>
  </si>
  <si>
    <t xml:space="preserve">   951040.00</t>
  </si>
  <si>
    <t xml:space="preserve">   689258.00</t>
  </si>
  <si>
    <t xml:space="preserve">   730327.00</t>
  </si>
  <si>
    <t xml:space="preserve">   686036.00</t>
  </si>
  <si>
    <t>SEGALE, Jose Luis</t>
  </si>
  <si>
    <t xml:space="preserve">    70849.00</t>
  </si>
  <si>
    <t xml:space="preserve">   321471.00</t>
  </si>
  <si>
    <t xml:space="preserve">   136568.00</t>
  </si>
  <si>
    <t xml:space="preserve">   825333.00</t>
  </si>
  <si>
    <t xml:space="preserve">   610803.00</t>
  </si>
  <si>
    <t xml:space="preserve">   649258.00</t>
  </si>
  <si>
    <t xml:space="preserve">  1151722.00</t>
  </si>
  <si>
    <t xml:space="preserve">   797206.00</t>
  </si>
  <si>
    <t xml:space="preserve">   732328.00</t>
  </si>
  <si>
    <t xml:space="preserve">  1401131.00</t>
  </si>
  <si>
    <t xml:space="preserve">   786481.00</t>
  </si>
  <si>
    <t>WAIGANDT, Gustavo Emilio</t>
  </si>
  <si>
    <t>20-27748834-6</t>
  </si>
  <si>
    <t xml:space="preserve">   121905.00</t>
  </si>
  <si>
    <t xml:space="preserve">   638695.00</t>
  </si>
  <si>
    <t xml:space="preserve">   644644.00</t>
  </si>
  <si>
    <t xml:space="preserve">   733003.00</t>
  </si>
  <si>
    <t xml:space="preserve">   717325.00</t>
  </si>
  <si>
    <t xml:space="preserve">   975256.00</t>
  </si>
  <si>
    <t xml:space="preserve">   666951.00</t>
  </si>
  <si>
    <t xml:space="preserve">   408018.00</t>
  </si>
  <si>
    <t xml:space="preserve">   594328.00</t>
  </si>
  <si>
    <t xml:space="preserve">  1881701.00</t>
  </si>
  <si>
    <t xml:space="preserve">  1426988.00</t>
  </si>
  <si>
    <t xml:space="preserve">   993985.00</t>
  </si>
  <si>
    <t xml:space="preserve">  1137920.00</t>
  </si>
  <si>
    <t xml:space="preserve">   676027.00</t>
  </si>
  <si>
    <t xml:space="preserve">   565221.00</t>
  </si>
  <si>
    <t xml:space="preserve">   772777.00</t>
  </si>
  <si>
    <t>NUÑEZ, Miguel</t>
  </si>
  <si>
    <t xml:space="preserve">   361691.00</t>
  </si>
  <si>
    <t xml:space="preserve">   552193.00</t>
  </si>
  <si>
    <t xml:space="preserve">   682731.00</t>
  </si>
  <si>
    <t xml:space="preserve">  1003521.00</t>
  </si>
  <si>
    <t xml:space="preserve">   681203.00</t>
  </si>
  <si>
    <t xml:space="preserve">   102474.00</t>
  </si>
  <si>
    <t xml:space="preserve">   707154.00</t>
  </si>
  <si>
    <t xml:space="preserve">   700660.00</t>
  </si>
  <si>
    <t xml:space="preserve">  1570439.00</t>
  </si>
  <si>
    <t>VALLEJOS, Fabricio Leonel</t>
  </si>
  <si>
    <t>20-36008252-1</t>
  </si>
  <si>
    <t xml:space="preserve">   266804.00</t>
  </si>
  <si>
    <t xml:space="preserve">   810439.00</t>
  </si>
  <si>
    <t xml:space="preserve">   413054.00</t>
  </si>
  <si>
    <t xml:space="preserve">   660259.00</t>
  </si>
  <si>
    <t xml:space="preserve">  1333202.00</t>
  </si>
  <si>
    <t xml:space="preserve">   482481.00</t>
  </si>
  <si>
    <t xml:space="preserve">   634481.00</t>
  </si>
  <si>
    <t xml:space="preserve">  1443672.00</t>
  </si>
  <si>
    <t xml:space="preserve">   660507.00</t>
  </si>
  <si>
    <t xml:space="preserve">   694959.00</t>
  </si>
  <si>
    <t>IBARRA, Pablo Luis</t>
  </si>
  <si>
    <t xml:space="preserve">    99443.00</t>
  </si>
  <si>
    <t xml:space="preserve">   439806.00</t>
  </si>
  <si>
    <t>GADEA, Lautaro Emanuel</t>
  </si>
  <si>
    <t>20-37815198-9</t>
  </si>
  <si>
    <t xml:space="preserve">   451269.00</t>
  </si>
  <si>
    <t xml:space="preserve">   511201.00</t>
  </si>
  <si>
    <t xml:space="preserve">   418686.00</t>
  </si>
  <si>
    <t xml:space="preserve">   554175.00</t>
  </si>
  <si>
    <t xml:space="preserve">   631507.00</t>
  </si>
  <si>
    <t xml:space="preserve">    86998.59</t>
  </si>
  <si>
    <t xml:space="preserve">  1276808.00</t>
  </si>
  <si>
    <t xml:space="preserve">  2035978.00</t>
  </si>
  <si>
    <t xml:space="preserve">   634281.00</t>
  </si>
  <si>
    <t xml:space="preserve">   586117.00</t>
  </si>
  <si>
    <t xml:space="preserve">   543374.00</t>
  </si>
  <si>
    <t xml:space="preserve">   717762.00</t>
  </si>
  <si>
    <t xml:space="preserve">   832408.00</t>
  </si>
  <si>
    <t xml:space="preserve">   671412.00</t>
  </si>
  <si>
    <t xml:space="preserve">   516944.00</t>
  </si>
  <si>
    <t xml:space="preserve">   700497.00</t>
  </si>
  <si>
    <t xml:space="preserve">    83776.42</t>
  </si>
  <si>
    <t xml:space="preserve">  1307165.00</t>
  </si>
  <si>
    <t xml:space="preserve">   445023.00</t>
  </si>
  <si>
    <t xml:space="preserve">  1388560.00</t>
  </si>
  <si>
    <t xml:space="preserve">   684797.00</t>
  </si>
  <si>
    <t xml:space="preserve">   456063.00</t>
  </si>
  <si>
    <t xml:space="preserve">   575396.00</t>
  </si>
  <si>
    <t>CASTILLO, Rogelio Gerardo</t>
  </si>
  <si>
    <t>20-30372627-7</t>
  </si>
  <si>
    <t xml:space="preserve">    99849.00</t>
  </si>
  <si>
    <t xml:space="preserve">   234472.00</t>
  </si>
  <si>
    <t xml:space="preserve">   594840.00</t>
  </si>
  <si>
    <t xml:space="preserve">  1105104.00</t>
  </si>
  <si>
    <t xml:space="preserve">   797205.00</t>
  </si>
  <si>
    <t xml:space="preserve">   476944.00</t>
  </si>
  <si>
    <t xml:space="preserve">   680335.00</t>
  </si>
  <si>
    <t xml:space="preserve">   801984.00</t>
  </si>
  <si>
    <t xml:space="preserve">   578157.00</t>
  </si>
  <si>
    <t xml:space="preserve">   628681.00</t>
  </si>
  <si>
    <t xml:space="preserve">   223031.00</t>
  </si>
  <si>
    <t>CASCARDO, Hugo Cesar</t>
  </si>
  <si>
    <t>20-11069757-1</t>
  </si>
  <si>
    <t xml:space="preserve">   356000.00</t>
  </si>
  <si>
    <t xml:space="preserve">  1567732.00</t>
  </si>
  <si>
    <t xml:space="preserve">   566072.00</t>
  </si>
  <si>
    <t xml:space="preserve">   630392.00</t>
  </si>
  <si>
    <t xml:space="preserve">   300403.00</t>
  </si>
  <si>
    <t xml:space="preserve">   978756.00</t>
  </si>
  <si>
    <t xml:space="preserve">   725929.00</t>
  </si>
  <si>
    <t xml:space="preserve">   591145.00</t>
  </si>
  <si>
    <t xml:space="preserve">   597544.00</t>
  </si>
  <si>
    <t xml:space="preserve">   245959.00</t>
  </si>
  <si>
    <t>FERNANDEZ, Andres Mauro</t>
  </si>
  <si>
    <t>20-29849976-3</t>
  </si>
  <si>
    <t xml:space="preserve">   129884.00</t>
  </si>
  <si>
    <t xml:space="preserve">   515498.00</t>
  </si>
  <si>
    <t xml:space="preserve">   580890.00</t>
  </si>
  <si>
    <t xml:space="preserve">   621593.00</t>
  </si>
  <si>
    <t xml:space="preserve">   582337.00</t>
  </si>
  <si>
    <t xml:space="preserve">   709171.00</t>
  </si>
  <si>
    <t xml:space="preserve">   487362.00</t>
  </si>
  <si>
    <t xml:space="preserve">   729488.00</t>
  </si>
  <si>
    <t xml:space="preserve">   575644.00</t>
  </si>
  <si>
    <t xml:space="preserve">   279583.00</t>
  </si>
  <si>
    <t xml:space="preserve">   612422.00</t>
  </si>
  <si>
    <t xml:space="preserve">   294858.00</t>
  </si>
  <si>
    <t xml:space="preserve">   749170.00</t>
  </si>
  <si>
    <t xml:space="preserve">   668314.00</t>
  </si>
  <si>
    <t xml:space="preserve">   239925.00</t>
  </si>
  <si>
    <t xml:space="preserve">   706360.00</t>
  </si>
  <si>
    <t xml:space="preserve">   674191.00</t>
  </si>
  <si>
    <t xml:space="preserve">   746266.00</t>
  </si>
  <si>
    <t xml:space="preserve">   673519.00</t>
  </si>
  <si>
    <t xml:space="preserve">  1051494.00</t>
  </si>
  <si>
    <t xml:space="preserve">   641670.00</t>
  </si>
  <si>
    <t xml:space="preserve">   658648.00</t>
  </si>
  <si>
    <t xml:space="preserve">   579260.00</t>
  </si>
  <si>
    <t xml:space="preserve">  1094321.00</t>
  </si>
  <si>
    <t xml:space="preserve">   546117.00</t>
  </si>
  <si>
    <t xml:space="preserve">   712061.00</t>
  </si>
  <si>
    <t>PEREYRA , Luciano Omar</t>
  </si>
  <si>
    <t>20-28520023-8</t>
  </si>
  <si>
    <t xml:space="preserve">    85901.00</t>
  </si>
  <si>
    <t xml:space="preserve">   540180.00</t>
  </si>
  <si>
    <t xml:space="preserve">   677981.00</t>
  </si>
  <si>
    <t xml:space="preserve">   515167.00</t>
  </si>
  <si>
    <t xml:space="preserve">  1337104.00</t>
  </si>
  <si>
    <t xml:space="preserve">  1434543.00</t>
  </si>
  <si>
    <t xml:space="preserve">  1584006.00</t>
  </si>
  <si>
    <t xml:space="preserve">  1345789.00</t>
  </si>
  <si>
    <t xml:space="preserve">   536404.00</t>
  </si>
  <si>
    <t xml:space="preserve">   682814.00</t>
  </si>
  <si>
    <t xml:space="preserve">  1703589.00</t>
  </si>
  <si>
    <t xml:space="preserve">   181105.00</t>
  </si>
  <si>
    <t xml:space="preserve">   521962.00</t>
  </si>
  <si>
    <t xml:space="preserve">  1632691.00</t>
  </si>
  <si>
    <t xml:space="preserve">  2141934.00</t>
  </si>
  <si>
    <t xml:space="preserve">   360596.00</t>
  </si>
  <si>
    <t xml:space="preserve">   677762.00</t>
  </si>
  <si>
    <t>GORDILLO, Jonatan Adrián</t>
  </si>
  <si>
    <t>23-34831509-9</t>
  </si>
  <si>
    <t xml:space="preserve">   227402.00</t>
  </si>
  <si>
    <t xml:space="preserve">   680093.00</t>
  </si>
  <si>
    <t xml:space="preserve">   746481.00</t>
  </si>
  <si>
    <t xml:space="preserve">   657555.00</t>
  </si>
  <si>
    <t xml:space="preserve">    46621.99</t>
  </si>
  <si>
    <t xml:space="preserve">  1354206.00</t>
  </si>
  <si>
    <t xml:space="preserve">  1989966.00</t>
  </si>
  <si>
    <t xml:space="preserve">    57999.06</t>
  </si>
  <si>
    <t xml:space="preserve">  1279947.00</t>
  </si>
  <si>
    <t xml:space="preserve">   585158.00</t>
  </si>
  <si>
    <t xml:space="preserve">   350669.00</t>
  </si>
  <si>
    <t xml:space="preserve">   547265.00</t>
  </si>
  <si>
    <t xml:space="preserve">   642926.00</t>
  </si>
  <si>
    <t xml:space="preserve">    86999.00</t>
  </si>
  <si>
    <t xml:space="preserve">   817710.00</t>
  </si>
  <si>
    <t xml:space="preserve">   596064.00</t>
  </si>
  <si>
    <t xml:space="preserve">   632652.00</t>
  </si>
  <si>
    <t xml:space="preserve">  1237524.00</t>
  </si>
  <si>
    <t xml:space="preserve">  1343268.00</t>
  </si>
  <si>
    <t xml:space="preserve">  1371412.00</t>
  </si>
  <si>
    <t xml:space="preserve">   441087.00</t>
  </si>
  <si>
    <t xml:space="preserve">   907506.00</t>
  </si>
  <si>
    <t xml:space="preserve">  1059628.00</t>
  </si>
  <si>
    <t xml:space="preserve">   610191.00</t>
  </si>
  <si>
    <t xml:space="preserve">   653567.00</t>
  </si>
  <si>
    <t xml:space="preserve">   595320.00</t>
  </si>
  <si>
    <t xml:space="preserve">   419421.00</t>
  </si>
  <si>
    <t xml:space="preserve">   823792.00</t>
  </si>
  <si>
    <t xml:space="preserve">    61221.23</t>
  </si>
  <si>
    <t xml:space="preserve">   989575.00</t>
  </si>
  <si>
    <t xml:space="preserve">   679592.00</t>
  </si>
  <si>
    <t xml:space="preserve">   312551.00</t>
  </si>
  <si>
    <t xml:space="preserve">   564177.00</t>
  </si>
  <si>
    <t xml:space="preserve">  1019410.00</t>
  </si>
  <si>
    <t xml:space="preserve">   636960.00</t>
  </si>
  <si>
    <t xml:space="preserve">  1257971.00</t>
  </si>
  <si>
    <t xml:space="preserve">   756927.00</t>
  </si>
  <si>
    <t xml:space="preserve">   773014.00</t>
  </si>
  <si>
    <t xml:space="preserve">   614993.00</t>
  </si>
  <si>
    <t xml:space="preserve">  1183206.00</t>
  </si>
  <si>
    <t xml:space="preserve">   611256.00</t>
  </si>
  <si>
    <t xml:space="preserve">   491044.00</t>
  </si>
  <si>
    <t xml:space="preserve">   443960.00</t>
  </si>
  <si>
    <t xml:space="preserve">  1055869.00</t>
  </si>
  <si>
    <t xml:space="preserve">   572422.00</t>
  </si>
  <si>
    <t xml:space="preserve">    68561.75</t>
  </si>
  <si>
    <t xml:space="preserve">  1227967.00</t>
  </si>
  <si>
    <t xml:space="preserve">  1083851.00</t>
  </si>
  <si>
    <t xml:space="preserve">   738540.00</t>
  </si>
  <si>
    <t xml:space="preserve">   478495.00</t>
  </si>
  <si>
    <t xml:space="preserve">   707684.00</t>
  </si>
  <si>
    <t xml:space="preserve">   738488.00</t>
  </si>
  <si>
    <t xml:space="preserve">   603738.00</t>
  </si>
  <si>
    <t xml:space="preserve">   538495.00</t>
  </si>
  <si>
    <t xml:space="preserve">   435492.00</t>
  </si>
  <si>
    <t xml:space="preserve">   674263.00</t>
  </si>
  <si>
    <t xml:space="preserve">   354400.00</t>
  </si>
  <si>
    <t xml:space="preserve">   560669.00</t>
  </si>
  <si>
    <t xml:space="preserve">   783792.00</t>
  </si>
  <si>
    <t xml:space="preserve">  1041982.00</t>
  </si>
  <si>
    <t xml:space="preserve">  1197344.00</t>
  </si>
  <si>
    <t xml:space="preserve">  1113630.00</t>
  </si>
  <si>
    <t xml:space="preserve">  1145504.00</t>
  </si>
  <si>
    <t xml:space="preserve">  1148271.00</t>
  </si>
  <si>
    <t xml:space="preserve">  1044527.00</t>
  </si>
  <si>
    <t xml:space="preserve">    74109.91</t>
  </si>
  <si>
    <t xml:space="preserve">  1173778.00</t>
  </si>
  <si>
    <t xml:space="preserve">   524279.00</t>
  </si>
  <si>
    <t xml:space="preserve">  1220944.00</t>
  </si>
  <si>
    <t xml:space="preserve">   542923.00</t>
  </si>
  <si>
    <t xml:space="preserve">   285446.00</t>
  </si>
  <si>
    <t xml:space="preserve">   706217.00</t>
  </si>
  <si>
    <t xml:space="preserve">    62935.00</t>
  </si>
  <si>
    <t xml:space="preserve">  1119255.00</t>
  </si>
  <si>
    <t xml:space="preserve">   586714.00</t>
  </si>
  <si>
    <t xml:space="preserve">   772763.00</t>
  </si>
  <si>
    <t xml:space="preserve">  1265273.00</t>
  </si>
  <si>
    <t xml:space="preserve">   502243.00</t>
  </si>
  <si>
    <t xml:space="preserve">   776491.00</t>
  </si>
  <si>
    <t xml:space="preserve">   320006.00</t>
  </si>
  <si>
    <t xml:space="preserve">   722342.00</t>
  </si>
  <si>
    <t xml:space="preserve">   900118.00</t>
  </si>
  <si>
    <t xml:space="preserve">   263475.00</t>
  </si>
  <si>
    <t xml:space="preserve">  1484372.00</t>
  </si>
  <si>
    <t xml:space="preserve">  1394517.00</t>
  </si>
  <si>
    <t xml:space="preserve">   785860.00</t>
  </si>
  <si>
    <t xml:space="preserve">   949674.00</t>
  </si>
  <si>
    <t xml:space="preserve">   289674.00</t>
  </si>
  <si>
    <t xml:space="preserve">  1754490.00</t>
  </si>
  <si>
    <t xml:space="preserve">   895559.00</t>
  </si>
  <si>
    <t xml:space="preserve">   226020.00</t>
  </si>
  <si>
    <t xml:space="preserve">    26467.00</t>
  </si>
  <si>
    <t xml:space="preserve">   225144.00</t>
  </si>
  <si>
    <t xml:space="preserve">   586302.00</t>
  </si>
  <si>
    <t xml:space="preserve">   647647.00</t>
  </si>
  <si>
    <t xml:space="preserve">   514812.00</t>
  </si>
  <si>
    <t xml:space="preserve">   649105.00</t>
  </si>
  <si>
    <t xml:space="preserve">  1299903.00</t>
  </si>
  <si>
    <t xml:space="preserve">    40100.00</t>
  </si>
  <si>
    <t xml:space="preserve">   945249.00</t>
  </si>
  <si>
    <t xml:space="preserve">  1060171.00</t>
  </si>
  <si>
    <t xml:space="preserve">   972910.00</t>
  </si>
  <si>
    <t xml:space="preserve">   728928.00</t>
  </si>
  <si>
    <t xml:space="preserve">   701625.00</t>
  </si>
  <si>
    <t xml:space="preserve">   862471.00</t>
  </si>
  <si>
    <t xml:space="preserve">  1112945.00</t>
  </si>
  <si>
    <t xml:space="preserve">   775630.00</t>
  </si>
  <si>
    <t xml:space="preserve">  1280978.00</t>
  </si>
  <si>
    <t xml:space="preserve">  1129355.00</t>
  </si>
  <si>
    <t xml:space="preserve">  1372235.00</t>
  </si>
  <si>
    <t xml:space="preserve">  1370007.00</t>
  </si>
  <si>
    <t xml:space="preserve">  2323423.00</t>
  </si>
  <si>
    <t xml:space="preserve">  2332497.00</t>
  </si>
  <si>
    <t xml:space="preserve">  1354508.00</t>
  </si>
  <si>
    <t xml:space="preserve">   639811.00</t>
  </si>
  <si>
    <t xml:space="preserve">  1211580.00</t>
  </si>
  <si>
    <t xml:space="preserve">   684057.00</t>
  </si>
  <si>
    <t xml:space="preserve">   747555.00</t>
  </si>
  <si>
    <t xml:space="preserve">   634759.00</t>
  </si>
  <si>
    <t xml:space="preserve">  1481120.00</t>
  </si>
  <si>
    <t xml:space="preserve">   584745.00</t>
  </si>
  <si>
    <t xml:space="preserve">   673741.00</t>
  </si>
  <si>
    <t xml:space="preserve">  2103644.00</t>
  </si>
  <si>
    <t xml:space="preserve">  1191988.00</t>
  </si>
  <si>
    <t xml:space="preserve">   765151.00</t>
  </si>
  <si>
    <t xml:space="preserve">   565090.00</t>
  </si>
  <si>
    <t xml:space="preserve">   618028.00</t>
  </si>
  <si>
    <t xml:space="preserve">   743043.00</t>
  </si>
  <si>
    <t xml:space="preserve">   743044.00</t>
  </si>
  <si>
    <t xml:space="preserve">   570576.00</t>
  </si>
  <si>
    <t xml:space="preserve">   660506.00</t>
  </si>
  <si>
    <t xml:space="preserve">   617198.00</t>
  </si>
  <si>
    <t xml:space="preserve">   699737.00</t>
  </si>
  <si>
    <t xml:space="preserve">   789155.00</t>
  </si>
  <si>
    <t xml:space="preserve">   615403.00</t>
  </si>
  <si>
    <t xml:space="preserve">   660799.00</t>
  </si>
  <si>
    <t xml:space="preserve">   637770.00</t>
  </si>
  <si>
    <t xml:space="preserve">  1221228.00</t>
  </si>
  <si>
    <t xml:space="preserve">  1470278.00</t>
  </si>
  <si>
    <t xml:space="preserve">   558695.00</t>
  </si>
  <si>
    <t>LA PALMA , Uriel</t>
  </si>
  <si>
    <t>23-46969246-9</t>
  </si>
  <si>
    <t xml:space="preserve">   582232.00</t>
  </si>
  <si>
    <t>BRUSELARIO, Luis Alberto</t>
  </si>
  <si>
    <t>20-16820176-2</t>
  </si>
  <si>
    <t xml:space="preserve">   418977.00</t>
  </si>
  <si>
    <t>ALBA , Mariano Jose Luis</t>
  </si>
  <si>
    <t xml:space="preserve">   349292.00</t>
  </si>
  <si>
    <t>ALETTI, Nicolas</t>
  </si>
  <si>
    <t>20-36054749-4</t>
  </si>
  <si>
    <t>UTI</t>
  </si>
  <si>
    <t xml:space="preserve">   517492.00</t>
  </si>
  <si>
    <t>VILLANI, Jeremias</t>
  </si>
  <si>
    <t>23-43647016-9</t>
  </si>
  <si>
    <t xml:space="preserve">   391401.00</t>
  </si>
  <si>
    <t>VILLARINO, Fernando</t>
  </si>
  <si>
    <t xml:space="preserve">   336475.00</t>
  </si>
  <si>
    <t xml:space="preserve">ZANABRIA, Sergio </t>
  </si>
  <si>
    <t>20-24778976-7</t>
  </si>
  <si>
    <t xml:space="preserve">   400771.00</t>
  </si>
  <si>
    <t>COSTA, Walter</t>
  </si>
  <si>
    <t>20-37295712-4</t>
  </si>
  <si>
    <t xml:space="preserve">   301128.00</t>
  </si>
  <si>
    <t>PORRAS SUAREZ, Ricardo Manuel</t>
  </si>
  <si>
    <t>20-94504891-4</t>
  </si>
  <si>
    <t xml:space="preserve">   208221.00</t>
  </si>
  <si>
    <t xml:space="preserve">RIQUELME, Cristian Gaston </t>
  </si>
  <si>
    <t xml:space="preserve">   539500.00</t>
  </si>
  <si>
    <t>AMBROGIO, Ezequiel N</t>
  </si>
  <si>
    <t xml:space="preserve">   133558.00</t>
  </si>
  <si>
    <t>SOSA, Miguel Dario</t>
  </si>
  <si>
    <t xml:space="preserve">    47382.00</t>
  </si>
  <si>
    <t>LANCHAS, Gaston Hernan</t>
  </si>
  <si>
    <t xml:space="preserve">   336991.00</t>
  </si>
  <si>
    <t>ARIAS, Alan Emanuel</t>
  </si>
  <si>
    <t>20-40942506-3</t>
  </si>
  <si>
    <t xml:space="preserve">    37336.00</t>
  </si>
  <si>
    <t>CAPUANO, Juan Ignacio</t>
  </si>
  <si>
    <t xml:space="preserve">    39907.00</t>
  </si>
  <si>
    <t>RIVADENEIRA, Damian Antonio</t>
  </si>
  <si>
    <t xml:space="preserve">   429978.00</t>
  </si>
  <si>
    <t>RIOS, Humberto Alejandro</t>
  </si>
  <si>
    <t>23-13037440-9</t>
  </si>
  <si>
    <t>MORE , Fredi Ezequiel</t>
  </si>
  <si>
    <t xml:space="preserve">    79617.00</t>
  </si>
  <si>
    <t>LOPEZ , Juan Carlos</t>
  </si>
  <si>
    <t>OF. ESPECIALIZ $3794</t>
  </si>
  <si>
    <t xml:space="preserve">  2261842.00</t>
  </si>
  <si>
    <t xml:space="preserve">  1394923.00</t>
  </si>
  <si>
    <t>OFICIAL $3233,00.-</t>
  </si>
  <si>
    <t xml:space="preserve">   956962.00</t>
  </si>
  <si>
    <t>AMORES, Pablo Gregorio</t>
  </si>
  <si>
    <t>20-23612146-2</t>
  </si>
  <si>
    <t xml:space="preserve">   756598.00</t>
  </si>
  <si>
    <t xml:space="preserve">   784119.00</t>
  </si>
  <si>
    <t xml:space="preserve">  1315477.00</t>
  </si>
  <si>
    <t xml:space="preserve">  1130309.97</t>
  </si>
  <si>
    <t>TORRIGIANI, Mario Ernesto</t>
  </si>
  <si>
    <t>20-24048208-9</t>
  </si>
  <si>
    <t xml:space="preserve">   188108.00</t>
  </si>
  <si>
    <t xml:space="preserve">  1098161.00</t>
  </si>
  <si>
    <t xml:space="preserve">   446632.00</t>
  </si>
  <si>
    <t xml:space="preserve">   678183.00</t>
  </si>
  <si>
    <t xml:space="preserve">   920245.00</t>
  </si>
  <si>
    <t xml:space="preserve">  1546668.00</t>
  </si>
  <si>
    <t xml:space="preserve">   891943.00</t>
  </si>
  <si>
    <t xml:space="preserve">  1680234.00</t>
  </si>
  <si>
    <t xml:space="preserve">   742059.00</t>
  </si>
  <si>
    <t xml:space="preserve">   808551.00</t>
  </si>
  <si>
    <t xml:space="preserve">   683129.00</t>
  </si>
  <si>
    <t xml:space="preserve">   673499.00</t>
  </si>
  <si>
    <t xml:space="preserve">   692237.00</t>
  </si>
  <si>
    <t xml:space="preserve">   696922.00</t>
  </si>
  <si>
    <t xml:space="preserve">   895908.92</t>
  </si>
  <si>
    <t xml:space="preserve">   157864.00</t>
  </si>
  <si>
    <t xml:space="preserve">   938066.00</t>
  </si>
  <si>
    <t xml:space="preserve">   730990.00</t>
  </si>
  <si>
    <t xml:space="preserve">   192636.00</t>
  </si>
  <si>
    <t xml:space="preserve">  1051560.92</t>
  </si>
  <si>
    <t xml:space="preserve">   366757.00</t>
  </si>
  <si>
    <t xml:space="preserve">   801800.00</t>
  </si>
  <si>
    <t>BENITEZ, Ramón Alberto</t>
  </si>
  <si>
    <t>20-16641652-4</t>
  </si>
  <si>
    <t xml:space="preserve">   123343.00</t>
  </si>
  <si>
    <t xml:space="preserve">   938003.19</t>
  </si>
  <si>
    <t xml:space="preserve">  1136449.00</t>
  </si>
  <si>
    <t xml:space="preserve">   721638.97</t>
  </si>
  <si>
    <t xml:space="preserve">   751928.00</t>
  </si>
  <si>
    <t xml:space="preserve">  1095256.92</t>
  </si>
  <si>
    <t xml:space="preserve">   626731.00</t>
  </si>
  <si>
    <t xml:space="preserve">   663349.00</t>
  </si>
  <si>
    <t xml:space="preserve">   747633.00</t>
  </si>
  <si>
    <t xml:space="preserve">   485245.00</t>
  </si>
  <si>
    <t xml:space="preserve">   706944.00</t>
  </si>
  <si>
    <t>OFICIAL CHOFER $3233</t>
  </si>
  <si>
    <t xml:space="preserve">   648253.00</t>
  </si>
  <si>
    <t xml:space="preserve">  1552349.00</t>
  </si>
  <si>
    <t xml:space="preserve">  1842227.00</t>
  </si>
  <si>
    <t xml:space="preserve">   416690.00</t>
  </si>
  <si>
    <t xml:space="preserve">   676180.00</t>
  </si>
  <si>
    <t xml:space="preserve">  1816652.09</t>
  </si>
  <si>
    <t>1/2 OFICIAL $2981.-</t>
  </si>
  <si>
    <t xml:space="preserve">   563909.29</t>
  </si>
  <si>
    <t xml:space="preserve">   653199.00</t>
  </si>
  <si>
    <t xml:space="preserve">   673498.55</t>
  </si>
  <si>
    <t xml:space="preserve">   645495.00</t>
  </si>
  <si>
    <t xml:space="preserve">   887342.36</t>
  </si>
  <si>
    <t>SERVIN, José Luis</t>
  </si>
  <si>
    <t xml:space="preserve">   364996.00</t>
  </si>
  <si>
    <t xml:space="preserve">   459949.00</t>
  </si>
  <si>
    <t xml:space="preserve">   633499.00</t>
  </si>
  <si>
    <t xml:space="preserve">   163849.00</t>
  </si>
  <si>
    <t xml:space="preserve">  1007603.97</t>
  </si>
  <si>
    <t xml:space="preserve">   720344.00</t>
  </si>
  <si>
    <t xml:space="preserve">  1876331.00</t>
  </si>
  <si>
    <t xml:space="preserve">   666992.00</t>
  </si>
  <si>
    <t xml:space="preserve">   609893.93</t>
  </si>
  <si>
    <t xml:space="preserve">   230008.00</t>
  </si>
  <si>
    <t xml:space="preserve">   752058.87</t>
  </si>
  <si>
    <t>OBREGON, Victor Edgardo</t>
  </si>
  <si>
    <t>20-31537752-9</t>
  </si>
  <si>
    <t xml:space="preserve">    88343.00</t>
  </si>
  <si>
    <t xml:space="preserve">   703947.38</t>
  </si>
  <si>
    <t xml:space="preserve">   997038.00</t>
  </si>
  <si>
    <t xml:space="preserve">   685210.00</t>
  </si>
  <si>
    <t xml:space="preserve">   387845.00</t>
  </si>
  <si>
    <t xml:space="preserve">    49153.00</t>
  </si>
  <si>
    <t xml:space="preserve">  1161102.00</t>
  </si>
  <si>
    <t xml:space="preserve">   593499.00</t>
  </si>
  <si>
    <t xml:space="preserve">   573991.00</t>
  </si>
  <si>
    <t xml:space="preserve">   938066.10</t>
  </si>
  <si>
    <t xml:space="preserve">   288179.00</t>
  </si>
  <si>
    <t xml:space="preserve">   719221.97</t>
  </si>
  <si>
    <t xml:space="preserve">   432207.00</t>
  </si>
  <si>
    <t xml:space="preserve">   634539.00</t>
  </si>
  <si>
    <t xml:space="preserve">   656582.00</t>
  </si>
  <si>
    <t xml:space="preserve">   862868.00</t>
  </si>
  <si>
    <t xml:space="preserve">  1734238.00</t>
  </si>
  <si>
    <t xml:space="preserve">   562548.00</t>
  </si>
  <si>
    <t xml:space="preserve">   556230.00</t>
  </si>
  <si>
    <t xml:space="preserve">   512151.00</t>
  </si>
  <si>
    <t xml:space="preserve">   687552.00</t>
  </si>
  <si>
    <t xml:space="preserve">   225319.00</t>
  </si>
  <si>
    <t>RAMOS, Alan Esteban</t>
  </si>
  <si>
    <t xml:space="preserve">   234353.00</t>
  </si>
  <si>
    <t xml:space="preserve">   782233.00</t>
  </si>
  <si>
    <t xml:space="preserve">   546052.00</t>
  </si>
  <si>
    <t xml:space="preserve">   189924.00</t>
  </si>
  <si>
    <t xml:space="preserve">   618844.55</t>
  </si>
  <si>
    <t xml:space="preserve">   870290.00</t>
  </si>
  <si>
    <t xml:space="preserve">   288178.55</t>
  </si>
  <si>
    <t xml:space="preserve">  1072376.00</t>
  </si>
  <si>
    <t xml:space="preserve">   328179.00</t>
  </si>
  <si>
    <t xml:space="preserve">   654189.00</t>
  </si>
  <si>
    <t xml:space="preserve">   616922.00</t>
  </si>
  <si>
    <t xml:space="preserve">   670194.00</t>
  </si>
  <si>
    <t xml:space="preserve">   770345.00</t>
  </si>
  <si>
    <t xml:space="preserve">   730344.97</t>
  </si>
  <si>
    <t xml:space="preserve">   138475.00</t>
  </si>
  <si>
    <t xml:space="preserve">   821343.00</t>
  </si>
  <si>
    <t xml:space="preserve">   564842.00</t>
  </si>
  <si>
    <t xml:space="preserve">   571754.00</t>
  </si>
  <si>
    <t xml:space="preserve">   683798.00</t>
  </si>
  <si>
    <t xml:space="preserve">   974045.00</t>
  </si>
  <si>
    <t xml:space="preserve">   697857.22</t>
  </si>
  <si>
    <t xml:space="preserve">   459855.00</t>
  </si>
  <si>
    <t xml:space="preserve">   535982.00</t>
  </si>
  <si>
    <t xml:space="preserve">   108965.00</t>
  </si>
  <si>
    <t xml:space="preserve">  1013793.00</t>
  </si>
  <si>
    <t xml:space="preserve">    19333.02</t>
  </si>
  <si>
    <t xml:space="preserve">   499143.00</t>
  </si>
  <si>
    <t xml:space="preserve">   343962.18</t>
  </si>
  <si>
    <t xml:space="preserve">   304907.00</t>
  </si>
  <si>
    <t xml:space="preserve">   938759.00</t>
  </si>
  <si>
    <t xml:space="preserve">   530314.00</t>
  </si>
  <si>
    <t xml:space="preserve">   602867.00</t>
  </si>
  <si>
    <t xml:space="preserve">   715269.00</t>
  </si>
  <si>
    <t xml:space="preserve">   279664.00</t>
  </si>
  <si>
    <t xml:space="preserve">   184930.00</t>
  </si>
  <si>
    <t xml:space="preserve">   104660.00</t>
  </si>
  <si>
    <t xml:space="preserve">   749220.00</t>
  </si>
  <si>
    <t xml:space="preserve">   612548.00</t>
  </si>
  <si>
    <t xml:space="preserve">   626227.00</t>
  </si>
  <si>
    <t xml:space="preserve">   275366.00</t>
  </si>
  <si>
    <t xml:space="preserve">   935427.00</t>
  </si>
  <si>
    <t xml:space="preserve">   806856.95</t>
  </si>
  <si>
    <t xml:space="preserve">   434806.00</t>
  </si>
  <si>
    <t xml:space="preserve">  1533261.00</t>
  </si>
  <si>
    <t xml:space="preserve">   603885.00</t>
  </si>
  <si>
    <t xml:space="preserve">   701606.00</t>
  </si>
  <si>
    <t xml:space="preserve">   603387.00</t>
  </si>
  <si>
    <t xml:space="preserve">   198441.00</t>
  </si>
  <si>
    <t xml:space="preserve">   707568.00</t>
  </si>
  <si>
    <t xml:space="preserve">   660698.00</t>
  </si>
  <si>
    <t xml:space="preserve">   750273.00</t>
  </si>
  <si>
    <t xml:space="preserve">   765645.00</t>
  </si>
  <si>
    <t xml:space="preserve">   147398.00</t>
  </si>
  <si>
    <t xml:space="preserve">   784230.00</t>
  </si>
  <si>
    <t xml:space="preserve">   782623.00</t>
  </si>
  <si>
    <t xml:space="preserve">  1457957.00</t>
  </si>
  <si>
    <t xml:space="preserve">   674410.00</t>
  </si>
  <si>
    <t xml:space="preserve">   537594.00</t>
  </si>
  <si>
    <t xml:space="preserve">   770344.97</t>
  </si>
  <si>
    <t xml:space="preserve">   182979.00</t>
  </si>
  <si>
    <t xml:space="preserve">   542590.00</t>
  </si>
  <si>
    <t xml:space="preserve">   661395.00</t>
  </si>
  <si>
    <t xml:space="preserve">   544397.00</t>
  </si>
  <si>
    <t xml:space="preserve">   882754.00</t>
  </si>
  <si>
    <t xml:space="preserve">   780202.00</t>
  </si>
  <si>
    <t xml:space="preserve">   668424.00</t>
  </si>
  <si>
    <t xml:space="preserve">   583871.16</t>
  </si>
  <si>
    <t xml:space="preserve">   872188.78</t>
  </si>
  <si>
    <t xml:space="preserve">   547274.00</t>
  </si>
  <si>
    <t xml:space="preserve">   616921.55</t>
  </si>
  <si>
    <t xml:space="preserve">   527435.00</t>
  </si>
  <si>
    <t xml:space="preserve">   187533.00</t>
  </si>
  <si>
    <t xml:space="preserve">   649264.00</t>
  </si>
  <si>
    <t xml:space="preserve">   732836.00</t>
  </si>
  <si>
    <t xml:space="preserve">  1462261.00</t>
  </si>
  <si>
    <t xml:space="preserve">  1066157.00</t>
  </si>
  <si>
    <t xml:space="preserve">  1105064.00</t>
  </si>
  <si>
    <t xml:space="preserve">  1720022.00</t>
  </si>
  <si>
    <t xml:space="preserve">   210641.00</t>
  </si>
  <si>
    <t xml:space="preserve">  1253880.00</t>
  </si>
  <si>
    <t xml:space="preserve">   552151.00</t>
  </si>
  <si>
    <t xml:space="preserve">   599405.00</t>
  </si>
  <si>
    <t xml:space="preserve">  1833037.00</t>
  </si>
  <si>
    <t xml:space="preserve">   653386.41</t>
  </si>
  <si>
    <t xml:space="preserve">  1583608.00</t>
  </si>
  <si>
    <t xml:space="preserve">  1119826.00</t>
  </si>
  <si>
    <t xml:space="preserve">  2285373.00</t>
  </si>
  <si>
    <t xml:space="preserve">   707434.55</t>
  </si>
  <si>
    <t xml:space="preserve">   369001.00</t>
  </si>
  <si>
    <t xml:space="preserve">   670193.91</t>
  </si>
  <si>
    <t xml:space="preserve">  1457956.83</t>
  </si>
  <si>
    <t xml:space="preserve">   611396.00</t>
  </si>
  <si>
    <t xml:space="preserve">   730345.00</t>
  </si>
  <si>
    <t xml:space="preserve">   783438.00</t>
  </si>
  <si>
    <t xml:space="preserve">   914161.00</t>
  </si>
  <si>
    <t xml:space="preserve">  1970119.00</t>
  </si>
  <si>
    <t xml:space="preserve">  1209111.00</t>
  </si>
  <si>
    <t xml:space="preserve">   864273.00</t>
  </si>
  <si>
    <t xml:space="preserve">   683908.00</t>
  </si>
  <si>
    <t xml:space="preserve">   740123.00</t>
  </si>
  <si>
    <t xml:space="preserve">   823056.00</t>
  </si>
  <si>
    <t xml:space="preserve">   275619.00</t>
  </si>
  <si>
    <t xml:space="preserve">   401748.00</t>
  </si>
  <si>
    <t xml:space="preserve">   935749.00</t>
  </si>
  <si>
    <t xml:space="preserve">   745771.00</t>
  </si>
  <si>
    <t xml:space="preserve">   682868.00</t>
  </si>
  <si>
    <t xml:space="preserve">  1421613.00</t>
  </si>
  <si>
    <t xml:space="preserve">   595750.00</t>
  </si>
  <si>
    <t xml:space="preserve">  1337686.00</t>
  </si>
  <si>
    <t xml:space="preserve">   442319.00</t>
  </si>
  <si>
    <t xml:space="preserve">    77405.70</t>
  </si>
  <si>
    <t>AYUDANTE $2736,00.-</t>
  </si>
  <si>
    <t xml:space="preserve">   760640.00</t>
  </si>
  <si>
    <t xml:space="preserve">    84331.80</t>
  </si>
  <si>
    <t xml:space="preserve">   829550.00</t>
  </si>
  <si>
    <t xml:space="preserve">   643049.00</t>
  </si>
  <si>
    <t xml:space="preserve">   860632.00</t>
  </si>
  <si>
    <t xml:space="preserve">    70082.97</t>
  </si>
  <si>
    <t xml:space="preserve">   831519.00</t>
  </si>
  <si>
    <t xml:space="preserve">   704599.00</t>
  </si>
  <si>
    <t xml:space="preserve">   491754.00</t>
  </si>
  <si>
    <t xml:space="preserve">   730755.00</t>
  </si>
  <si>
    <t xml:space="preserve">  1110173.00</t>
  </si>
  <si>
    <t xml:space="preserve">  1023444.00</t>
  </si>
  <si>
    <t xml:space="preserve">   624830.00</t>
  </si>
  <si>
    <t xml:space="preserve">    92638.16</t>
  </si>
  <si>
    <t xml:space="preserve">   953886.00</t>
  </si>
  <si>
    <t xml:space="preserve">   726837.00</t>
  </si>
  <si>
    <t xml:space="preserve">   594110.00</t>
  </si>
  <si>
    <t xml:space="preserve">   601488.00</t>
  </si>
  <si>
    <t xml:space="preserve">   763100.00</t>
  </si>
  <si>
    <t xml:space="preserve">   592870.00</t>
  </si>
  <si>
    <t xml:space="preserve">   586227.00</t>
  </si>
  <si>
    <t xml:space="preserve">   455039.00</t>
  </si>
  <si>
    <t xml:space="preserve">   635840.00</t>
  </si>
  <si>
    <t xml:space="preserve">   919932.00</t>
  </si>
  <si>
    <t xml:space="preserve">   932500.00</t>
  </si>
  <si>
    <t xml:space="preserve">  1012851.00</t>
  </si>
  <si>
    <t xml:space="preserve">   586399.00</t>
  </si>
  <si>
    <t xml:space="preserve">   782774.00</t>
  </si>
  <si>
    <t xml:space="preserve">   775300.00</t>
  </si>
  <si>
    <t xml:space="preserve">   326417.00</t>
  </si>
  <si>
    <t xml:space="preserve">   575201.00</t>
  </si>
  <si>
    <t xml:space="preserve">   594512.00</t>
  </si>
  <si>
    <t xml:space="preserve">   602251.00</t>
  </si>
  <si>
    <t xml:space="preserve">   707591.65</t>
  </si>
  <si>
    <t xml:space="preserve">   254353.00</t>
  </si>
  <si>
    <t xml:space="preserve">   742623.00</t>
  </si>
  <si>
    <t xml:space="preserve">    16454.82</t>
  </si>
  <si>
    <t xml:space="preserve">   774815.00</t>
  </si>
  <si>
    <t xml:space="preserve">   964955.00</t>
  </si>
  <si>
    <t xml:space="preserve">   699263.00</t>
  </si>
  <si>
    <t xml:space="preserve">   878215.00</t>
  </si>
  <si>
    <t xml:space="preserve">  1098406.00</t>
  </si>
  <si>
    <t xml:space="preserve">  1090649.00</t>
  </si>
  <si>
    <t xml:space="preserve">   909696.00</t>
  </si>
  <si>
    <t xml:space="preserve">   633683.00</t>
  </si>
  <si>
    <t xml:space="preserve">   845624.00</t>
  </si>
  <si>
    <t xml:space="preserve">   755443.00</t>
  </si>
  <si>
    <t xml:space="preserve">   269227.00</t>
  </si>
  <si>
    <t xml:space="preserve">   988161.00</t>
  </si>
  <si>
    <t xml:space="preserve">   531109.00</t>
  </si>
  <si>
    <t xml:space="preserve">   787350.00</t>
  </si>
  <si>
    <t xml:space="preserve">   851684.00</t>
  </si>
  <si>
    <t xml:space="preserve">   641585.00</t>
  </si>
  <si>
    <t xml:space="preserve">   904727.00</t>
  </si>
  <si>
    <t xml:space="preserve">   264420.00</t>
  </si>
  <si>
    <t xml:space="preserve">   766937.00</t>
  </si>
  <si>
    <t xml:space="preserve">   241765.00</t>
  </si>
  <si>
    <t xml:space="preserve">   934170.00</t>
  </si>
  <si>
    <t xml:space="preserve">   483521.00</t>
  </si>
  <si>
    <t xml:space="preserve">   182387.00</t>
  </si>
  <si>
    <t xml:space="preserve">    32726.20</t>
  </si>
  <si>
    <t xml:space="preserve">   795756.00</t>
  </si>
  <si>
    <t xml:space="preserve">  1699916.00</t>
  </si>
  <si>
    <t xml:space="preserve">  1356631.00</t>
  </si>
  <si>
    <t xml:space="preserve">  1268050.00</t>
  </si>
  <si>
    <t xml:space="preserve">  1343405.00</t>
  </si>
  <si>
    <t xml:space="preserve">  1597607.00</t>
  </si>
  <si>
    <t xml:space="preserve">  1200745.00</t>
  </si>
  <si>
    <t xml:space="preserve">   529215.00</t>
  </si>
  <si>
    <t xml:space="preserve">   533169.00</t>
  </si>
  <si>
    <t xml:space="preserve">   602868.00</t>
  </si>
  <si>
    <t xml:space="preserve">   210936.00</t>
  </si>
  <si>
    <t xml:space="preserve">   531754.00</t>
  </si>
  <si>
    <t xml:space="preserve">   752472.00</t>
  </si>
  <si>
    <t xml:space="preserve">   874086.00</t>
  </si>
  <si>
    <t xml:space="preserve">   948984.00</t>
  </si>
  <si>
    <t xml:space="preserve">   740183.00</t>
  </si>
  <si>
    <t xml:space="preserve">   407675.00</t>
  </si>
  <si>
    <t xml:space="preserve">   582574.00</t>
  </si>
  <si>
    <t xml:space="preserve">   870344.00</t>
  </si>
  <si>
    <t xml:space="preserve">   915175.00</t>
  </si>
  <si>
    <t xml:space="preserve">   628856.00</t>
  </si>
  <si>
    <t xml:space="preserve">  1404921.00</t>
  </si>
  <si>
    <t xml:space="preserve">  1262593.00</t>
  </si>
  <si>
    <t xml:space="preserve">  1309834.00</t>
  </si>
  <si>
    <t xml:space="preserve">  1232402.00</t>
  </si>
  <si>
    <t xml:space="preserve">  2395252.00</t>
  </si>
  <si>
    <t xml:space="preserve">  1114464.00</t>
  </si>
  <si>
    <t xml:space="preserve">   780148.00</t>
  </si>
  <si>
    <t xml:space="preserve">   770938.00</t>
  </si>
  <si>
    <t xml:space="preserve">   195717.00</t>
  </si>
  <si>
    <t xml:space="preserve">  1498133.00</t>
  </si>
  <si>
    <t xml:space="preserve">   608469.00</t>
  </si>
  <si>
    <t xml:space="preserve">   615230.00</t>
  </si>
  <si>
    <t xml:space="preserve">   349115.00</t>
  </si>
  <si>
    <t xml:space="preserve">  2268528.00</t>
  </si>
  <si>
    <t xml:space="preserve">   863262.00</t>
  </si>
  <si>
    <t xml:space="preserve">   988160.00</t>
  </si>
  <si>
    <t xml:space="preserve">    20569.00</t>
  </si>
  <si>
    <t xml:space="preserve">   585040.00</t>
  </si>
  <si>
    <t xml:space="preserve">   789299.00</t>
  </si>
  <si>
    <t xml:space="preserve">   336660.00</t>
  </si>
  <si>
    <t xml:space="preserve">   444001.00</t>
  </si>
  <si>
    <t xml:space="preserve">   912510.00</t>
  </si>
  <si>
    <t xml:space="preserve">   920669.00</t>
  </si>
  <si>
    <t xml:space="preserve">   699008.00</t>
  </si>
  <si>
    <t xml:space="preserve">   755960.00</t>
  </si>
  <si>
    <t xml:space="preserve">   668481.00</t>
  </si>
  <si>
    <t xml:space="preserve">   890936.00</t>
  </si>
  <si>
    <t xml:space="preserve">   689367.00</t>
  </si>
  <si>
    <t xml:space="preserve">  1281761.00</t>
  </si>
  <si>
    <t xml:space="preserve">  1130310.00</t>
  </si>
  <si>
    <t xml:space="preserve">  1066909.00</t>
  </si>
  <si>
    <t xml:space="preserve">   279321.00</t>
  </si>
  <si>
    <t xml:space="preserve">   612789.00</t>
  </si>
  <si>
    <t xml:space="preserve">   258821.00</t>
  </si>
  <si>
    <t xml:space="preserve">   523978.00</t>
  </si>
  <si>
    <t xml:space="preserve">   971541.00</t>
  </si>
  <si>
    <t xml:space="preserve">   983779.00</t>
  </si>
  <si>
    <t xml:space="preserve">   243280.00</t>
  </si>
  <si>
    <t xml:space="preserve">   585922.00</t>
  </si>
  <si>
    <t>ESQUIVEL , Mariano</t>
  </si>
  <si>
    <t xml:space="preserve">   218626.00</t>
  </si>
  <si>
    <t xml:space="preserve">   935327.00</t>
  </si>
  <si>
    <t>CARAMELLI, Emiliano</t>
  </si>
  <si>
    <t xml:space="preserve">  1250889.00</t>
  </si>
  <si>
    <t xml:space="preserve">  1987171.00</t>
  </si>
  <si>
    <t xml:space="preserve">  1708657.00</t>
  </si>
  <si>
    <t xml:space="preserve">  1311309.00</t>
  </si>
  <si>
    <t xml:space="preserve">   808397.00</t>
  </si>
  <si>
    <t xml:space="preserve">   788709.00</t>
  </si>
  <si>
    <t>LESCANO, Alexis</t>
  </si>
  <si>
    <t xml:space="preserve">   404825.00</t>
  </si>
  <si>
    <t xml:space="preserve">LOPEZ, Dylan </t>
  </si>
  <si>
    <t xml:space="preserve">   505738.00</t>
  </si>
  <si>
    <t>CRUZ, Alex</t>
  </si>
  <si>
    <t xml:space="preserve">   539701.00</t>
  </si>
  <si>
    <t xml:space="preserve">PATTERERS, German </t>
  </si>
  <si>
    <t>20-36369960-0</t>
  </si>
  <si>
    <t xml:space="preserve">   161271.00</t>
  </si>
  <si>
    <t>BALBUENA , Cristian Lucas</t>
  </si>
  <si>
    <t>20-40122024-1</t>
  </si>
  <si>
    <t xml:space="preserve">  1082893.00</t>
  </si>
  <si>
    <t>TATTONE, Gonzalo</t>
  </si>
  <si>
    <t>20-27319570-0</t>
  </si>
  <si>
    <t xml:space="preserve">   365798.00</t>
  </si>
  <si>
    <t>LUQUE, Gustavo</t>
  </si>
  <si>
    <t xml:space="preserve">   436669.00</t>
  </si>
  <si>
    <t>GOMEZ, Facundo</t>
  </si>
  <si>
    <t>20-36678557-5</t>
  </si>
  <si>
    <t xml:space="preserve">   493534.00</t>
  </si>
  <si>
    <t xml:space="preserve">GARRIDO, Matias Damian </t>
  </si>
  <si>
    <t xml:space="preserve">   290708.00</t>
  </si>
  <si>
    <t>CORREA , Ramiro Maximiliano</t>
  </si>
  <si>
    <t>20-30673352-5</t>
  </si>
  <si>
    <t xml:space="preserve">   317629.00</t>
  </si>
  <si>
    <t>SANTILLAN , Ricardo</t>
  </si>
  <si>
    <t xml:space="preserve">   240176.00</t>
  </si>
  <si>
    <t>PALACIOS, Leandro Ismael</t>
  </si>
  <si>
    <t>20-30291733-8</t>
  </si>
  <si>
    <t xml:space="preserve">   192594.00</t>
  </si>
  <si>
    <t>DEL CASTILLO, Javier</t>
  </si>
  <si>
    <t xml:space="preserve">   445322.00</t>
  </si>
  <si>
    <t>MONSALVE, Andres</t>
  </si>
  <si>
    <t xml:space="preserve">   280776.00</t>
  </si>
  <si>
    <t>MUSSI, Luis Gustavo</t>
  </si>
  <si>
    <t xml:space="preserve">   572658.00</t>
  </si>
  <si>
    <t>OF. ESPECIALIZ $3946</t>
  </si>
  <si>
    <t xml:space="preserve">    19058.00</t>
  </si>
  <si>
    <t xml:space="preserve">   345427.00</t>
  </si>
  <si>
    <t>OFICIAL $3362,00.-</t>
  </si>
  <si>
    <t xml:space="preserve">    17052.00</t>
  </si>
  <si>
    <t xml:space="preserve">    14046.00</t>
  </si>
  <si>
    <t xml:space="preserve">    50059.00</t>
  </si>
  <si>
    <t xml:space="preserve">    15348.00</t>
  </si>
  <si>
    <t>1/2 OFICIAL $3100.-</t>
  </si>
  <si>
    <t xml:space="preserve">    14038.00</t>
  </si>
  <si>
    <t xml:space="preserve">   109946.00</t>
  </si>
  <si>
    <t xml:space="preserve">    65584.63</t>
  </si>
  <si>
    <t>AYUDANTE $2846,00.-</t>
  </si>
  <si>
    <t xml:space="preserve">    12438.00</t>
  </si>
  <si>
    <t xml:space="preserve">    60900.00</t>
  </si>
  <si>
    <t xml:space="preserve">    13551.00</t>
  </si>
  <si>
    <t xml:space="preserve">  2156829.00</t>
  </si>
  <si>
    <t xml:space="preserve">    23133.00</t>
  </si>
  <si>
    <t xml:space="preserve">  1174145.00</t>
  </si>
  <si>
    <t xml:space="preserve">   941218.00</t>
  </si>
  <si>
    <t xml:space="preserve">  1405309.00</t>
  </si>
  <si>
    <t xml:space="preserve">   832724.00</t>
  </si>
  <si>
    <t xml:space="preserve">  2142354.00</t>
  </si>
  <si>
    <t xml:space="preserve">   973139.00</t>
  </si>
  <si>
    <t xml:space="preserve">   768585.00</t>
  </si>
  <si>
    <t xml:space="preserve">    60602.00</t>
  </si>
  <si>
    <t xml:space="preserve">  1098153.00</t>
  </si>
  <si>
    <t xml:space="preserve">   937867.00</t>
  </si>
  <si>
    <t xml:space="preserve">   669793.00</t>
  </si>
  <si>
    <t xml:space="preserve">  1342310.00</t>
  </si>
  <si>
    <t>DIMAIO, Alejandro Andres</t>
  </si>
  <si>
    <t xml:space="preserve">   599156.00</t>
  </si>
  <si>
    <t>ROMERO, Luis Alejandro</t>
  </si>
  <si>
    <t xml:space="preserve">   359098.00</t>
  </si>
  <si>
    <t xml:space="preserve">   141707.33</t>
  </si>
  <si>
    <t xml:space="preserve">   373333.00</t>
  </si>
  <si>
    <t xml:space="preserve">  1960924.00</t>
  </si>
  <si>
    <t xml:space="preserve">  1293003.00</t>
  </si>
  <si>
    <t xml:space="preserve">   553628.00</t>
  </si>
  <si>
    <t xml:space="preserve">   771893.00</t>
  </si>
  <si>
    <t>SALGUERO, Claudio Marcelo</t>
  </si>
  <si>
    <t>20-26016034-7</t>
  </si>
  <si>
    <t xml:space="preserve">    95034.00</t>
  </si>
  <si>
    <t xml:space="preserve">   200000.00</t>
  </si>
  <si>
    <t xml:space="preserve">   309613.00</t>
  </si>
  <si>
    <t xml:space="preserve">   689279.00</t>
  </si>
  <si>
    <t xml:space="preserve">   707953.00</t>
  </si>
  <si>
    <t xml:space="preserve">   735559.00</t>
  </si>
  <si>
    <t xml:space="preserve">   754385.00</t>
  </si>
  <si>
    <t xml:space="preserve">   205443.00</t>
  </si>
  <si>
    <t xml:space="preserve">   956970.00</t>
  </si>
  <si>
    <t xml:space="preserve">   927872.00</t>
  </si>
  <si>
    <t>REQUENA, Fabian Alejandro</t>
  </si>
  <si>
    <t>23-32621771-9</t>
  </si>
  <si>
    <t xml:space="preserve">   280882.00</t>
  </si>
  <si>
    <t xml:space="preserve">   932977.00</t>
  </si>
  <si>
    <t xml:space="preserve">  1031875.00</t>
  </si>
  <si>
    <t xml:space="preserve">   893048.00</t>
  </si>
  <si>
    <t xml:space="preserve">   967456.00</t>
  </si>
  <si>
    <t xml:space="preserve">  1023634.00</t>
  </si>
  <si>
    <t xml:space="preserve">  1092771.00</t>
  </si>
  <si>
    <t xml:space="preserve">   680403.00</t>
  </si>
  <si>
    <t xml:space="preserve">  1037542.00</t>
  </si>
  <si>
    <t>ARANDA, Elbio Gabriel</t>
  </si>
  <si>
    <t>20-22468590-5</t>
  </si>
  <si>
    <t xml:space="preserve">   451858.00</t>
  </si>
  <si>
    <t xml:space="preserve">   739077.00</t>
  </si>
  <si>
    <t xml:space="preserve">   657615.00</t>
  </si>
  <si>
    <t>OFICIAL CHOFER $3362</t>
  </si>
  <si>
    <t xml:space="preserve">  1638786.00</t>
  </si>
  <si>
    <t xml:space="preserve">  1990479.00</t>
  </si>
  <si>
    <t xml:space="preserve">  1461462.00</t>
  </si>
  <si>
    <t xml:space="preserve">   586097.00</t>
  </si>
  <si>
    <t xml:space="preserve">   228962.00</t>
  </si>
  <si>
    <t xml:space="preserve">   558341.97</t>
  </si>
  <si>
    <t xml:space="preserve">   664921.00</t>
  </si>
  <si>
    <t xml:space="preserve">  1130825.00</t>
  </si>
  <si>
    <t xml:space="preserve">   649279.00</t>
  </si>
  <si>
    <t xml:space="preserve">   925512.00</t>
  </si>
  <si>
    <t xml:space="preserve">   706194.00</t>
  </si>
  <si>
    <t xml:space="preserve">   720403.00</t>
  </si>
  <si>
    <t xml:space="preserve">  1635830.00</t>
  </si>
  <si>
    <t xml:space="preserve">   628656.00</t>
  </si>
  <si>
    <t xml:space="preserve">   707412.00</t>
  </si>
  <si>
    <t xml:space="preserve">   747935.00</t>
  </si>
  <si>
    <t xml:space="preserve">   620050.00</t>
  </si>
  <si>
    <t xml:space="preserve">   881446.00</t>
  </si>
  <si>
    <t xml:space="preserve">   644623.00</t>
  </si>
  <si>
    <t xml:space="preserve">   417355.00</t>
  </si>
  <si>
    <t>KRISTANAVICIUS, Leonardo</t>
  </si>
  <si>
    <t xml:space="preserve">   330951.00</t>
  </si>
  <si>
    <t xml:space="preserve">   676288.00</t>
  </si>
  <si>
    <t xml:space="preserve">   524408.00</t>
  </si>
  <si>
    <t xml:space="preserve">   609279.00</t>
  </si>
  <si>
    <t xml:space="preserve">   668748.00</t>
  </si>
  <si>
    <t xml:space="preserve">   293132.00</t>
  </si>
  <si>
    <t xml:space="preserve">   420632.00</t>
  </si>
  <si>
    <t xml:space="preserve">   644624.00</t>
  </si>
  <si>
    <t xml:space="preserve">  1674251.00</t>
  </si>
  <si>
    <t xml:space="preserve">   424119.00</t>
  </si>
  <si>
    <t xml:space="preserve">   624528.00</t>
  </si>
  <si>
    <t xml:space="preserve">   432730.00</t>
  </si>
  <si>
    <t xml:space="preserve">   508738.00</t>
  </si>
  <si>
    <t xml:space="preserve">   601592.00</t>
  </si>
  <si>
    <t xml:space="preserve">  1203352.00</t>
  </si>
  <si>
    <t xml:space="preserve">   749541.00</t>
  </si>
  <si>
    <t xml:space="preserve">   617615.00</t>
  </si>
  <si>
    <t xml:space="preserve">   418691.00</t>
  </si>
  <si>
    <t xml:space="preserve">   629793.00</t>
  </si>
  <si>
    <t>GAIANO, Joel Abraham</t>
  </si>
  <si>
    <t>20-40449848-8</t>
  </si>
  <si>
    <t xml:space="preserve">    81701.00</t>
  </si>
  <si>
    <t xml:space="preserve">   186667.00</t>
  </si>
  <si>
    <t xml:space="preserve">   631092.00</t>
  </si>
  <si>
    <t xml:space="preserve">   860157.00</t>
  </si>
  <si>
    <t xml:space="preserve">   894302.00</t>
  </si>
  <si>
    <t>ACOSTA, Fernando Ariel</t>
  </si>
  <si>
    <t>20-32983501-5</t>
  </si>
  <si>
    <t xml:space="preserve">   234550.01</t>
  </si>
  <si>
    <t xml:space="preserve">   376864.00</t>
  </si>
  <si>
    <t xml:space="preserve">   699077.00</t>
  </si>
  <si>
    <t xml:space="preserve">   659077.00</t>
  </si>
  <si>
    <t xml:space="preserve">   832719.00</t>
  </si>
  <si>
    <t xml:space="preserve">   852653.00</t>
  </si>
  <si>
    <t>OVIEDO AZCONA, Sebastián Ferna</t>
  </si>
  <si>
    <t>20-39049114-0</t>
  </si>
  <si>
    <t xml:space="preserve">   413561.00</t>
  </si>
  <si>
    <t xml:space="preserve">   263360.00</t>
  </si>
  <si>
    <t>ACOSTA, Cristián Andrés</t>
  </si>
  <si>
    <t>20-29066917-1</t>
  </si>
  <si>
    <t xml:space="preserve">   511794.00</t>
  </si>
  <si>
    <t xml:space="preserve">   650307.00</t>
  </si>
  <si>
    <t xml:space="preserve">   558940.00</t>
  </si>
  <si>
    <t xml:space="preserve">   571122.00</t>
  </si>
  <si>
    <t xml:space="preserve">   745668.00</t>
  </si>
  <si>
    <t xml:space="preserve">   756352.00</t>
  </si>
  <si>
    <t xml:space="preserve">   450965.00</t>
  </si>
  <si>
    <t>GARCIA, Dario German</t>
  </si>
  <si>
    <t>20-25113202-0</t>
  </si>
  <si>
    <t xml:space="preserve">    88374.00</t>
  </si>
  <si>
    <t xml:space="preserve">   320000.00</t>
  </si>
  <si>
    <t xml:space="preserve">   444595.00</t>
  </si>
  <si>
    <t xml:space="preserve">   702450.00</t>
  </si>
  <si>
    <t xml:space="preserve">   522567.00</t>
  </si>
  <si>
    <t xml:space="preserve">  1532391.00</t>
  </si>
  <si>
    <t xml:space="preserve">   667953.00</t>
  </si>
  <si>
    <t xml:space="preserve">   674178.00</t>
  </si>
  <si>
    <t xml:space="preserve">   276567.00</t>
  </si>
  <si>
    <t xml:space="preserve">   590018.00</t>
  </si>
  <si>
    <t xml:space="preserve">   315972.00</t>
  </si>
  <si>
    <t xml:space="preserve">   413202.00</t>
  </si>
  <si>
    <t xml:space="preserve">   546096.00</t>
  </si>
  <si>
    <t>LOPEZ, Matias Leonel</t>
  </si>
  <si>
    <t>20-36007321-2</t>
  </si>
  <si>
    <t xml:space="preserve">  2014121.00</t>
  </si>
  <si>
    <t xml:space="preserve">   813233.00</t>
  </si>
  <si>
    <t xml:space="preserve">   844825.00</t>
  </si>
  <si>
    <t xml:space="preserve">   574122.00</t>
  </si>
  <si>
    <t xml:space="preserve">   552986.00</t>
  </si>
  <si>
    <t xml:space="preserve">   901056.00</t>
  </si>
  <si>
    <t xml:space="preserve">   487862.00</t>
  </si>
  <si>
    <t xml:space="preserve">   721265.00</t>
  </si>
  <si>
    <t xml:space="preserve">   405823.00</t>
  </si>
  <si>
    <t xml:space="preserve">   653477.00</t>
  </si>
  <si>
    <t xml:space="preserve">  1063796.00</t>
  </si>
  <si>
    <t xml:space="preserve">  1671295.00</t>
  </si>
  <si>
    <t>VERA, Jonatan Ezequiel</t>
  </si>
  <si>
    <t>20-40454281-9</t>
  </si>
  <si>
    <t xml:space="preserve">    68367.34</t>
  </si>
  <si>
    <t xml:space="preserve">   173333.00</t>
  </si>
  <si>
    <t xml:space="preserve">   701728.00</t>
  </si>
  <si>
    <t xml:space="preserve">   975230.00</t>
  </si>
  <si>
    <t xml:space="preserve">    92053.00</t>
  </si>
  <si>
    <t xml:space="preserve">   843580.00</t>
  </si>
  <si>
    <t xml:space="preserve">   569127.00</t>
  </si>
  <si>
    <t xml:space="preserve">   740024.00</t>
  </si>
  <si>
    <t xml:space="preserve">   407639.00</t>
  </si>
  <si>
    <t xml:space="preserve">   751527.00</t>
  </si>
  <si>
    <t xml:space="preserve">   554030.00</t>
  </si>
  <si>
    <t xml:space="preserve">   416410.00</t>
  </si>
  <si>
    <t xml:space="preserve">   589092.00</t>
  </si>
  <si>
    <t xml:space="preserve">   736528.00</t>
  </si>
  <si>
    <t xml:space="preserve">   113390.00</t>
  </si>
  <si>
    <t xml:space="preserve">   478485.00</t>
  </si>
  <si>
    <t xml:space="preserve">  1025804.00</t>
  </si>
  <si>
    <t xml:space="preserve">   694286.00</t>
  </si>
  <si>
    <t xml:space="preserve">  1558989.00</t>
  </si>
  <si>
    <t xml:space="preserve">   467591.00</t>
  </si>
  <si>
    <t xml:space="preserve">  1624008.00</t>
  </si>
  <si>
    <t xml:space="preserve">   519146.00</t>
  </si>
  <si>
    <t xml:space="preserve">   680484.00</t>
  </si>
  <si>
    <t xml:space="preserve">  2252633.00</t>
  </si>
  <si>
    <t xml:space="preserve">   747157.00</t>
  </si>
  <si>
    <t xml:space="preserve">  1650607.00</t>
  </si>
  <si>
    <t xml:space="preserve">  1295959.00</t>
  </si>
  <si>
    <t xml:space="preserve">  1921917.00</t>
  </si>
  <si>
    <t xml:space="preserve">   478676.00</t>
  </si>
  <si>
    <t xml:space="preserve">   281694.00</t>
  </si>
  <si>
    <t xml:space="preserve">   837591.00</t>
  </si>
  <si>
    <t xml:space="preserve">   890136.00</t>
  </si>
  <si>
    <t xml:space="preserve">   983634.00</t>
  </si>
  <si>
    <t xml:space="preserve">   803310.00</t>
  </si>
  <si>
    <t xml:space="preserve">   873730.00</t>
  </si>
  <si>
    <t xml:space="preserve">  1937281.00</t>
  </si>
  <si>
    <t xml:space="preserve">   958514.00</t>
  </si>
  <si>
    <t xml:space="preserve">   625888.85</t>
  </si>
  <si>
    <t xml:space="preserve">   340564.00</t>
  </si>
  <si>
    <t xml:space="preserve">   278084.00</t>
  </si>
  <si>
    <t xml:space="preserve">   543674.00</t>
  </si>
  <si>
    <t xml:space="preserve">   677777.00</t>
  </si>
  <si>
    <t xml:space="preserve">   753628.00</t>
  </si>
  <si>
    <t xml:space="preserve">   743316.00</t>
  </si>
  <si>
    <t xml:space="preserve">   585082.00</t>
  </si>
  <si>
    <t xml:space="preserve">  1313692.00</t>
  </si>
  <si>
    <t xml:space="preserve">   149674.00</t>
  </si>
  <si>
    <t xml:space="preserve">   906713.00</t>
  </si>
  <si>
    <t xml:space="preserve">   498182.00</t>
  </si>
  <si>
    <t xml:space="preserve">   356417.00</t>
  </si>
  <si>
    <t xml:space="preserve">   740170.00</t>
  </si>
  <si>
    <t xml:space="preserve">   621619.00</t>
  </si>
  <si>
    <t xml:space="preserve">   608058.00</t>
  </si>
  <si>
    <t xml:space="preserve">   827117.00</t>
  </si>
  <si>
    <t xml:space="preserve">   656261.00</t>
  </si>
  <si>
    <t xml:space="preserve">   562567.00</t>
  </si>
  <si>
    <t xml:space="preserve">   703082.00</t>
  </si>
  <si>
    <t xml:space="preserve">   566632.00</t>
  </si>
  <si>
    <t xml:space="preserve">   877902.00</t>
  </si>
  <si>
    <t xml:space="preserve">   430272.00</t>
  </si>
  <si>
    <t xml:space="preserve">   798734.00</t>
  </si>
  <si>
    <t xml:space="preserve">   671077.00</t>
  </si>
  <si>
    <t xml:space="preserve">   578371.00</t>
  </si>
  <si>
    <t xml:space="preserve">   774761.00</t>
  </si>
  <si>
    <t xml:space="preserve">   581855.00</t>
  </si>
  <si>
    <t xml:space="preserve">   564886.00</t>
  </si>
  <si>
    <t xml:space="preserve">   830513.00</t>
  </si>
  <si>
    <t xml:space="preserve">   831339.00</t>
  </si>
  <si>
    <t xml:space="preserve">   975136.00</t>
  </si>
  <si>
    <t xml:space="preserve">   748167.00</t>
  </si>
  <si>
    <t xml:space="preserve">   343674.00</t>
  </si>
  <si>
    <t xml:space="preserve">   328693.00</t>
  </si>
  <si>
    <t xml:space="preserve">   712306.00</t>
  </si>
  <si>
    <t xml:space="preserve">  1178030.00</t>
  </si>
  <si>
    <t xml:space="preserve">  1045379.00</t>
  </si>
  <si>
    <t xml:space="preserve">   825726.00</t>
  </si>
  <si>
    <t xml:space="preserve">   664922.00</t>
  </si>
  <si>
    <t xml:space="preserve">   676982.00</t>
  </si>
  <si>
    <t xml:space="preserve">   707954.00</t>
  </si>
  <si>
    <t xml:space="preserve">   895279.00</t>
  </si>
  <si>
    <t xml:space="preserve">   790980.00</t>
  </si>
  <si>
    <t xml:space="preserve">   881092.00</t>
  </si>
  <si>
    <t xml:space="preserve">   619179.00</t>
  </si>
  <si>
    <t xml:space="preserve">   446755.00</t>
  </si>
  <si>
    <t xml:space="preserve">   546097.00</t>
  </si>
  <si>
    <t xml:space="preserve">   532117.00</t>
  </si>
  <si>
    <t xml:space="preserve">   929676.00</t>
  </si>
  <si>
    <t xml:space="preserve">   634537.00</t>
  </si>
  <si>
    <t xml:space="preserve">   237108.00</t>
  </si>
  <si>
    <t xml:space="preserve">   464672.00</t>
  </si>
  <si>
    <t xml:space="preserve">   735391.00</t>
  </si>
  <si>
    <t xml:space="preserve">  1169343.00</t>
  </si>
  <si>
    <t xml:space="preserve">  1335184.00</t>
  </si>
  <si>
    <t xml:space="preserve">   567880.00</t>
  </si>
  <si>
    <t xml:space="preserve">  1261870.00</t>
  </si>
  <si>
    <t xml:space="preserve">  1010732.00</t>
  </si>
  <si>
    <t xml:space="preserve">  1291388.00</t>
  </si>
  <si>
    <t xml:space="preserve">   500482.00</t>
  </si>
  <si>
    <t xml:space="preserve">   617614.00</t>
  </si>
  <si>
    <t xml:space="preserve">   510588.00</t>
  </si>
  <si>
    <t xml:space="preserve">   830019.00</t>
  </si>
  <si>
    <t xml:space="preserve">   688076.00</t>
  </si>
  <si>
    <t xml:space="preserve">   839573.00</t>
  </si>
  <si>
    <t xml:space="preserve">   372528.00</t>
  </si>
  <si>
    <t xml:space="preserve">   382355.00</t>
  </si>
  <si>
    <t xml:space="preserve">   602312.00</t>
  </si>
  <si>
    <t xml:space="preserve">   806795.00</t>
  </si>
  <si>
    <t xml:space="preserve">   809291.00</t>
  </si>
  <si>
    <t xml:space="preserve">   645624.00</t>
  </si>
  <si>
    <t xml:space="preserve">  1056739.00</t>
  </si>
  <si>
    <t xml:space="preserve">  1534699.00</t>
  </si>
  <si>
    <t xml:space="preserve">  1094305.00</t>
  </si>
  <si>
    <t xml:space="preserve">  2450848.00</t>
  </si>
  <si>
    <t xml:space="preserve">   693880.00</t>
  </si>
  <si>
    <t xml:space="preserve">   629094.00</t>
  </si>
  <si>
    <t xml:space="preserve">   697995.00</t>
  </si>
  <si>
    <t xml:space="preserve">   569752.00</t>
  </si>
  <si>
    <t xml:space="preserve">   539995.00</t>
  </si>
  <si>
    <t xml:space="preserve">  2126427.00</t>
  </si>
  <si>
    <t xml:space="preserve">   359313.00</t>
  </si>
  <si>
    <t xml:space="preserve">   898387.00</t>
  </si>
  <si>
    <t xml:space="preserve">   113744.00</t>
  </si>
  <si>
    <t xml:space="preserve">   293333.00</t>
  </si>
  <si>
    <t xml:space="preserve">   436273.00</t>
  </si>
  <si>
    <t xml:space="preserve">   561456.00</t>
  </si>
  <si>
    <t xml:space="preserve">   244737.00</t>
  </si>
  <si>
    <t xml:space="preserve">  1115891.00</t>
  </si>
  <si>
    <t xml:space="preserve">   832652.00</t>
  </si>
  <si>
    <t xml:space="preserve">   325720.00</t>
  </si>
  <si>
    <t xml:space="preserve">   491123.00</t>
  </si>
  <si>
    <t xml:space="preserve">   790100.00</t>
  </si>
  <si>
    <t xml:space="preserve">  1014679.00</t>
  </si>
  <si>
    <t xml:space="preserve">   243311.00</t>
  </si>
  <si>
    <t xml:space="preserve">  1449540.00</t>
  </si>
  <si>
    <t xml:space="preserve">   953987.00</t>
  </si>
  <si>
    <t xml:space="preserve">    96284.33</t>
  </si>
  <si>
    <t xml:space="preserve">   776360.00</t>
  </si>
  <si>
    <t xml:space="preserve">   642052.00</t>
  </si>
  <si>
    <t xml:space="preserve">   498281.00</t>
  </si>
  <si>
    <t xml:space="preserve">  1015823.00</t>
  </si>
  <si>
    <t xml:space="preserve">   996607.00</t>
  </si>
  <si>
    <t xml:space="preserve">  1465792.00</t>
  </si>
  <si>
    <t xml:space="preserve">  1553079.00</t>
  </si>
  <si>
    <t xml:space="preserve">  2043676.00</t>
  </si>
  <si>
    <t xml:space="preserve">  1128369.00</t>
  </si>
  <si>
    <t xml:space="preserve">   484780.00</t>
  </si>
  <si>
    <t xml:space="preserve">   816360.00</t>
  </si>
  <si>
    <t xml:space="preserve">  1296254.00</t>
  </si>
  <si>
    <t xml:space="preserve">   637045.00</t>
  </si>
  <si>
    <t xml:space="preserve">  1187172.00</t>
  </si>
  <si>
    <t xml:space="preserve">   783462.00</t>
  </si>
  <si>
    <t xml:space="preserve">   718189.00</t>
  </si>
  <si>
    <t xml:space="preserve">   644212.00</t>
  </si>
  <si>
    <t xml:space="preserve">  1298860.00</t>
  </si>
  <si>
    <t>OS PERSONAL DEL</t>
  </si>
  <si>
    <t xml:space="preserve">   714178.00</t>
  </si>
  <si>
    <t xml:space="preserve">  1539565.00</t>
  </si>
  <si>
    <t>ARANDA , Elias Gabriel</t>
  </si>
  <si>
    <t>23-38290343-9</t>
  </si>
  <si>
    <t xml:space="preserve">   383455.00</t>
  </si>
  <si>
    <t xml:space="preserve">ESCALANTE, Cristian </t>
  </si>
  <si>
    <t>DIAZ, Alexis</t>
  </si>
  <si>
    <t xml:space="preserve">   326036.00</t>
  </si>
  <si>
    <t>MENDEZ, Juan</t>
  </si>
  <si>
    <t>20-32014442-7</t>
  </si>
  <si>
    <t xml:space="preserve">    70757.00</t>
  </si>
  <si>
    <t xml:space="preserve">   160000.00</t>
  </si>
  <si>
    <t>TABORDA, Gustavo Antonio</t>
  </si>
  <si>
    <t xml:space="preserve">   261901.00</t>
  </si>
  <si>
    <t>RIVERO, Juan</t>
  </si>
  <si>
    <t xml:space="preserve">   123099.00</t>
  </si>
  <si>
    <t xml:space="preserve">  2961253.00</t>
  </si>
  <si>
    <t xml:space="preserve">  1790448.00</t>
  </si>
  <si>
    <t xml:space="preserve">  1075820.00</t>
  </si>
  <si>
    <t xml:space="preserve">  1239579.00</t>
  </si>
  <si>
    <t xml:space="preserve">   911660.00</t>
  </si>
  <si>
    <t xml:space="preserve">  2393004.00</t>
  </si>
  <si>
    <t xml:space="preserve">  1043900.00</t>
  </si>
  <si>
    <t xml:space="preserve">    80341.00</t>
  </si>
  <si>
    <t xml:space="preserve">   807239.00</t>
  </si>
  <si>
    <t xml:space="preserve">  2334571.00</t>
  </si>
  <si>
    <t xml:space="preserve">  1158814.00</t>
  </si>
  <si>
    <t xml:space="preserve">  1081763.00</t>
  </si>
  <si>
    <t xml:space="preserve">   977578.00</t>
  </si>
  <si>
    <t xml:space="preserve">   758563.00</t>
  </si>
  <si>
    <t xml:space="preserve">   732775.00</t>
  </si>
  <si>
    <t xml:space="preserve">   346836.00</t>
  </si>
  <si>
    <t xml:space="preserve">   996876.00</t>
  </si>
  <si>
    <t xml:space="preserve">   132575.00</t>
  </si>
  <si>
    <t xml:space="preserve">  1314897.00</t>
  </si>
  <si>
    <t xml:space="preserve">  2225221.00</t>
  </si>
  <si>
    <t xml:space="preserve">   869253.00</t>
  </si>
  <si>
    <t xml:space="preserve">   886407.00</t>
  </si>
  <si>
    <t xml:space="preserve">   146836.00</t>
  </si>
  <si>
    <t xml:space="preserve">   616208.00</t>
  </si>
  <si>
    <t xml:space="preserve">   733800.00</t>
  </si>
  <si>
    <t xml:space="preserve">   818916.00</t>
  </si>
  <si>
    <t xml:space="preserve">   867157.00</t>
  </si>
  <si>
    <t xml:space="preserve">  1033311.00</t>
  </si>
  <si>
    <t xml:space="preserve">   420717.00</t>
  </si>
  <si>
    <t>PINO, José Daniel</t>
  </si>
  <si>
    <t xml:space="preserve">  2520761.00</t>
  </si>
  <si>
    <t xml:space="preserve">  1147325.00</t>
  </si>
  <si>
    <t xml:space="preserve">  1142798.00</t>
  </si>
  <si>
    <t xml:space="preserve">   723435.00</t>
  </si>
  <si>
    <t>ALBA, Hugo Juan</t>
  </si>
  <si>
    <t xml:space="preserve">   734802.00</t>
  </si>
  <si>
    <t xml:space="preserve">   721486.00</t>
  </si>
  <si>
    <t xml:space="preserve">   989090.00</t>
  </si>
  <si>
    <t xml:space="preserve">   890450.00</t>
  </si>
  <si>
    <t xml:space="preserve">   763435.00</t>
  </si>
  <si>
    <t xml:space="preserve">   710390.00</t>
  </si>
  <si>
    <t xml:space="preserve">  1190770.00</t>
  </si>
  <si>
    <t xml:space="preserve">  1113930.00</t>
  </si>
  <si>
    <t xml:space="preserve">   108487.00</t>
  </si>
  <si>
    <t xml:space="preserve">   930922.00</t>
  </si>
  <si>
    <t xml:space="preserve">  1802599.00</t>
  </si>
  <si>
    <t xml:space="preserve">   644419.00</t>
  </si>
  <si>
    <t xml:space="preserve">   579884.00</t>
  </si>
  <si>
    <t xml:space="preserve">   753692.00</t>
  </si>
  <si>
    <t xml:space="preserve">   540753.00</t>
  </si>
  <si>
    <t xml:space="preserve">   949335.00</t>
  </si>
  <si>
    <t xml:space="preserve">   806467.00</t>
  </si>
  <si>
    <t xml:space="preserve">   831366.00</t>
  </si>
  <si>
    <t xml:space="preserve">  2440965.00</t>
  </si>
  <si>
    <t xml:space="preserve">   894386.00</t>
  </si>
  <si>
    <t xml:space="preserve">   889266.00</t>
  </si>
  <si>
    <t xml:space="preserve">    66495.00</t>
  </si>
  <si>
    <t xml:space="preserve">   498438.00</t>
  </si>
  <si>
    <t>ALBA, Sergio Javier</t>
  </si>
  <si>
    <t xml:space="preserve">   780337.00</t>
  </si>
  <si>
    <t>ALBA , Leonardo Gabriel</t>
  </si>
  <si>
    <t xml:space="preserve">   902526.00</t>
  </si>
  <si>
    <t xml:space="preserve">   787792.00</t>
  </si>
  <si>
    <t xml:space="preserve">   174737.00</t>
  </si>
  <si>
    <t xml:space="preserve">   490671.00</t>
  </si>
  <si>
    <t xml:space="preserve">  1111878.00</t>
  </si>
  <si>
    <t xml:space="preserve">   792394.00</t>
  </si>
  <si>
    <t xml:space="preserve">   747792.00</t>
  </si>
  <si>
    <t xml:space="preserve">   954218.00</t>
  </si>
  <si>
    <t xml:space="preserve">   804843.00</t>
  </si>
  <si>
    <t xml:space="preserve">  1068624.00</t>
  </si>
  <si>
    <t xml:space="preserve">   490376.00</t>
  </si>
  <si>
    <t xml:space="preserve">   723646.00</t>
  </si>
  <si>
    <t xml:space="preserve">   739078.00</t>
  </si>
  <si>
    <t xml:space="preserve">   939399.00</t>
  </si>
  <si>
    <t xml:space="preserve">  2101095.00</t>
  </si>
  <si>
    <t xml:space="preserve">   579946.00</t>
  </si>
  <si>
    <t xml:space="preserve">   782213.00</t>
  </si>
  <si>
    <t xml:space="preserve">   617219.00</t>
  </si>
  <si>
    <t xml:space="preserve">   566467.00</t>
  </si>
  <si>
    <t xml:space="preserve">  1343222.00</t>
  </si>
  <si>
    <t xml:space="preserve">   852010.00</t>
  </si>
  <si>
    <t xml:space="preserve">   728306.00</t>
  </si>
  <si>
    <t xml:space="preserve">   372868.00</t>
  </si>
  <si>
    <t xml:space="preserve">  1005595.00</t>
  </si>
  <si>
    <t xml:space="preserve">   142047.00</t>
  </si>
  <si>
    <t xml:space="preserve">   960088.00</t>
  </si>
  <si>
    <t xml:space="preserve">   794559.00</t>
  </si>
  <si>
    <t xml:space="preserve">   292888.00</t>
  </si>
  <si>
    <t xml:space="preserve">  1933254.00</t>
  </si>
  <si>
    <t xml:space="preserve">   648734.00</t>
  </si>
  <si>
    <t xml:space="preserve">   857758.00</t>
  </si>
  <si>
    <t xml:space="preserve">   491979.00</t>
  </si>
  <si>
    <t xml:space="preserve">   873725.00</t>
  </si>
  <si>
    <t xml:space="preserve">   574187.00</t>
  </si>
  <si>
    <t xml:space="preserve">  1200833.00</t>
  </si>
  <si>
    <t xml:space="preserve">  1353277.10</t>
  </si>
  <si>
    <t xml:space="preserve">   665204.00</t>
  </si>
  <si>
    <t xml:space="preserve">  1956280.00</t>
  </si>
  <si>
    <t xml:space="preserve">   698481.00</t>
  </si>
  <si>
    <t xml:space="preserve">   788334.00</t>
  </si>
  <si>
    <t xml:space="preserve">   810256.00</t>
  </si>
  <si>
    <t xml:space="preserve">    98160.00</t>
  </si>
  <si>
    <t xml:space="preserve">   217203.00</t>
  </si>
  <si>
    <t xml:space="preserve">   697396.00</t>
  </si>
  <si>
    <t xml:space="preserve">   166632.00</t>
  </si>
  <si>
    <t xml:space="preserve">   781677.00</t>
  </si>
  <si>
    <t xml:space="preserve">   272030.00</t>
  </si>
  <si>
    <t xml:space="preserve">   679179.00</t>
  </si>
  <si>
    <t xml:space="preserve">   796258.00</t>
  </si>
  <si>
    <t xml:space="preserve">  1947414.00</t>
  </si>
  <si>
    <t xml:space="preserve">   965333.00</t>
  </si>
  <si>
    <t xml:space="preserve">   933763.00</t>
  </si>
  <si>
    <t xml:space="preserve">   778591.00</t>
  </si>
  <si>
    <t xml:space="preserve">   493293.00</t>
  </si>
  <si>
    <t>SEGUNDO, Franco Agustin</t>
  </si>
  <si>
    <t xml:space="preserve">   644859.00</t>
  </si>
  <si>
    <t xml:space="preserve">   964605.00</t>
  </si>
  <si>
    <t xml:space="preserve">   447789.00</t>
  </si>
  <si>
    <t xml:space="preserve">   807509.00</t>
  </si>
  <si>
    <t xml:space="preserve">   313132.00</t>
  </si>
  <si>
    <t xml:space="preserve">   794463.00</t>
  </si>
  <si>
    <t xml:space="preserve">  1181103.00</t>
  </si>
  <si>
    <t xml:space="preserve">  2059719.00</t>
  </si>
  <si>
    <t xml:space="preserve">   745628.00</t>
  </si>
  <si>
    <t xml:space="preserve">   782110.00</t>
  </si>
  <si>
    <t xml:space="preserve">   850040.00</t>
  </si>
  <si>
    <t xml:space="preserve">  1011468.00</t>
  </si>
  <si>
    <t xml:space="preserve">   846522.00</t>
  </si>
  <si>
    <t xml:space="preserve">   645977.00</t>
  </si>
  <si>
    <t xml:space="preserve">   471684.00</t>
  </si>
  <si>
    <t xml:space="preserve">   679265.00</t>
  </si>
  <si>
    <t xml:space="preserve">   642995.00</t>
  </si>
  <si>
    <t xml:space="preserve">  1744179.00</t>
  </si>
  <si>
    <t xml:space="preserve">   748334.00</t>
  </si>
  <si>
    <t xml:space="preserve">   611052.00</t>
  </si>
  <si>
    <t xml:space="preserve">   852011.00</t>
  </si>
  <si>
    <t xml:space="preserve">  1367937.00</t>
  </si>
  <si>
    <t xml:space="preserve">    67099.00</t>
  </si>
  <si>
    <t xml:space="preserve">   808071.00</t>
  </si>
  <si>
    <t xml:space="preserve">  1950369.00</t>
  </si>
  <si>
    <t xml:space="preserve">  1891261.00</t>
  </si>
  <si>
    <t xml:space="preserve">   608734.00</t>
  </si>
  <si>
    <t xml:space="preserve">   699158.00</t>
  </si>
  <si>
    <t xml:space="preserve">  2181605.00</t>
  </si>
  <si>
    <t xml:space="preserve">   905579.00</t>
  </si>
  <si>
    <t xml:space="preserve">  2269552.00</t>
  </si>
  <si>
    <t xml:space="preserve">  1752358.00</t>
  </si>
  <si>
    <t xml:space="preserve">  2620982.00</t>
  </si>
  <si>
    <t xml:space="preserve">   404836.00</t>
  </si>
  <si>
    <t xml:space="preserve">  1068166.00</t>
  </si>
  <si>
    <t xml:space="preserve">   993774.00</t>
  </si>
  <si>
    <t xml:space="preserve">   871757.00</t>
  </si>
  <si>
    <t xml:space="preserve">  1022078.00</t>
  </si>
  <si>
    <t xml:space="preserve">  1965146.00</t>
  </si>
  <si>
    <t xml:space="preserve">  1066244.00</t>
  </si>
  <si>
    <t xml:space="preserve">   750174.00</t>
  </si>
  <si>
    <t xml:space="preserve">   539078.00</t>
  </si>
  <si>
    <t xml:space="preserve">   627522.00</t>
  </si>
  <si>
    <t xml:space="preserve">  1020814.00</t>
  </si>
  <si>
    <t xml:space="preserve">   812691.00</t>
  </si>
  <si>
    <t xml:space="preserve">  2124737.00</t>
  </si>
  <si>
    <t xml:space="preserve">   651728.00</t>
  </si>
  <si>
    <t xml:space="preserve">   511122.00</t>
  </si>
  <si>
    <t xml:space="preserve">   817316.00</t>
  </si>
  <si>
    <t xml:space="preserve">   708224.00</t>
  </si>
  <si>
    <t xml:space="preserve">   748821.00</t>
  </si>
  <si>
    <t xml:space="preserve">   759917.00</t>
  </si>
  <si>
    <t xml:space="preserve">   935713.00</t>
  </si>
  <si>
    <t xml:space="preserve">   552336.00</t>
  </si>
  <si>
    <t xml:space="preserve">   804302.00</t>
  </si>
  <si>
    <t xml:space="preserve">   341634.00</t>
  </si>
  <si>
    <t xml:space="preserve">  1005310.00</t>
  </si>
  <si>
    <t xml:space="preserve">   617289.00</t>
  </si>
  <si>
    <t xml:space="preserve">   504796.00</t>
  </si>
  <si>
    <t xml:space="preserve">   537248.00</t>
  </si>
  <si>
    <t xml:space="preserve">   748685.00</t>
  </si>
  <si>
    <t xml:space="preserve">   830537.00</t>
  </si>
  <si>
    <t xml:space="preserve">   766412.00</t>
  </si>
  <si>
    <t xml:space="preserve">    44675.00</t>
  </si>
  <si>
    <t xml:space="preserve">   783746.00</t>
  </si>
  <si>
    <t xml:space="preserve">   768306.00</t>
  </si>
  <si>
    <t xml:space="preserve">   813318.00</t>
  </si>
  <si>
    <t xml:space="preserve">   854584.00</t>
  </si>
  <si>
    <t xml:space="preserve">   170760.00</t>
  </si>
  <si>
    <t xml:space="preserve">   736893.00</t>
  </si>
  <si>
    <t xml:space="preserve">   580294.00</t>
  </si>
  <si>
    <t xml:space="preserve">   513367.00</t>
  </si>
  <si>
    <t xml:space="preserve">   999330.00</t>
  </si>
  <si>
    <t xml:space="preserve">  1136792.00</t>
  </si>
  <si>
    <t xml:space="preserve">   804032.00</t>
  </si>
  <si>
    <t xml:space="preserve">   876977.00</t>
  </si>
  <si>
    <t xml:space="preserve">   841262.00</t>
  </si>
  <si>
    <t xml:space="preserve">   988300.00</t>
  </si>
  <si>
    <t xml:space="preserve">   725086.00</t>
  </si>
  <si>
    <t xml:space="preserve">   767519.00</t>
  </si>
  <si>
    <t xml:space="preserve">   999211.00</t>
  </si>
  <si>
    <t xml:space="preserve">   658966.00</t>
  </si>
  <si>
    <t xml:space="preserve">   425559.00</t>
  </si>
  <si>
    <t xml:space="preserve">   996775.00</t>
  </si>
  <si>
    <t xml:space="preserve">   654559.00</t>
  </si>
  <si>
    <t xml:space="preserve">   363619.00</t>
  </si>
  <si>
    <t xml:space="preserve">   633689.00</t>
  </si>
  <si>
    <t xml:space="preserve">   750718.00</t>
  </si>
  <si>
    <t xml:space="preserve">  1799644.00</t>
  </si>
  <si>
    <t xml:space="preserve">  1583735.00</t>
  </si>
  <si>
    <t xml:space="preserve">  1582742.00</t>
  </si>
  <si>
    <t xml:space="preserve">   376462.00</t>
  </si>
  <si>
    <t xml:space="preserve">  1517667.00</t>
  </si>
  <si>
    <t xml:space="preserve">   735478.00</t>
  </si>
  <si>
    <t xml:space="preserve">   681160.00</t>
  </si>
  <si>
    <t xml:space="preserve">   318544.00</t>
  </si>
  <si>
    <t xml:space="preserve">   150762.00</t>
  </si>
  <si>
    <t xml:space="preserve">   845779.00</t>
  </si>
  <si>
    <t xml:space="preserve">   539360.00</t>
  </si>
  <si>
    <t xml:space="preserve">   843255.00</t>
  </si>
  <si>
    <t xml:space="preserve">   949417.00</t>
  </si>
  <si>
    <t xml:space="preserve">   575260.00</t>
  </si>
  <si>
    <t xml:space="preserve">   483734.00</t>
  </si>
  <si>
    <t xml:space="preserve">   491861.00</t>
  </si>
  <si>
    <t xml:space="preserve">  1371814.00</t>
  </si>
  <si>
    <t xml:space="preserve">  1194209.00</t>
  </si>
  <si>
    <t xml:space="preserve">  1805554.00</t>
  </si>
  <si>
    <t xml:space="preserve">  2941431.00</t>
  </si>
  <si>
    <t xml:space="preserve">   836217.00</t>
  </si>
  <si>
    <t xml:space="preserve">   890842.00</t>
  </si>
  <si>
    <t xml:space="preserve">  2325705.00</t>
  </si>
  <si>
    <t xml:space="preserve">   904342.00</t>
  </si>
  <si>
    <t xml:space="preserve">   333926.00</t>
  </si>
  <si>
    <t xml:space="preserve">   680000.00</t>
  </si>
  <si>
    <t xml:space="preserve">   994684.00</t>
  </si>
  <si>
    <t xml:space="preserve">  1275853.00</t>
  </si>
  <si>
    <t xml:space="preserve">   320422.00</t>
  </si>
  <si>
    <t xml:space="preserve">  1715123.00</t>
  </si>
  <si>
    <t xml:space="preserve">   766953.00</t>
  </si>
  <si>
    <t xml:space="preserve">   740700.00</t>
  </si>
  <si>
    <t xml:space="preserve">   749091.00</t>
  </si>
  <si>
    <t xml:space="preserve">   625622.00</t>
  </si>
  <si>
    <t xml:space="preserve">   578860.00</t>
  </si>
  <si>
    <t xml:space="preserve">   177960.00</t>
  </si>
  <si>
    <t xml:space="preserve">  1048095.00</t>
  </si>
  <si>
    <t xml:space="preserve">   625517.00</t>
  </si>
  <si>
    <t xml:space="preserve">   567102.00</t>
  </si>
  <si>
    <t xml:space="preserve">   598752.00</t>
  </si>
  <si>
    <t xml:space="preserve">   903974.00</t>
  </si>
  <si>
    <t xml:space="preserve">   911506.00</t>
  </si>
  <si>
    <t xml:space="preserve">   838650.00</t>
  </si>
  <si>
    <t xml:space="preserve">   830801.00</t>
  </si>
  <si>
    <t xml:space="preserve">  1612933.00</t>
  </si>
  <si>
    <t xml:space="preserve">   307843.00</t>
  </si>
  <si>
    <t xml:space="preserve">   770515.00</t>
  </si>
  <si>
    <t xml:space="preserve">   942245.00</t>
  </si>
  <si>
    <t xml:space="preserve">  1342858.00</t>
  </si>
  <si>
    <t xml:space="preserve">  1575126.00</t>
  </si>
  <si>
    <t xml:space="preserve">   548817.00</t>
  </si>
  <si>
    <t xml:space="preserve">   788797.00</t>
  </si>
  <si>
    <t xml:space="preserve">   129354.00</t>
  </si>
  <si>
    <t>GARCIA, Facundo</t>
  </si>
  <si>
    <t>20-45641845-8</t>
  </si>
  <si>
    <t xml:space="preserve">   602884.00</t>
  </si>
  <si>
    <t>ANOBILE, Milton</t>
  </si>
  <si>
    <t xml:space="preserve">  1634142.00</t>
  </si>
  <si>
    <t>PACHECO, Matias</t>
  </si>
  <si>
    <t>20-30615125-9</t>
  </si>
  <si>
    <t xml:space="preserve">   756171.00</t>
  </si>
  <si>
    <t>AÑAZCO, JUAN CRUZ</t>
  </si>
  <si>
    <t xml:space="preserve">   345101.00</t>
  </si>
  <si>
    <t>BAREIRO, Jonatan Ariel</t>
  </si>
  <si>
    <t xml:space="preserve">    43181.00</t>
  </si>
  <si>
    <t>ALSINA, Agustin Ezequiel</t>
  </si>
  <si>
    <t>20-36321513-1</t>
  </si>
  <si>
    <t xml:space="preserve">   390661.00</t>
  </si>
  <si>
    <t>SALTO BALMACEDA, Luis</t>
  </si>
  <si>
    <t xml:space="preserve">   164857.00</t>
  </si>
  <si>
    <t>VIDELA, Juan E</t>
  </si>
  <si>
    <t>CECCARELLI, Franco</t>
  </si>
  <si>
    <t xml:space="preserve">   977516.00</t>
  </si>
  <si>
    <t>OF. ESPECIALIZ $4268</t>
  </si>
  <si>
    <t xml:space="preserve">   118863.00</t>
  </si>
  <si>
    <t xml:space="preserve">    72031.00</t>
  </si>
  <si>
    <t>OFICIAL $3637,00.-</t>
  </si>
  <si>
    <t xml:space="preserve">    43446.00</t>
  </si>
  <si>
    <t xml:space="preserve">   106838.00</t>
  </si>
  <si>
    <t xml:space="preserve">    42169.00</t>
  </si>
  <si>
    <t xml:space="preserve">    29489.00</t>
  </si>
  <si>
    <t xml:space="preserve">    93796.00</t>
  </si>
  <si>
    <t xml:space="preserve">    46765.00</t>
  </si>
  <si>
    <t xml:space="preserve">    43684.00</t>
  </si>
  <si>
    <t xml:space="preserve">    39516.00</t>
  </si>
  <si>
    <t xml:space="preserve">    30756.00</t>
  </si>
  <si>
    <t xml:space="preserve">    29724.00</t>
  </si>
  <si>
    <t xml:space="preserve">    34415.00</t>
  </si>
  <si>
    <t xml:space="preserve">    47706.00</t>
  </si>
  <si>
    <t xml:space="preserve">    89422.00</t>
  </si>
  <si>
    <t xml:space="preserve">    35183.00</t>
  </si>
  <si>
    <t xml:space="preserve">    35869.00</t>
  </si>
  <si>
    <t xml:space="preserve">    29061.00</t>
  </si>
  <si>
    <t xml:space="preserve">    29765.00</t>
  </si>
  <si>
    <t xml:space="preserve">    33170.00</t>
  </si>
  <si>
    <t xml:space="preserve">    35100.00</t>
  </si>
  <si>
    <t xml:space="preserve">    41746.00</t>
  </si>
  <si>
    <t xml:space="preserve">   101243.00</t>
  </si>
  <si>
    <t xml:space="preserve">    46306.00</t>
  </si>
  <si>
    <t xml:space="preserve">    46125.15</t>
  </si>
  <si>
    <t xml:space="preserve">    46125.00</t>
  </si>
  <si>
    <t xml:space="preserve">    30951.00</t>
  </si>
  <si>
    <t xml:space="preserve">    29805.30</t>
  </si>
  <si>
    <t xml:space="preserve">    29272.00</t>
  </si>
  <si>
    <t xml:space="preserve">    39976.00</t>
  </si>
  <si>
    <t xml:space="preserve">    36030.77</t>
  </si>
  <si>
    <t>OFICIAL CHOFER $3637</t>
  </si>
  <si>
    <t xml:space="preserve">    28828.00</t>
  </si>
  <si>
    <t xml:space="preserve">    42741.00</t>
  </si>
  <si>
    <t xml:space="preserve">    39668.00</t>
  </si>
  <si>
    <t xml:space="preserve">    34285.00</t>
  </si>
  <si>
    <t xml:space="preserve">    72517.35</t>
  </si>
  <si>
    <t>1/2 OFICIAL $3353.-</t>
  </si>
  <si>
    <t xml:space="preserve">    26190.35</t>
  </si>
  <si>
    <t xml:space="preserve">    30561.00</t>
  </si>
  <si>
    <t xml:space="preserve">    34414.72</t>
  </si>
  <si>
    <t xml:space="preserve">    38386.15</t>
  </si>
  <si>
    <t xml:space="preserve">    32672.00</t>
  </si>
  <si>
    <t xml:space="preserve">    33668.00</t>
  </si>
  <si>
    <t xml:space="preserve">    98052.00</t>
  </si>
  <si>
    <t xml:space="preserve">    30886.00</t>
  </si>
  <si>
    <t xml:space="preserve">    33169.72</t>
  </si>
  <si>
    <t xml:space="preserve">    31626.84</t>
  </si>
  <si>
    <t xml:space="preserve">    36514.19</t>
  </si>
  <si>
    <t xml:space="preserve">    31924.79</t>
  </si>
  <si>
    <t xml:space="preserve">    23916.00</t>
  </si>
  <si>
    <t xml:space="preserve">    44888.38</t>
  </si>
  <si>
    <t xml:space="preserve">    32109.00</t>
  </si>
  <si>
    <t xml:space="preserve">    31925.00</t>
  </si>
  <si>
    <t xml:space="preserve">    38582.00</t>
  </si>
  <si>
    <t xml:space="preserve">    32607.00</t>
  </si>
  <si>
    <t xml:space="preserve">    43158.15</t>
  </si>
  <si>
    <t xml:space="preserve">    19863.00</t>
  </si>
  <si>
    <t xml:space="preserve">    30959.00</t>
  </si>
  <si>
    <t xml:space="preserve">    29976.00</t>
  </si>
  <si>
    <t xml:space="preserve">    37989.00</t>
  </si>
  <si>
    <t xml:space="preserve">    84457.00</t>
  </si>
  <si>
    <t xml:space="preserve">    27211.00</t>
  </si>
  <si>
    <t xml:space="preserve">    31701.00</t>
  </si>
  <si>
    <t xml:space="preserve">    26702.35</t>
  </si>
  <si>
    <t xml:space="preserve">    32671.75</t>
  </si>
  <si>
    <t xml:space="preserve">    54142.38</t>
  </si>
  <si>
    <t xml:space="preserve">    34494.00</t>
  </si>
  <si>
    <t xml:space="preserve">    31146.00</t>
  </si>
  <si>
    <t xml:space="preserve">    24824.00</t>
  </si>
  <si>
    <t xml:space="preserve">    40637.00</t>
  </si>
  <si>
    <t xml:space="preserve">    33135.00</t>
  </si>
  <si>
    <t xml:space="preserve">    32196.00</t>
  </si>
  <si>
    <t xml:space="preserve">    77743.00</t>
  </si>
  <si>
    <t xml:space="preserve">    26362.00</t>
  </si>
  <si>
    <t xml:space="preserve">    34724.00</t>
  </si>
  <si>
    <t xml:space="preserve">    36961.96</t>
  </si>
  <si>
    <t xml:space="preserve">    24877.00</t>
  </si>
  <si>
    <t xml:space="preserve">    48446.00</t>
  </si>
  <si>
    <t xml:space="preserve">    54420.24</t>
  </si>
  <si>
    <t xml:space="preserve">    78664.00</t>
  </si>
  <si>
    <t xml:space="preserve">    28353.00</t>
  </si>
  <si>
    <t xml:space="preserve">    31947.00</t>
  </si>
  <si>
    <t xml:space="preserve">    32823.00</t>
  </si>
  <si>
    <t xml:space="preserve">    31600.00</t>
  </si>
  <si>
    <t xml:space="preserve">    28309.00</t>
  </si>
  <si>
    <t xml:space="preserve">    25015.00</t>
  </si>
  <si>
    <t xml:space="preserve">    29407.00</t>
  </si>
  <si>
    <t xml:space="preserve">    32263.00</t>
  </si>
  <si>
    <t xml:space="preserve">    78309.00</t>
  </si>
  <si>
    <t xml:space="preserve">    39026.00</t>
  </si>
  <si>
    <t xml:space="preserve">    37763.00</t>
  </si>
  <si>
    <t xml:space="preserve">    31556.00</t>
  </si>
  <si>
    <t xml:space="preserve">    26207.53</t>
  </si>
  <si>
    <t xml:space="preserve">    38998.00</t>
  </si>
  <si>
    <t xml:space="preserve">    32390.00</t>
  </si>
  <si>
    <t xml:space="preserve">    32714.00</t>
  </si>
  <si>
    <t xml:space="preserve">    32191.00</t>
  </si>
  <si>
    <t xml:space="preserve">    47657.00</t>
  </si>
  <si>
    <t xml:space="preserve">    82802.00</t>
  </si>
  <si>
    <t xml:space="preserve">    33916.00</t>
  </si>
  <si>
    <t xml:space="preserve">    31838.00</t>
  </si>
  <si>
    <t xml:space="preserve">    31698.00</t>
  </si>
  <si>
    <t xml:space="preserve">    40637.15</t>
  </si>
  <si>
    <t xml:space="preserve">    40872.00</t>
  </si>
  <si>
    <t xml:space="preserve">    34274.00</t>
  </si>
  <si>
    <t xml:space="preserve">    26252.00</t>
  </si>
  <si>
    <t xml:space="preserve">    19280.00</t>
  </si>
  <si>
    <t xml:space="preserve">    27584.00</t>
  </si>
  <si>
    <t xml:space="preserve">    26133.31</t>
  </si>
  <si>
    <t xml:space="preserve">    70980.00</t>
  </si>
  <si>
    <t xml:space="preserve">    31946.73</t>
  </si>
  <si>
    <t xml:space="preserve">    24855.00</t>
  </si>
  <si>
    <t xml:space="preserve">    55131.00</t>
  </si>
  <si>
    <t xml:space="preserve">    30052.00</t>
  </si>
  <si>
    <t xml:space="preserve">    78428.00</t>
  </si>
  <si>
    <t xml:space="preserve">    76064.00</t>
  </si>
  <si>
    <t xml:space="preserve">    28379.00</t>
  </si>
  <si>
    <t xml:space="preserve">    87677.00</t>
  </si>
  <si>
    <t xml:space="preserve">    36636.24</t>
  </si>
  <si>
    <t xml:space="preserve">    91195.00</t>
  </si>
  <si>
    <t xml:space="preserve">    70507.00</t>
  </si>
  <si>
    <t xml:space="preserve">   105253.00</t>
  </si>
  <si>
    <t xml:space="preserve">    16607.00</t>
  </si>
  <si>
    <t xml:space="preserve">    77742.92</t>
  </si>
  <si>
    <t xml:space="preserve">    40164.00</t>
  </si>
  <si>
    <t xml:space="preserve">    35283.00</t>
  </si>
  <si>
    <t xml:space="preserve">    41296.00</t>
  </si>
  <si>
    <t xml:space="preserve">    79019.00</t>
  </si>
  <si>
    <t xml:space="preserve">    30420.00</t>
  </si>
  <si>
    <t xml:space="preserve">    25514.00</t>
  </si>
  <si>
    <t xml:space="preserve">    41246.00</t>
  </si>
  <si>
    <t xml:space="preserve">    32921.00</t>
  </si>
  <si>
    <t xml:space="preserve">    85403.00</t>
  </si>
  <si>
    <t xml:space="preserve">    27381.00</t>
  </si>
  <si>
    <t xml:space="preserve">    20796.00</t>
  </si>
  <si>
    <t xml:space="preserve">    33106.00</t>
  </si>
  <si>
    <t xml:space="preserve">    30365.00</t>
  </si>
  <si>
    <t xml:space="preserve">    30810.00</t>
  </si>
  <si>
    <t xml:space="preserve">    37841.00</t>
  </si>
  <si>
    <t xml:space="preserve">    24106.00</t>
  </si>
  <si>
    <t xml:space="preserve">    32585.00</t>
  </si>
  <si>
    <t xml:space="preserve">    40625.00</t>
  </si>
  <si>
    <t xml:space="preserve">    25104.00</t>
  </si>
  <si>
    <t xml:space="preserve">    20605.00</t>
  </si>
  <si>
    <t xml:space="preserve">    30361.00</t>
  </si>
  <si>
    <t>AYUDANTE $3078,00.-</t>
  </si>
  <si>
    <t xml:space="preserve">    33635.00</t>
  </si>
  <si>
    <t xml:space="preserve">    31069.00</t>
  </si>
  <si>
    <t xml:space="preserve">    30874.00</t>
  </si>
  <si>
    <t xml:space="preserve">    32945.00</t>
  </si>
  <si>
    <t xml:space="preserve">    23058.55</t>
  </si>
  <si>
    <t xml:space="preserve">    36636.00</t>
  </si>
  <si>
    <t xml:space="preserve">    23624.00</t>
  </si>
  <si>
    <t xml:space="preserve">    28948.00</t>
  </si>
  <si>
    <t xml:space="preserve">    40386.00</t>
  </si>
  <si>
    <t xml:space="preserve">    45885.00</t>
  </si>
  <si>
    <t xml:space="preserve">    32575.00</t>
  </si>
  <si>
    <t xml:space="preserve">    35492.00</t>
  </si>
  <si>
    <t xml:space="preserve">    34064.00</t>
  </si>
  <si>
    <t xml:space="preserve">    39945.00</t>
  </si>
  <si>
    <t xml:space="preserve">    26517.00</t>
  </si>
  <si>
    <t xml:space="preserve">    31114.00</t>
  </si>
  <si>
    <t xml:space="preserve">    40381.00</t>
  </si>
  <si>
    <t xml:space="preserve">    26772.00</t>
  </si>
  <si>
    <t xml:space="preserve">    17436.00</t>
  </si>
  <si>
    <t xml:space="preserve">    40284.00</t>
  </si>
  <si>
    <t xml:space="preserve">    27361.00</t>
  </si>
  <si>
    <t xml:space="preserve">    30442.00</t>
  </si>
  <si>
    <t xml:space="preserve">    72399.00</t>
  </si>
  <si>
    <t xml:space="preserve">    63762.00</t>
  </si>
  <si>
    <t xml:space="preserve">    61120.00</t>
  </si>
  <si>
    <t xml:space="preserve">    31432.00</t>
  </si>
  <si>
    <t xml:space="preserve">    27660.00</t>
  </si>
  <si>
    <t xml:space="preserve">    23588.00</t>
  </si>
  <si>
    <t xml:space="preserve">    34143.00</t>
  </si>
  <si>
    <t xml:space="preserve">    38390.00</t>
  </si>
  <si>
    <t xml:space="preserve">    23424.00</t>
  </si>
  <si>
    <t xml:space="preserve">    20087.00</t>
  </si>
  <si>
    <t xml:space="preserve">    55285.00</t>
  </si>
  <si>
    <t xml:space="preserve">    48181.00</t>
  </si>
  <si>
    <t xml:space="preserve">    72635.00</t>
  </si>
  <si>
    <t xml:space="preserve">   118070.00</t>
  </si>
  <si>
    <t xml:space="preserve">    33862.00</t>
  </si>
  <si>
    <t xml:space="preserve">    93441.00</t>
  </si>
  <si>
    <t xml:space="preserve">    36587.00</t>
  </si>
  <si>
    <t xml:space="preserve">    27613.00</t>
  </si>
  <si>
    <t xml:space="preserve">    40200.00</t>
  </si>
  <si>
    <t xml:space="preserve">    51447.00</t>
  </si>
  <si>
    <t xml:space="preserve">    69018.00</t>
  </si>
  <si>
    <t xml:space="preserve">    32066.00</t>
  </si>
  <si>
    <t xml:space="preserve">    35163.00</t>
  </si>
  <si>
    <t xml:space="preserve">    42337.00</t>
  </si>
  <si>
    <t xml:space="preserve">    25434.00</t>
  </si>
  <si>
    <t xml:space="preserve">   101244.00</t>
  </si>
  <si>
    <t xml:space="preserve">    25964.00</t>
  </si>
  <si>
    <t xml:space="preserve">    36572.00</t>
  </si>
  <si>
    <t xml:space="preserve">    36874.00</t>
  </si>
  <si>
    <t xml:space="preserve">    33959.00</t>
  </si>
  <si>
    <t xml:space="preserve">    33645.00</t>
  </si>
  <si>
    <t xml:space="preserve">    64930.00</t>
  </si>
  <si>
    <t xml:space="preserve">    31234.00</t>
  </si>
  <si>
    <t xml:space="preserve">    38103.00</t>
  </si>
  <si>
    <t xml:space="preserve">    54128.00</t>
  </si>
  <si>
    <t xml:space="preserve">    63418.00</t>
  </si>
  <si>
    <t xml:space="preserve">    22366.00</t>
  </si>
  <si>
    <t xml:space="preserve">    32940.00</t>
  </si>
  <si>
    <t xml:space="preserve">    43158.00</t>
  </si>
  <si>
    <t xml:space="preserve">    46045.00</t>
  </si>
  <si>
    <t xml:space="preserve">    15817.00</t>
  </si>
  <si>
    <t xml:space="preserve">     2140.00</t>
  </si>
  <si>
    <t xml:space="preserve">     7007.00</t>
  </si>
  <si>
    <t>VIDELA, Juan Emanuel</t>
  </si>
  <si>
    <t xml:space="preserve">    39514.00</t>
  </si>
  <si>
    <t xml:space="preserve">  2618469.00</t>
  </si>
  <si>
    <t xml:space="preserve">  1477049.00</t>
  </si>
  <si>
    <t xml:space="preserve">   906299.00</t>
  </si>
  <si>
    <t xml:space="preserve">   396431.00</t>
  </si>
  <si>
    <t xml:space="preserve">  2176133.00</t>
  </si>
  <si>
    <t xml:space="preserve">   938219.00</t>
  </si>
  <si>
    <t xml:space="preserve">   122493.00</t>
  </si>
  <si>
    <t xml:space="preserve">   591519.00</t>
  </si>
  <si>
    <t xml:space="preserve">  2248636.00</t>
  </si>
  <si>
    <t xml:space="preserve">   995325.00</t>
  </si>
  <si>
    <t xml:space="preserve">   858338.00</t>
  </si>
  <si>
    <t xml:space="preserve">   933459.00</t>
  </si>
  <si>
    <t>RAMIREZ, Mario Alberto</t>
  </si>
  <si>
    <t xml:space="preserve">   490051.00</t>
  </si>
  <si>
    <t xml:space="preserve">   671271.00</t>
  </si>
  <si>
    <t xml:space="preserve">   841838.00</t>
  </si>
  <si>
    <t xml:space="preserve">   307907.00</t>
  </si>
  <si>
    <t xml:space="preserve">  1031468.00</t>
  </si>
  <si>
    <t xml:space="preserve">    50437.00</t>
  </si>
  <si>
    <t xml:space="preserve">  1363681.00</t>
  </si>
  <si>
    <t xml:space="preserve">  2133539.00</t>
  </si>
  <si>
    <t xml:space="preserve">   328309.00</t>
  </si>
  <si>
    <t xml:space="preserve">   763021.00</t>
  </si>
  <si>
    <t xml:space="preserve">   515734.00</t>
  </si>
  <si>
    <t xml:space="preserve">   421528.00</t>
  </si>
  <si>
    <t xml:space="preserve">   661528.00</t>
  </si>
  <si>
    <t xml:space="preserve">   704331.00</t>
  </si>
  <si>
    <t xml:space="preserve">   812083.00</t>
  </si>
  <si>
    <t xml:space="preserve">  1478778.00</t>
  </si>
  <si>
    <t xml:space="preserve">   788070.00</t>
  </si>
  <si>
    <t xml:space="preserve">   804711.00</t>
  </si>
  <si>
    <t xml:space="preserve">  1516024.00</t>
  </si>
  <si>
    <t xml:space="preserve">  1038087.00</t>
  </si>
  <si>
    <t xml:space="preserve">   857462.00</t>
  </si>
  <si>
    <t xml:space="preserve">   490012.00</t>
  </si>
  <si>
    <t xml:space="preserve">  1077046.00</t>
  </si>
  <si>
    <t xml:space="preserve">   751432.00</t>
  </si>
  <si>
    <t xml:space="preserve">   874909.00</t>
  </si>
  <si>
    <t xml:space="preserve">   654491.00</t>
  </si>
  <si>
    <t xml:space="preserve">   721548.00</t>
  </si>
  <si>
    <t xml:space="preserve">  1076314.00</t>
  </si>
  <si>
    <t xml:space="preserve">   210358.00</t>
  </si>
  <si>
    <t xml:space="preserve">   685886.00</t>
  </si>
  <si>
    <t xml:space="preserve">  1620762.00</t>
  </si>
  <si>
    <t xml:space="preserve">   173048.00</t>
  </si>
  <si>
    <t xml:space="preserve">  1402047.00</t>
  </si>
  <si>
    <t xml:space="preserve">   110871.00</t>
  </si>
  <si>
    <t xml:space="preserve">   866645.00</t>
  </si>
  <si>
    <t xml:space="preserve">  2224704.00</t>
  </si>
  <si>
    <t xml:space="preserve">   785421.00</t>
  </si>
  <si>
    <t>CARDOZO, Mario Alberto</t>
  </si>
  <si>
    <t>20-27134345-1</t>
  </si>
  <si>
    <t xml:space="preserve">   337878.00</t>
  </si>
  <si>
    <t xml:space="preserve">   648479.00</t>
  </si>
  <si>
    <t>RAMIREZ, Mariano Andrés</t>
  </si>
  <si>
    <t xml:space="preserve">   538386.00</t>
  </si>
  <si>
    <t xml:space="preserve">   267907.00</t>
  </si>
  <si>
    <t xml:space="preserve">   487072.00</t>
  </si>
  <si>
    <t xml:space="preserve">   590910.00</t>
  </si>
  <si>
    <t xml:space="preserve">  1763498.00</t>
  </si>
  <si>
    <t xml:space="preserve">   213048.00</t>
  </si>
  <si>
    <t xml:space="preserve">   862046.00</t>
  </si>
  <si>
    <t xml:space="preserve">   781535.00</t>
  </si>
  <si>
    <t xml:space="preserve">   669760.00</t>
  </si>
  <si>
    <t xml:space="preserve">   404259.00</t>
  </si>
  <si>
    <t xml:space="preserve">  1100500.00</t>
  </si>
  <si>
    <t xml:space="preserve">   633381.00</t>
  </si>
  <si>
    <t xml:space="preserve">   541528.00</t>
  </si>
  <si>
    <t xml:space="preserve">   764925.00</t>
  </si>
  <si>
    <t xml:space="preserve">   435384.00</t>
  </si>
  <si>
    <t xml:space="preserve">   542328.00</t>
  </si>
  <si>
    <t xml:space="preserve">   425498.00</t>
  </si>
  <si>
    <t xml:space="preserve">   706515.00</t>
  </si>
  <si>
    <t xml:space="preserve">   626808.00</t>
  </si>
  <si>
    <t xml:space="preserve">   451486.00</t>
  </si>
  <si>
    <t xml:space="preserve">   328585.00</t>
  </si>
  <si>
    <t xml:space="preserve">  1191736.00</t>
  </si>
  <si>
    <t xml:space="preserve">   779677.00</t>
  </si>
  <si>
    <t xml:space="preserve">   652725.00</t>
  </si>
  <si>
    <t xml:space="preserve">   311925.00</t>
  </si>
  <si>
    <t xml:space="preserve">   206283.00</t>
  </si>
  <si>
    <t xml:space="preserve">   242116.00</t>
  </si>
  <si>
    <t xml:space="preserve">   538819.00</t>
  </si>
  <si>
    <t xml:space="preserve">   645695.00</t>
  </si>
  <si>
    <t xml:space="preserve">   878688.00</t>
  </si>
  <si>
    <t xml:space="preserve">   200653.00</t>
  </si>
  <si>
    <t xml:space="preserve">   865852.00</t>
  </si>
  <si>
    <t xml:space="preserve">   323636.25</t>
  </si>
  <si>
    <t xml:space="preserve">   490909.00</t>
  </si>
  <si>
    <t xml:space="preserve">   611156.00</t>
  </si>
  <si>
    <t xml:space="preserve">  1791932.00</t>
  </si>
  <si>
    <t xml:space="preserve">  1030965.00</t>
  </si>
  <si>
    <t>BOERO, Mario David</t>
  </si>
  <si>
    <t xml:space="preserve">   166245.00</t>
  </si>
  <si>
    <t xml:space="preserve">   583963.00</t>
  </si>
  <si>
    <t xml:space="preserve">   698324.00</t>
  </si>
  <si>
    <t xml:space="preserve">   768434.00</t>
  </si>
  <si>
    <t xml:space="preserve">   598309.00</t>
  </si>
  <si>
    <t xml:space="preserve">   416146.00</t>
  </si>
  <si>
    <t xml:space="preserve">  1114080.00</t>
  </si>
  <si>
    <t xml:space="preserve">   923564.00</t>
  </si>
  <si>
    <t xml:space="preserve">  1533436.00</t>
  </si>
  <si>
    <t xml:space="preserve">   717177.00</t>
  </si>
  <si>
    <t xml:space="preserve">   544235.00</t>
  </si>
  <si>
    <t xml:space="preserve">   581969.00</t>
  </si>
  <si>
    <t xml:space="preserve">    55692.20</t>
  </si>
  <si>
    <t xml:space="preserve">   722505.00</t>
  </si>
  <si>
    <t xml:space="preserve">   380705.00</t>
  </si>
  <si>
    <t xml:space="preserve">   197073.00</t>
  </si>
  <si>
    <t xml:space="preserve">  1849821.00</t>
  </si>
  <si>
    <t xml:space="preserve">   714511.00</t>
  </si>
  <si>
    <t xml:space="preserve">   691156.00</t>
  </si>
  <si>
    <t xml:space="preserve">   361016.00</t>
  </si>
  <si>
    <t xml:space="preserve">   814604.00</t>
  </si>
  <si>
    <t xml:space="preserve">   520901.00</t>
  </si>
  <si>
    <t xml:space="preserve">   748022.00</t>
  </si>
  <si>
    <t xml:space="preserve">   739207.00</t>
  </si>
  <si>
    <t xml:space="preserve">  1043502.00</t>
  </si>
  <si>
    <t xml:space="preserve">  1994510.00</t>
  </si>
  <si>
    <t xml:space="preserve">   805954.00</t>
  </si>
  <si>
    <t xml:space="preserve">   742427.00</t>
  </si>
  <si>
    <t xml:space="preserve">   741535.00</t>
  </si>
  <si>
    <t xml:space="preserve">   695329.00</t>
  </si>
  <si>
    <t xml:space="preserve">   697621.00</t>
  </si>
  <si>
    <t xml:space="preserve">   777029.00</t>
  </si>
  <si>
    <t xml:space="preserve">   692550.00</t>
  </si>
  <si>
    <t xml:space="preserve">   797177.00</t>
  </si>
  <si>
    <t xml:space="preserve">   684126.00</t>
  </si>
  <si>
    <t xml:space="preserve">   532940.00</t>
  </si>
  <si>
    <t xml:space="preserve">  1772750.00</t>
  </si>
  <si>
    <t xml:space="preserve">   618406.00</t>
  </si>
  <si>
    <t xml:space="preserve">   719535.00</t>
  </si>
  <si>
    <t xml:space="preserve">   743641.00</t>
  </si>
  <si>
    <t xml:space="preserve">  1273227.00</t>
  </si>
  <si>
    <t xml:space="preserve">   689517.00</t>
  </si>
  <si>
    <t xml:space="preserve">  2279729.00</t>
  </si>
  <si>
    <t xml:space="preserve">  1938326.00</t>
  </si>
  <si>
    <t xml:space="preserve">   467143.00</t>
  </si>
  <si>
    <t xml:space="preserve">   734145.00</t>
  </si>
  <si>
    <t xml:space="preserve">  2199378.00</t>
  </si>
  <si>
    <t xml:space="preserve">   622361.00</t>
  </si>
  <si>
    <t xml:space="preserve">  2419730.00</t>
  </si>
  <si>
    <t xml:space="preserve">  2084591.00</t>
  </si>
  <si>
    <t xml:space="preserve">  2362995.00</t>
  </si>
  <si>
    <t xml:space="preserve">   421030.00</t>
  </si>
  <si>
    <t xml:space="preserve">  1899937.00</t>
  </si>
  <si>
    <t xml:space="preserve">   936621.00</t>
  </si>
  <si>
    <t xml:space="preserve">   704469.00</t>
  </si>
  <si>
    <t xml:space="preserve">   894496.00</t>
  </si>
  <si>
    <t xml:space="preserve">  2195603.00</t>
  </si>
  <si>
    <t xml:space="preserve">   487729.00</t>
  </si>
  <si>
    <t xml:space="preserve">   685314.00</t>
  </si>
  <si>
    <t xml:space="preserve">   561344.00</t>
  </si>
  <si>
    <t xml:space="preserve">   966224.00</t>
  </si>
  <si>
    <t xml:space="preserve">   712236.00</t>
  </si>
  <si>
    <t xml:space="preserve">   778309.00</t>
  </si>
  <si>
    <t xml:space="preserve">  1557400.00</t>
  </si>
  <si>
    <t xml:space="preserve">   555354.00</t>
  </si>
  <si>
    <t xml:space="preserve">   563326.00</t>
  </si>
  <si>
    <t xml:space="preserve">   684543.00</t>
  </si>
  <si>
    <t xml:space="preserve">   312375.00</t>
  </si>
  <si>
    <t xml:space="preserve">   686683.00</t>
  </si>
  <si>
    <t xml:space="preserve">   610410.00</t>
  </si>
  <si>
    <t xml:space="preserve">   844498.00</t>
  </si>
  <si>
    <t xml:space="preserve">   656006.00</t>
  </si>
  <si>
    <t xml:space="preserve">   685008.00</t>
  </si>
  <si>
    <t xml:space="preserve">   558036.00</t>
  </si>
  <si>
    <t xml:space="preserve">   632236.00</t>
  </si>
  <si>
    <t xml:space="preserve">   691152.00</t>
  </si>
  <si>
    <t xml:space="preserve">   821535.00</t>
  </si>
  <si>
    <t xml:space="preserve">   167131.00</t>
  </si>
  <si>
    <t xml:space="preserve">   905081.00</t>
  </si>
  <si>
    <t xml:space="preserve">   631588.00</t>
  </si>
  <si>
    <t xml:space="preserve">   666798.00</t>
  </si>
  <si>
    <t xml:space="preserve">   665577.00</t>
  </si>
  <si>
    <t xml:space="preserve">   277335.00</t>
  </si>
  <si>
    <t xml:space="preserve">   383322.00</t>
  </si>
  <si>
    <t xml:space="preserve">   766590.00</t>
  </si>
  <si>
    <t xml:space="preserve">   926395.00</t>
  </si>
  <si>
    <t xml:space="preserve">   939843.00</t>
  </si>
  <si>
    <t xml:space="preserve">   516533.00</t>
  </si>
  <si>
    <t xml:space="preserve">  1223574.00</t>
  </si>
  <si>
    <t xml:space="preserve">   919407.00</t>
  </si>
  <si>
    <t xml:space="preserve">   337760.00</t>
  </si>
  <si>
    <t xml:space="preserve">   696316.00</t>
  </si>
  <si>
    <t xml:space="preserve">   696824.00</t>
  </si>
  <si>
    <t xml:space="preserve">   767286.00</t>
  </si>
  <si>
    <t xml:space="preserve">   804977.00</t>
  </si>
  <si>
    <t xml:space="preserve">   632048.00</t>
  </si>
  <si>
    <t xml:space="preserve">   622221.00</t>
  </si>
  <si>
    <t xml:space="preserve">   886335.00</t>
  </si>
  <si>
    <t xml:space="preserve">   547143.00</t>
  </si>
  <si>
    <t xml:space="preserve">   384810.00</t>
  </si>
  <si>
    <t xml:space="preserve">   810637.00</t>
  </si>
  <si>
    <t xml:space="preserve">   242800.00</t>
  </si>
  <si>
    <t xml:space="preserve">   153616.00</t>
  </si>
  <si>
    <t xml:space="preserve">   587773.00</t>
  </si>
  <si>
    <t xml:space="preserve">   554834.00</t>
  </si>
  <si>
    <t xml:space="preserve">  1525450.00</t>
  </si>
  <si>
    <t xml:space="preserve">  1806550.00</t>
  </si>
  <si>
    <t xml:space="preserve">   451793.00</t>
  </si>
  <si>
    <t xml:space="preserve">  1263424.00</t>
  </si>
  <si>
    <t xml:space="preserve">   626400.00</t>
  </si>
  <si>
    <t xml:space="preserve">   609565.00</t>
  </si>
  <si>
    <t xml:space="preserve">   504959.00</t>
  </si>
  <si>
    <t xml:space="preserve">   794025.00</t>
  </si>
  <si>
    <t xml:space="preserve">   838245.00</t>
  </si>
  <si>
    <t xml:space="preserve">   426814.00</t>
  </si>
  <si>
    <t xml:space="preserve">   938220.00</t>
  </si>
  <si>
    <t xml:space="preserve">   581105.00</t>
  </si>
  <si>
    <t xml:space="preserve">  1153471.00</t>
  </si>
  <si>
    <t xml:space="preserve">   735305.00</t>
  </si>
  <si>
    <t xml:space="preserve">  1953103.00</t>
  </si>
  <si>
    <t xml:space="preserve">  2870267.00</t>
  </si>
  <si>
    <t xml:space="preserve">  2843578.00</t>
  </si>
  <si>
    <t xml:space="preserve">   770050.00</t>
  </si>
  <si>
    <t xml:space="preserve">   605498.00</t>
  </si>
  <si>
    <t xml:space="preserve">  2335613.00</t>
  </si>
  <si>
    <t xml:space="preserve">   769953.00</t>
  </si>
  <si>
    <t xml:space="preserve">   207891.00</t>
  </si>
  <si>
    <t xml:space="preserve">  1033261.00</t>
  </si>
  <si>
    <t xml:space="preserve">  1723078.00</t>
  </si>
  <si>
    <t xml:space="preserve">   179590.00</t>
  </si>
  <si>
    <t xml:space="preserve">   592079.00</t>
  </si>
  <si>
    <t xml:space="preserve">   514411.00</t>
  </si>
  <si>
    <t xml:space="preserve">   652428.00</t>
  </si>
  <si>
    <t xml:space="preserve">   855005.00</t>
  </si>
  <si>
    <t xml:space="preserve">  1621772.00</t>
  </si>
  <si>
    <t xml:space="preserve">  2522764.00</t>
  </si>
  <si>
    <t xml:space="preserve">   458612.00</t>
  </si>
  <si>
    <t xml:space="preserve">   974895.00</t>
  </si>
  <si>
    <t xml:space="preserve">   870012.00</t>
  </si>
  <si>
    <t xml:space="preserve">   858941.00</t>
  </si>
  <si>
    <t xml:space="preserve">   635964.00</t>
  </si>
  <si>
    <t xml:space="preserve">  1127727.00</t>
  </si>
  <si>
    <t xml:space="preserve">   606565.00</t>
  </si>
  <si>
    <t xml:space="preserve">   926822.00</t>
  </si>
  <si>
    <t xml:space="preserve">  1110688.00</t>
  </si>
  <si>
    <t xml:space="preserve">  1256941.00</t>
  </si>
  <si>
    <t xml:space="preserve">   697012.00</t>
  </si>
  <si>
    <t xml:space="preserve">  1161573.00</t>
  </si>
  <si>
    <t xml:space="preserve">   908968.00</t>
  </si>
  <si>
    <t xml:space="preserve">   773290.00</t>
  </si>
  <si>
    <t xml:space="preserve">  1002873.00</t>
  </si>
  <si>
    <t xml:space="preserve">   701696.00</t>
  </si>
  <si>
    <t xml:space="preserve">  1257527.00</t>
  </si>
  <si>
    <t xml:space="preserve">   737381.00</t>
  </si>
  <si>
    <t>GOMEZ , Ramon Antonio</t>
  </si>
  <si>
    <t xml:space="preserve">   634462.00</t>
  </si>
  <si>
    <t>PAEZ, Horacio</t>
  </si>
  <si>
    <t>20-44155274-3</t>
  </si>
  <si>
    <t xml:space="preserve">   435415.00</t>
  </si>
  <si>
    <t xml:space="preserve">  1903328.00</t>
  </si>
  <si>
    <t xml:space="preserve">  2076325.00</t>
  </si>
  <si>
    <t xml:space="preserve">  1475898.00</t>
  </si>
  <si>
    <t>RIOS , Maximiliano Damian</t>
  </si>
  <si>
    <t>LEIVA, Cristian Oscar</t>
  </si>
  <si>
    <t xml:space="preserve">   963044.00</t>
  </si>
  <si>
    <t xml:space="preserve">    59594.00</t>
  </si>
  <si>
    <t xml:space="preserve">    38319.00</t>
  </si>
  <si>
    <t xml:space="preserve">    19970.00</t>
  </si>
  <si>
    <t xml:space="preserve">    60302.00</t>
  </si>
  <si>
    <t xml:space="preserve">    21196.00</t>
  </si>
  <si>
    <t xml:space="preserve">    16909.00</t>
  </si>
  <si>
    <t xml:space="preserve">    41108.00</t>
  </si>
  <si>
    <t xml:space="preserve">    21454.00</t>
  </si>
  <si>
    <t xml:space="preserve">    20311.00</t>
  </si>
  <si>
    <t xml:space="preserve">    20899.00</t>
  </si>
  <si>
    <t xml:space="preserve">     9851.00</t>
  </si>
  <si>
    <t xml:space="preserve">    15130.00</t>
  </si>
  <si>
    <t xml:space="preserve">    16843.00</t>
  </si>
  <si>
    <t xml:space="preserve">    17106.00</t>
  </si>
  <si>
    <t xml:space="preserve">    20520.00</t>
  </si>
  <si>
    <t xml:space="preserve">    19919.00</t>
  </si>
  <si>
    <t xml:space="preserve">    40933.00</t>
  </si>
  <si>
    <t xml:space="preserve">    17265.00</t>
  </si>
  <si>
    <t xml:space="preserve">    22934.00</t>
  </si>
  <si>
    <t xml:space="preserve">    14673.00</t>
  </si>
  <si>
    <t xml:space="preserve">    14701.00</t>
  </si>
  <si>
    <t xml:space="preserve">    15812.00</t>
  </si>
  <si>
    <t xml:space="preserve">    15868.00</t>
  </si>
  <si>
    <t xml:space="preserve">    18491.00</t>
  </si>
  <si>
    <t xml:space="preserve">    20989.00</t>
  </si>
  <si>
    <t xml:space="preserve">    21309.00</t>
  </si>
  <si>
    <t xml:space="preserve">    26223.00</t>
  </si>
  <si>
    <t xml:space="preserve">    19302.00</t>
  </si>
  <si>
    <t xml:space="preserve">    16224.00</t>
  </si>
  <si>
    <t xml:space="preserve">    26907.00</t>
  </si>
  <si>
    <t xml:space="preserve">    26873.00</t>
  </si>
  <si>
    <t xml:space="preserve">    19425.00</t>
  </si>
  <si>
    <t xml:space="preserve">    14400.00</t>
  </si>
  <si>
    <t xml:space="preserve">    15109.00</t>
  </si>
  <si>
    <t xml:space="preserve">    23268.00</t>
  </si>
  <si>
    <t xml:space="preserve">    14748.00</t>
  </si>
  <si>
    <t xml:space="preserve">    14664.00</t>
  </si>
  <si>
    <t xml:space="preserve">    23159.00</t>
  </si>
  <si>
    <t xml:space="preserve">    16894.00</t>
  </si>
  <si>
    <t xml:space="preserve">    17566.00</t>
  </si>
  <si>
    <t xml:space="preserve">    51960.00</t>
  </si>
  <si>
    <t xml:space="preserve">    16891.00</t>
  </si>
  <si>
    <t xml:space="preserve">    19539.00</t>
  </si>
  <si>
    <t xml:space="preserve">     8585.00</t>
  </si>
  <si>
    <t xml:space="preserve">    13863.00</t>
  </si>
  <si>
    <t xml:space="preserve">    15792.00</t>
  </si>
  <si>
    <t xml:space="preserve">    16578.00</t>
  </si>
  <si>
    <t xml:space="preserve">    29930.00</t>
  </si>
  <si>
    <t xml:space="preserve">    16543.00</t>
  </si>
  <si>
    <t xml:space="preserve">    27936.00</t>
  </si>
  <si>
    <t xml:space="preserve">    20774.00</t>
  </si>
  <si>
    <t xml:space="preserve">    20970.00</t>
  </si>
  <si>
    <t xml:space="preserve">    14484.00</t>
  </si>
  <si>
    <t xml:space="preserve">    11619.00</t>
  </si>
  <si>
    <t xml:space="preserve">    26932.00</t>
  </si>
  <si>
    <t xml:space="preserve">    14232.00</t>
  </si>
  <si>
    <t xml:space="preserve">    14787.00</t>
  </si>
  <si>
    <t xml:space="preserve">    14121.00</t>
  </si>
  <si>
    <t xml:space="preserve">    15789.00</t>
  </si>
  <si>
    <t xml:space="preserve">    26789.00</t>
  </si>
  <si>
    <t xml:space="preserve">     9934.00</t>
  </si>
  <si>
    <t xml:space="preserve">    10527.00</t>
  </si>
  <si>
    <t xml:space="preserve">    14709.00</t>
  </si>
  <si>
    <t xml:space="preserve">    19752.00</t>
  </si>
  <si>
    <t xml:space="preserve">    40735.00</t>
  </si>
  <si>
    <t xml:space="preserve">    13436.00</t>
  </si>
  <si>
    <t xml:space="preserve">    15753.00</t>
  </si>
  <si>
    <t xml:space="preserve">    24087.00</t>
  </si>
  <si>
    <t xml:space="preserve">    13258.00</t>
  </si>
  <si>
    <t xml:space="preserve">    14733.00</t>
  </si>
  <si>
    <t xml:space="preserve">    30180.00</t>
  </si>
  <si>
    <t xml:space="preserve">    17154.00</t>
  </si>
  <si>
    <t xml:space="preserve">    14193.00</t>
  </si>
  <si>
    <t xml:space="preserve">    10756.00</t>
  </si>
  <si>
    <t xml:space="preserve">    12321.00</t>
  </si>
  <si>
    <t xml:space="preserve">    14115.00</t>
  </si>
  <si>
    <t xml:space="preserve">    19421.00</t>
  </si>
  <si>
    <t xml:space="preserve">    15529.00</t>
  </si>
  <si>
    <t xml:space="preserve">    15773.00</t>
  </si>
  <si>
    <t xml:space="preserve">    37865.00</t>
  </si>
  <si>
    <t xml:space="preserve">    26923.00</t>
  </si>
  <si>
    <t xml:space="preserve">    23734.00</t>
  </si>
  <si>
    <t xml:space="preserve">    17917.00</t>
  </si>
  <si>
    <t xml:space="preserve">    17336.00</t>
  </si>
  <si>
    <t xml:space="preserve">    11128.00</t>
  </si>
  <si>
    <t xml:space="preserve">    27618.00</t>
  </si>
  <si>
    <t xml:space="preserve">    26506.00</t>
  </si>
  <si>
    <t xml:space="preserve">    25962.00</t>
  </si>
  <si>
    <t xml:space="preserve">    26769.00</t>
  </si>
  <si>
    <t xml:space="preserve">    14788.00</t>
  </si>
  <si>
    <t xml:space="preserve">    14823.00</t>
  </si>
  <si>
    <t xml:space="preserve">    16994.00</t>
  </si>
  <si>
    <t xml:space="preserve">    14139.00</t>
  </si>
  <si>
    <t xml:space="preserve">    15663.00</t>
  </si>
  <si>
    <t xml:space="preserve">    14622.00</t>
  </si>
  <si>
    <t xml:space="preserve">    14801.00</t>
  </si>
  <si>
    <t xml:space="preserve">    29140.00</t>
  </si>
  <si>
    <t xml:space="preserve">    14790.00</t>
  </si>
  <si>
    <t xml:space="preserve">    17354.00</t>
  </si>
  <si>
    <t xml:space="preserve">    15747.00</t>
  </si>
  <si>
    <t xml:space="preserve">    18059.00</t>
  </si>
  <si>
    <t xml:space="preserve">    19792.00</t>
  </si>
  <si>
    <t xml:space="preserve">    15780.00</t>
  </si>
  <si>
    <t xml:space="preserve">    16691.00</t>
  </si>
  <si>
    <t xml:space="preserve">    20797.00</t>
  </si>
  <si>
    <t xml:space="preserve">    25627.00</t>
  </si>
  <si>
    <t xml:space="preserve">    52372.00</t>
  </si>
  <si>
    <t xml:space="preserve">    14867.00</t>
  </si>
  <si>
    <t xml:space="preserve">    28630.00</t>
  </si>
  <si>
    <t xml:space="preserve">    26903.00</t>
  </si>
  <si>
    <t xml:space="preserve">    26688.00</t>
  </si>
  <si>
    <t xml:space="preserve">    23614.00</t>
  </si>
  <si>
    <t xml:space="preserve">    20954.00</t>
  </si>
  <si>
    <t xml:space="preserve">    15188.00</t>
  </si>
  <si>
    <t xml:space="preserve">    17101.00</t>
  </si>
  <si>
    <t xml:space="preserve">    14853.00</t>
  </si>
  <si>
    <t xml:space="preserve">    14282.00</t>
  </si>
  <si>
    <t xml:space="preserve">    26738.00</t>
  </si>
  <si>
    <t xml:space="preserve">    15702.00</t>
  </si>
  <si>
    <t xml:space="preserve">    16742.00</t>
  </si>
  <si>
    <t xml:space="preserve">    37595.00</t>
  </si>
  <si>
    <t xml:space="preserve">    15081.00</t>
  </si>
  <si>
    <t xml:space="preserve">    24522.00</t>
  </si>
  <si>
    <t xml:space="preserve">    17121.00</t>
  </si>
  <si>
    <t xml:space="preserve">    29127.00</t>
  </si>
  <si>
    <t xml:space="preserve">    15200.00</t>
  </si>
  <si>
    <t xml:space="preserve">    47941.00</t>
  </si>
  <si>
    <t xml:space="preserve">    42054.00</t>
  </si>
  <si>
    <t xml:space="preserve">    13402.00</t>
  </si>
  <si>
    <t xml:space="preserve">    27295.00</t>
  </si>
  <si>
    <t xml:space="preserve">    32579.00</t>
  </si>
  <si>
    <t xml:space="preserve">    14869.00</t>
  </si>
  <si>
    <t xml:space="preserve">    52707.00</t>
  </si>
  <si>
    <t xml:space="preserve">    46915.00</t>
  </si>
  <si>
    <t xml:space="preserve">    52575.00</t>
  </si>
  <si>
    <t xml:space="preserve">    13103.00</t>
  </si>
  <si>
    <t xml:space="preserve">    48386.00</t>
  </si>
  <si>
    <t xml:space="preserve">    23497.00</t>
  </si>
  <si>
    <t xml:space="preserve">    14016.00</t>
  </si>
  <si>
    <t xml:space="preserve">    19884.00</t>
  </si>
  <si>
    <t xml:space="preserve">    43000.00</t>
  </si>
  <si>
    <t xml:space="preserve">    14835.00</t>
  </si>
  <si>
    <t xml:space="preserve">    12520.00</t>
  </si>
  <si>
    <t xml:space="preserve">    17844.00</t>
  </si>
  <si>
    <t xml:space="preserve">    15802.00</t>
  </si>
  <si>
    <t xml:space="preserve">    22331.00</t>
  </si>
  <si>
    <t xml:space="preserve">    12355.00</t>
  </si>
  <si>
    <t xml:space="preserve">    20109.00</t>
  </si>
  <si>
    <t xml:space="preserve">    16696.00</t>
  </si>
  <si>
    <t xml:space="preserve">    15310.00</t>
  </si>
  <si>
    <t xml:space="preserve">    26868.00</t>
  </si>
  <si>
    <t xml:space="preserve">    21817.00</t>
  </si>
  <si>
    <t xml:space="preserve">    18896.00</t>
  </si>
  <si>
    <t xml:space="preserve">    25151.00</t>
  </si>
  <si>
    <t xml:space="preserve">    15788.00</t>
  </si>
  <si>
    <t xml:space="preserve">    13057.00</t>
  </si>
  <si>
    <t xml:space="preserve">     1004.00</t>
  </si>
  <si>
    <t xml:space="preserve">    19057.00</t>
  </si>
  <si>
    <t xml:space="preserve">    19858.00</t>
  </si>
  <si>
    <t xml:space="preserve">    15699.00</t>
  </si>
  <si>
    <t xml:space="preserve">    15890.00</t>
  </si>
  <si>
    <t xml:space="preserve">    27852.00</t>
  </si>
  <si>
    <t xml:space="preserve">    15179.00</t>
  </si>
  <si>
    <t xml:space="preserve">    14341.00</t>
  </si>
  <si>
    <t xml:space="preserve">    14756.00</t>
  </si>
  <si>
    <t xml:space="preserve">    14922.00</t>
  </si>
  <si>
    <t xml:space="preserve">    15536.00</t>
  </si>
  <si>
    <t xml:space="preserve">    17308.00</t>
  </si>
  <si>
    <t xml:space="preserve">    19191.00</t>
  </si>
  <si>
    <t xml:space="preserve">    21200.00</t>
  </si>
  <si>
    <t xml:space="preserve">    10869.00</t>
  </si>
  <si>
    <t xml:space="preserve">    24929.00</t>
  </si>
  <si>
    <t xml:space="preserve">    19018.00</t>
  </si>
  <si>
    <t xml:space="preserve">    17254.00</t>
  </si>
  <si>
    <t xml:space="preserve">    15593.00</t>
  </si>
  <si>
    <t xml:space="preserve">    18878.00</t>
  </si>
  <si>
    <t xml:space="preserve">    20464.00</t>
  </si>
  <si>
    <t xml:space="preserve">    16238.00</t>
  </si>
  <si>
    <t xml:space="preserve">    19830.00</t>
  </si>
  <si>
    <t xml:space="preserve">    17088.00</t>
  </si>
  <si>
    <t xml:space="preserve">    19049.00</t>
  </si>
  <si>
    <t xml:space="preserve">    13419.00</t>
  </si>
  <si>
    <t xml:space="preserve">     9251.00</t>
  </si>
  <si>
    <t xml:space="preserve">    18167.00</t>
  </si>
  <si>
    <t xml:space="preserve">    19844.00</t>
  </si>
  <si>
    <t xml:space="preserve">    15861.00</t>
  </si>
  <si>
    <t xml:space="preserve">    19352.00</t>
  </si>
  <si>
    <t xml:space="preserve">    12287.00</t>
  </si>
  <si>
    <t xml:space="preserve">    21044.00</t>
  </si>
  <si>
    <t xml:space="preserve">    39144.00</t>
  </si>
  <si>
    <t xml:space="preserve">    19806.00</t>
  </si>
  <si>
    <t xml:space="preserve">    14963.00</t>
  </si>
  <si>
    <t xml:space="preserve">    12538.00</t>
  </si>
  <si>
    <t xml:space="preserve">    25739.00</t>
  </si>
  <si>
    <t xml:space="preserve">    15107.00</t>
  </si>
  <si>
    <t xml:space="preserve">    19768.00</t>
  </si>
  <si>
    <t xml:space="preserve">    19059.00</t>
  </si>
  <si>
    <t xml:space="preserve">     9735.00</t>
  </si>
  <si>
    <t xml:space="preserve">    20975.00</t>
  </si>
  <si>
    <t xml:space="preserve">    14557.00</t>
  </si>
  <si>
    <t xml:space="preserve">    19989.00</t>
  </si>
  <si>
    <t xml:space="preserve">    42508.00</t>
  </si>
  <si>
    <t xml:space="preserve">    60630.00</t>
  </si>
  <si>
    <t xml:space="preserve">    59562.00</t>
  </si>
  <si>
    <t xml:space="preserve">    16881.00</t>
  </si>
  <si>
    <t xml:space="preserve">    13480.00</t>
  </si>
  <si>
    <t xml:space="preserve">    59536.00</t>
  </si>
  <si>
    <t xml:space="preserve">    15693.00</t>
  </si>
  <si>
    <t xml:space="preserve">    20679.00</t>
  </si>
  <si>
    <t xml:space="preserve">    21117.00</t>
  </si>
  <si>
    <t xml:space="preserve">    27662.00</t>
  </si>
  <si>
    <t xml:space="preserve">    32542.00</t>
  </si>
  <si>
    <t xml:space="preserve">    14512.00</t>
  </si>
  <si>
    <t xml:space="preserve">    21504.00</t>
  </si>
  <si>
    <t xml:space="preserve">    11494.00</t>
  </si>
  <si>
    <t xml:space="preserve">    17056.00</t>
  </si>
  <si>
    <t xml:space="preserve">    27337.00</t>
  </si>
  <si>
    <t xml:space="preserve">    18159.00</t>
  </si>
  <si>
    <t xml:space="preserve">    52755.00</t>
  </si>
  <si>
    <t xml:space="preserve">    17329.00</t>
  </si>
  <si>
    <t xml:space="preserve">    20782.00</t>
  </si>
  <si>
    <t xml:space="preserve">    21572.00</t>
  </si>
  <si>
    <t xml:space="preserve">    23249.00</t>
  </si>
  <si>
    <t xml:space="preserve">    18617.00</t>
  </si>
  <si>
    <t xml:space="preserve">    11210.00</t>
  </si>
  <si>
    <t xml:space="preserve">    42987.00</t>
  </si>
  <si>
    <t xml:space="preserve">    11956.00</t>
  </si>
  <si>
    <t xml:space="preserve">    20854.00</t>
  </si>
  <si>
    <t xml:space="preserve">    21799.00</t>
  </si>
  <si>
    <t xml:space="preserve">    26691.00</t>
  </si>
  <si>
    <t xml:space="preserve">    15563.00</t>
  </si>
  <si>
    <t xml:space="preserve">    19234.00</t>
  </si>
  <si>
    <t xml:space="preserve">    19298.00</t>
  </si>
  <si>
    <t xml:space="preserve">    23822.00</t>
  </si>
  <si>
    <t xml:space="preserve">    25178.00</t>
  </si>
  <si>
    <t xml:space="preserve">    14728.00</t>
  </si>
  <si>
    <t xml:space="preserve">     7359.00</t>
  </si>
  <si>
    <t xml:space="preserve">    19660.00</t>
  </si>
  <si>
    <t xml:space="preserve">     8468.00</t>
  </si>
  <si>
    <t xml:space="preserve">    37166.00</t>
  </si>
  <si>
    <t xml:space="preserve">    40086.00</t>
  </si>
  <si>
    <t xml:space="preserve">    31265.00</t>
  </si>
  <si>
    <t>AJ ago-24</t>
  </si>
  <si>
    <t>Total ago</t>
  </si>
  <si>
    <t>AJ oct-24</t>
  </si>
  <si>
    <t>AJ nov-24</t>
  </si>
  <si>
    <t>Total oct-24</t>
  </si>
  <si>
    <t>Total nov-24</t>
  </si>
  <si>
    <t xml:space="preserve">   555764.00</t>
  </si>
  <si>
    <t xml:space="preserve">   510182.00</t>
  </si>
  <si>
    <t xml:space="preserve">   267000.00</t>
  </si>
  <si>
    <t xml:space="preserve">   196493.29</t>
  </si>
  <si>
    <t xml:space="preserve">   795185.00</t>
  </si>
  <si>
    <t xml:space="preserve">   539211.00</t>
  </si>
  <si>
    <t xml:space="preserve">   574211.00</t>
  </si>
  <si>
    <t xml:space="preserve">   792698.00</t>
  </si>
  <si>
    <t xml:space="preserve">   169100.00</t>
  </si>
  <si>
    <t xml:space="preserve">   868856.00</t>
  </si>
  <si>
    <t xml:space="preserve">   529749.00</t>
  </si>
  <si>
    <t xml:space="preserve">   107000.00</t>
  </si>
  <si>
    <t xml:space="preserve">   669658.00</t>
  </si>
  <si>
    <t xml:space="preserve">   809250.00</t>
  </si>
  <si>
    <t xml:space="preserve">CORRADI, Adrian </t>
  </si>
  <si>
    <t>CAPATAZ DE OBRA - 1r</t>
  </si>
  <si>
    <t xml:space="preserve">   806532.00</t>
  </si>
  <si>
    <t xml:space="preserve">   197055.65</t>
  </si>
  <si>
    <t xml:space="preserve">   769708.00</t>
  </si>
  <si>
    <t xml:space="preserve">   677515.00</t>
  </si>
  <si>
    <t xml:space="preserve">   802973.00</t>
  </si>
  <si>
    <t>MOYANO, Oscar</t>
  </si>
  <si>
    <t xml:space="preserve">   626408.00</t>
  </si>
  <si>
    <t xml:space="preserve">   903610.00</t>
  </si>
  <si>
    <t xml:space="preserve">   826408.00</t>
  </si>
  <si>
    <t xml:space="preserve">  1048491.00</t>
  </si>
  <si>
    <t xml:space="preserve">   200250.00</t>
  </si>
  <si>
    <t xml:space="preserve">   699886.00</t>
  </si>
  <si>
    <t xml:space="preserve">   151580.00</t>
  </si>
  <si>
    <t xml:space="preserve">   749717.00</t>
  </si>
  <si>
    <t>VAZQUEZ, Lola</t>
  </si>
  <si>
    <t xml:space="preserve">   557156.00</t>
  </si>
  <si>
    <t>OGRODNICHUK, Pablo</t>
  </si>
  <si>
    <t>AUXILIAR ADMINISTRAT</t>
  </si>
  <si>
    <t xml:space="preserve">   635754.00</t>
  </si>
  <si>
    <t>GONZALEZ, Mauricio Alejandro</t>
  </si>
  <si>
    <t xml:space="preserve">   413204.00</t>
  </si>
  <si>
    <t>TREVISAN, NATALI JIMENA</t>
  </si>
  <si>
    <t xml:space="preserve">   900001.00</t>
  </si>
  <si>
    <t xml:space="preserve">   197407.12</t>
  </si>
  <si>
    <t xml:space="preserve">   819751.00</t>
  </si>
  <si>
    <t xml:space="preserve">   692756.00</t>
  </si>
  <si>
    <t xml:space="preserve">   635635.00</t>
  </si>
  <si>
    <t xml:space="preserve">   685280.00</t>
  </si>
  <si>
    <t xml:space="preserve">   276666.66</t>
  </si>
  <si>
    <t xml:space="preserve">   651563.00</t>
  </si>
  <si>
    <t xml:space="preserve">   893843.00</t>
  </si>
  <si>
    <t xml:space="preserve">  1134049.00</t>
  </si>
  <si>
    <t xml:space="preserve">   753275.00</t>
  </si>
  <si>
    <t xml:space="preserve">   825158.00</t>
  </si>
  <si>
    <t xml:space="preserve">  1500001.00</t>
  </si>
  <si>
    <t>HIERRO, Carlos Ignacio</t>
  </si>
  <si>
    <t xml:space="preserve">   677947.00</t>
  </si>
  <si>
    <t>NO VA SEG VIDA EN SAC</t>
  </si>
  <si>
    <t>OF. ESPECIALIZ $4439</t>
  </si>
  <si>
    <t xml:space="preserve">  1545222.00</t>
  </si>
  <si>
    <t xml:space="preserve">   936403.00</t>
  </si>
  <si>
    <t xml:space="preserve">   564797.00</t>
  </si>
  <si>
    <t xml:space="preserve">  1388896.00</t>
  </si>
  <si>
    <t xml:space="preserve">   133500.00</t>
  </si>
  <si>
    <t xml:space="preserve">   665004.00</t>
  </si>
  <si>
    <t xml:space="preserve">   682569.00</t>
  </si>
  <si>
    <t xml:space="preserve">   704229.00</t>
  </si>
  <si>
    <t xml:space="preserve">   567887.00</t>
  </si>
  <si>
    <t xml:space="preserve">   513711.00</t>
  </si>
  <si>
    <t xml:space="preserve">    66024.00</t>
  </si>
  <si>
    <t xml:space="preserve">    96371.00</t>
  </si>
  <si>
    <t xml:space="preserve">   256409.00</t>
  </si>
  <si>
    <t xml:space="preserve">   260010.00</t>
  </si>
  <si>
    <t xml:space="preserve">   248010.00</t>
  </si>
  <si>
    <t xml:space="preserve">   985626.00</t>
  </si>
  <si>
    <t xml:space="preserve">   130598.00</t>
  </si>
  <si>
    <t xml:space="preserve">   629232.00</t>
  </si>
  <si>
    <t xml:space="preserve">  1162485.00</t>
  </si>
  <si>
    <t xml:space="preserve">   457382.00</t>
  </si>
  <si>
    <t xml:space="preserve">   487168.00</t>
  </si>
  <si>
    <t xml:space="preserve">   377798.00</t>
  </si>
  <si>
    <t xml:space="preserve">   447237.00</t>
  </si>
  <si>
    <t xml:space="preserve">   386946.00</t>
  </si>
  <si>
    <t xml:space="preserve">   431207.00</t>
  </si>
  <si>
    <t xml:space="preserve">   391816.00</t>
  </si>
  <si>
    <t xml:space="preserve">   692281.00</t>
  </si>
  <si>
    <t xml:space="preserve">   548198.00</t>
  </si>
  <si>
    <t xml:space="preserve">   446922.00</t>
  </si>
  <si>
    <t xml:space="preserve">   580590.00</t>
  </si>
  <si>
    <t xml:space="preserve">   643777.00</t>
  </si>
  <si>
    <t xml:space="preserve">   601979.00</t>
  </si>
  <si>
    <t xml:space="preserve">   705294.00</t>
  </si>
  <si>
    <t xml:space="preserve">   599625.00</t>
  </si>
  <si>
    <t xml:space="preserve">   209152.00</t>
  </si>
  <si>
    <t xml:space="preserve">   380543.00</t>
  </si>
  <si>
    <t xml:space="preserve">   523935.00</t>
  </si>
  <si>
    <t xml:space="preserve">   429732.00</t>
  </si>
  <si>
    <t xml:space="preserve">   402357.00</t>
  </si>
  <si>
    <t>OFICIAL CHOFER $3782</t>
  </si>
  <si>
    <t xml:space="preserve">   374773.00</t>
  </si>
  <si>
    <t xml:space="preserve">   945579.00</t>
  </si>
  <si>
    <t xml:space="preserve">  1000403.00</t>
  </si>
  <si>
    <t xml:space="preserve">    79810.00</t>
  </si>
  <si>
    <t xml:space="preserve">   433524.00</t>
  </si>
  <si>
    <t xml:space="preserve">  1143917.00</t>
  </si>
  <si>
    <t xml:space="preserve">   389056.00</t>
  </si>
  <si>
    <t xml:space="preserve">   397290.00</t>
  </si>
  <si>
    <t xml:space="preserve">   107685.00</t>
  </si>
  <si>
    <t xml:space="preserve">   308797.00</t>
  </si>
  <si>
    <t xml:space="preserve">   447391.00</t>
  </si>
  <si>
    <t xml:space="preserve">   446985.00</t>
  </si>
  <si>
    <t xml:space="preserve">   424733.00</t>
  </si>
  <si>
    <t xml:space="preserve">   437681.00</t>
  </si>
  <si>
    <t xml:space="preserve">  1274672.00</t>
  </si>
  <si>
    <t xml:space="preserve">   401512.00</t>
  </si>
  <si>
    <t xml:space="preserve">   102302.00</t>
  </si>
  <si>
    <t xml:space="preserve">   239905.00</t>
  </si>
  <si>
    <t xml:space="preserve">   234679.00</t>
  </si>
  <si>
    <t xml:space="preserve">   348860.00</t>
  </si>
  <si>
    <t xml:space="preserve">   417415.00</t>
  </si>
  <si>
    <t xml:space="preserve">   415023.00</t>
  </si>
  <si>
    <t xml:space="preserve">   423889.00</t>
  </si>
  <si>
    <t xml:space="preserve">   418214.00</t>
  </si>
  <si>
    <t xml:space="preserve">   561055.00</t>
  </si>
  <si>
    <t xml:space="preserve">   402466.00</t>
  </si>
  <si>
    <t xml:space="preserve">   389690.00</t>
  </si>
  <si>
    <t xml:space="preserve">   599634.00</t>
  </si>
  <si>
    <t xml:space="preserve">  1150271.00</t>
  </si>
  <si>
    <t xml:space="preserve">   353742.00</t>
  </si>
  <si>
    <t xml:space="preserve">   412121.00</t>
  </si>
  <si>
    <t xml:space="preserve">   469877.00</t>
  </si>
  <si>
    <t xml:space="preserve">   448416.00</t>
  </si>
  <si>
    <t xml:space="preserve">   404890.00</t>
  </si>
  <si>
    <t xml:space="preserve">   616423.00</t>
  </si>
  <si>
    <t xml:space="preserve">   699009.00</t>
  </si>
  <si>
    <t xml:space="preserve">   418541.00</t>
  </si>
  <si>
    <t xml:space="preserve">  1010662.00</t>
  </si>
  <si>
    <t xml:space="preserve">   389036.00</t>
  </si>
  <si>
    <t xml:space="preserve">    18802.00</t>
  </si>
  <si>
    <t xml:space="preserve">   451405.00</t>
  </si>
  <si>
    <t xml:space="preserve">   480507.00</t>
  </si>
  <si>
    <t xml:space="preserve">   629803.00</t>
  </si>
  <si>
    <t xml:space="preserve">  1022636.00</t>
  </si>
  <si>
    <t xml:space="preserve">   415304.00</t>
  </si>
  <si>
    <t xml:space="preserve">   426703.00</t>
  </si>
  <si>
    <t xml:space="preserve">   410801.00</t>
  </si>
  <si>
    <t xml:space="preserve">   368016.00</t>
  </si>
  <si>
    <t xml:space="preserve">   346823.00</t>
  </si>
  <si>
    <t xml:space="preserve">   382291.00</t>
  </si>
  <si>
    <t xml:space="preserve">   419425.00</t>
  </si>
  <si>
    <t xml:space="preserve">  1018025.00</t>
  </si>
  <si>
    <t xml:space="preserve">   490927.00</t>
  </si>
  <si>
    <t xml:space="preserve">   410237.00</t>
  </si>
  <si>
    <t xml:space="preserve">   204079.00</t>
  </si>
  <si>
    <t xml:space="preserve">   506965.00</t>
  </si>
  <si>
    <t xml:space="preserve">   421074.00</t>
  </si>
  <si>
    <t xml:space="preserve">   425275.00</t>
  </si>
  <si>
    <t xml:space="preserve">   418490.00</t>
  </si>
  <si>
    <t xml:space="preserve">   619543.00</t>
  </si>
  <si>
    <t xml:space="preserve">  1076424.00</t>
  </si>
  <si>
    <t xml:space="preserve">   440917.00</t>
  </si>
  <si>
    <t xml:space="preserve">   557452.00</t>
  </si>
  <si>
    <t xml:space="preserve">   531333.00</t>
  </si>
  <si>
    <t xml:space="preserve">   445562.00</t>
  </si>
  <si>
    <t xml:space="preserve">   363610.00</t>
  </si>
  <si>
    <t xml:space="preserve">   343490.00</t>
  </si>
  <si>
    <t xml:space="preserve">   417543.00</t>
  </si>
  <si>
    <t xml:space="preserve">   414794.00</t>
  </si>
  <si>
    <t xml:space="preserve">   377614.00</t>
  </si>
  <si>
    <t xml:space="preserve">   716698.00</t>
  </si>
  <si>
    <t xml:space="preserve">   342478.00</t>
  </si>
  <si>
    <t xml:space="preserve">   390676.00</t>
  </si>
  <si>
    <t xml:space="preserve">  1189420.00</t>
  </si>
  <si>
    <t xml:space="preserve">   995775.00</t>
  </si>
  <si>
    <t xml:space="preserve">   342712.00</t>
  </si>
  <si>
    <t xml:space="preserve">  1139805.00</t>
  </si>
  <si>
    <t xml:space="preserve">   473683.00</t>
  </si>
  <si>
    <t xml:space="preserve">  1241803.00</t>
  </si>
  <si>
    <t xml:space="preserve">  1071338.00</t>
  </si>
  <si>
    <t xml:space="preserve">  1368282.00</t>
  </si>
  <si>
    <t xml:space="preserve">   222652.00</t>
  </si>
  <si>
    <t xml:space="preserve">   522132.00</t>
  </si>
  <si>
    <t xml:space="preserve">   458684.00</t>
  </si>
  <si>
    <t xml:space="preserve">   658521.00</t>
  </si>
  <si>
    <t xml:space="preserve">  1124886.00</t>
  </si>
  <si>
    <t xml:space="preserve">   223450.00</t>
  </si>
  <si>
    <t xml:space="preserve">   395461.00</t>
  </si>
  <si>
    <t xml:space="preserve">   331682.00</t>
  </si>
  <si>
    <t xml:space="preserve">   536194.00</t>
  </si>
  <si>
    <t xml:space="preserve">   427970.00</t>
  </si>
  <si>
    <t xml:space="preserve">  1110234.00</t>
  </si>
  <si>
    <t xml:space="preserve">   681330.00</t>
  </si>
  <si>
    <t xml:space="preserve">   494777.00</t>
  </si>
  <si>
    <t xml:space="preserve">   394757.00</t>
  </si>
  <si>
    <t xml:space="preserve">   491941.00</t>
  </si>
  <si>
    <t xml:space="preserve">   423607.00</t>
  </si>
  <si>
    <t xml:space="preserve">   534434.00</t>
  </si>
  <si>
    <t xml:space="preserve">   198503.00</t>
  </si>
  <si>
    <t xml:space="preserve">   528279.00</t>
  </si>
  <si>
    <t xml:space="preserve">   394687.00</t>
  </si>
  <si>
    <t xml:space="preserve">   437250.00</t>
  </si>
  <si>
    <t xml:space="preserve">   390136.00</t>
  </si>
  <si>
    <t xml:space="preserve">   568337.00</t>
  </si>
  <si>
    <t xml:space="preserve">   584432.00</t>
  </si>
  <si>
    <t xml:space="preserve">   584540.00</t>
  </si>
  <si>
    <t xml:space="preserve">   376321.00</t>
  </si>
  <si>
    <t xml:space="preserve">   629837.00</t>
  </si>
  <si>
    <t xml:space="preserve">   596502.00</t>
  </si>
  <si>
    <t xml:space="preserve">   484583.00</t>
  </si>
  <si>
    <t xml:space="preserve">   603401.00</t>
  </si>
  <si>
    <t xml:space="preserve">   423467.00</t>
  </si>
  <si>
    <t xml:space="preserve">   561543.00</t>
  </si>
  <si>
    <t xml:space="preserve">   618253.00</t>
  </si>
  <si>
    <t xml:space="preserve">   526992.00</t>
  </si>
  <si>
    <t xml:space="preserve">   404480.00</t>
  </si>
  <si>
    <t xml:space="preserve">   615201.00</t>
  </si>
  <si>
    <t xml:space="preserve">   348033.00</t>
  </si>
  <si>
    <t xml:space="preserve">   532889.00</t>
  </si>
  <si>
    <t xml:space="preserve">   637365.00</t>
  </si>
  <si>
    <t xml:space="preserve">   637731.00</t>
  </si>
  <si>
    <t xml:space="preserve">   417026.00</t>
  </si>
  <si>
    <t xml:space="preserve">   941185.00</t>
  </si>
  <si>
    <t xml:space="preserve">   928433.00</t>
  </si>
  <si>
    <t xml:space="preserve">   668573.00</t>
  </si>
  <si>
    <t xml:space="preserve">   794557.00</t>
  </si>
  <si>
    <t xml:space="preserve">   408619.00</t>
  </si>
  <si>
    <t xml:space="preserve">   359574.00</t>
  </si>
  <si>
    <t xml:space="preserve">   654680.00</t>
  </si>
  <si>
    <t xml:space="preserve">   499067.00</t>
  </si>
  <si>
    <t xml:space="preserve">   534814.00</t>
  </si>
  <si>
    <t xml:space="preserve">   561201.00</t>
  </si>
  <si>
    <t xml:space="preserve">   392544.00</t>
  </si>
  <si>
    <t xml:space="preserve">   718714.00</t>
  </si>
  <si>
    <t xml:space="preserve">   669466.00</t>
  </si>
  <si>
    <t xml:space="preserve">  1003391.00</t>
  </si>
  <si>
    <t xml:space="preserve">  1534914.00</t>
  </si>
  <si>
    <t xml:space="preserve">  1214737.00</t>
  </si>
  <si>
    <t xml:space="preserve">   485820.00</t>
  </si>
  <si>
    <t xml:space="preserve">   298373.00</t>
  </si>
  <si>
    <t xml:space="preserve">   522606.00</t>
  </si>
  <si>
    <t xml:space="preserve">   897235.00</t>
  </si>
  <si>
    <t xml:space="preserve">   437236.00</t>
  </si>
  <si>
    <t xml:space="preserve">   284647.00</t>
  </si>
  <si>
    <t xml:space="preserve">   341121.00</t>
  </si>
  <si>
    <t xml:space="preserve">   374963.00</t>
  </si>
  <si>
    <t xml:space="preserve">   869389.00</t>
  </si>
  <si>
    <t xml:space="preserve">  1158799.00</t>
  </si>
  <si>
    <t xml:space="preserve">   284325.00</t>
  </si>
  <si>
    <t xml:space="preserve">   500528.00</t>
  </si>
  <si>
    <t xml:space="preserve">   424080.00</t>
  </si>
  <si>
    <t xml:space="preserve">   445018.00</t>
  </si>
  <si>
    <t xml:space="preserve">   446840.00</t>
  </si>
  <si>
    <t xml:space="preserve">   385567.00</t>
  </si>
  <si>
    <t xml:space="preserve">   390527.00</t>
  </si>
  <si>
    <t xml:space="preserve">   419976.00</t>
  </si>
  <si>
    <t xml:space="preserve">   318034.00</t>
  </si>
  <si>
    <t xml:space="preserve">   413333.00</t>
  </si>
  <si>
    <t xml:space="preserve">   508621.00</t>
  </si>
  <si>
    <t xml:space="preserve">   309348.00</t>
  </si>
  <si>
    <t xml:space="preserve">   595924.00</t>
  </si>
  <si>
    <t xml:space="preserve">   248715.00</t>
  </si>
  <si>
    <t xml:space="preserve">   344561.00</t>
  </si>
  <si>
    <t xml:space="preserve">   256035.00</t>
  </si>
  <si>
    <t xml:space="preserve">   227321.00</t>
  </si>
  <si>
    <t xml:space="preserve">   171943.00</t>
  </si>
  <si>
    <t xml:space="preserve">   190594.00</t>
  </si>
  <si>
    <t xml:space="preserve">   184598.00</t>
  </si>
  <si>
    <t xml:space="preserve">   317935.00</t>
  </si>
  <si>
    <t xml:space="preserve">   157634.00</t>
  </si>
  <si>
    <t xml:space="preserve">   131308.00</t>
  </si>
  <si>
    <t xml:space="preserve">   195190.00</t>
  </si>
  <si>
    <t xml:space="preserve">   360634.00</t>
  </si>
  <si>
    <t xml:space="preserve">   393140.00</t>
  </si>
  <si>
    <t xml:space="preserve">   313569.00</t>
  </si>
  <si>
    <t xml:space="preserve">   105008.00</t>
  </si>
  <si>
    <t xml:space="preserve">    19284.00</t>
  </si>
  <si>
    <t xml:space="preserve">   119129.00</t>
  </si>
  <si>
    <t>EMB INDEC</t>
  </si>
  <si>
    <t xml:space="preserve">   100125.00</t>
  </si>
  <si>
    <t xml:space="preserve">   308020.00</t>
  </si>
  <si>
    <t xml:space="preserve">   255020.00</t>
  </si>
  <si>
    <t xml:space="preserve">   320221.00</t>
  </si>
  <si>
    <t xml:space="preserve">   320902.00</t>
  </si>
  <si>
    <t xml:space="preserve">   700892.00</t>
  </si>
  <si>
    <t xml:space="preserve">   371639.00</t>
  </si>
  <si>
    <t xml:space="preserve">   356794.00</t>
  </si>
  <si>
    <t xml:space="preserve">   286208.00</t>
  </si>
  <si>
    <t xml:space="preserve">   213615.00</t>
  </si>
  <si>
    <t>EN EL DATO FIJO DE LA LIQUIDACION "PONER EN DIA HASTA" EL ULTIMO DIA DEL MES 30/06 o 31/12 PQ SINO CALCULA MAL LOS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</si>
</sst>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##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2"/>
      <color rgb="FFFFFFFF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A97EC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7EFFF"/>
      </left>
      <right style="thin">
        <color rgb="FFF7EFFF"/>
      </right>
      <top style="thin">
        <color rgb="FFF7EFFF"/>
      </top>
      <bottom style="thin">
        <color rgb="FFF7EF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164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166" fontId="0" fillId="0" borderId="0" xfId="1" applyFont="1"/>
    <xf numFmtId="14" fontId="0" fillId="0" borderId="0" xfId="0" applyNumberFormat="1"/>
    <xf numFmtId="166" fontId="0" fillId="34" borderId="0" xfId="1" applyFont="1" applyFill="1"/>
    <xf numFmtId="0" fontId="15" fillId="0" borderId="0" xfId="0" applyFont="1"/>
    <xf numFmtId="166" fontId="15" fillId="0" borderId="0" xfId="1" applyFont="1"/>
    <xf numFmtId="0" fontId="0" fillId="35" borderId="0" xfId="0" applyFill="1"/>
    <xf numFmtId="0" fontId="0" fillId="0" borderId="0" xfId="0" applyAlignment="1">
      <alignment horizontal="center"/>
    </xf>
    <xf numFmtId="166" fontId="0" fillId="0" borderId="0" xfId="1" applyFont="1" applyFill="1"/>
    <xf numFmtId="17" fontId="0" fillId="0" borderId="0" xfId="0" applyNumberFormat="1"/>
    <xf numFmtId="166" fontId="0" fillId="35" borderId="0" xfId="1" applyFont="1" applyFill="1"/>
    <xf numFmtId="166" fontId="0" fillId="0" borderId="0" xfId="0" applyNumberFormat="1"/>
    <xf numFmtId="0" fontId="13" fillId="0" borderId="0" xfId="0" applyFont="1"/>
    <xf numFmtId="0" fontId="0" fillId="33" borderId="0" xfId="0" applyFill="1"/>
    <xf numFmtId="3" fontId="21" fillId="0" borderId="0" xfId="44" applyNumberFormat="1" applyFont="1" applyAlignment="1">
      <alignment horizontal="center" vertical="center"/>
    </xf>
    <xf numFmtId="0" fontId="19" fillId="0" borderId="11" xfId="0" applyFont="1" applyBorder="1"/>
    <xf numFmtId="17" fontId="0" fillId="0" borderId="0" xfId="0" applyNumberFormat="1" applyAlignment="1">
      <alignment horizontal="center"/>
    </xf>
    <xf numFmtId="14" fontId="19" fillId="0" borderId="11" xfId="0" applyNumberFormat="1" applyFont="1" applyBorder="1"/>
    <xf numFmtId="0" fontId="0" fillId="34" borderId="0" xfId="0" applyFill="1"/>
    <xf numFmtId="1" fontId="22" fillId="34" borderId="0" xfId="0" applyNumberFormat="1" applyFont="1" applyFill="1" applyAlignment="1">
      <alignment horizontal="center" vertical="center"/>
    </xf>
    <xf numFmtId="17" fontId="0" fillId="34" borderId="0" xfId="0" applyNumberFormat="1" applyFill="1"/>
    <xf numFmtId="0" fontId="22" fillId="34" borderId="0" xfId="0" applyFont="1" applyFill="1" applyAlignment="1">
      <alignment horizontal="left" vertical="center"/>
    </xf>
    <xf numFmtId="0" fontId="0" fillId="0" borderId="10" xfId="0" applyBorder="1"/>
    <xf numFmtId="166" fontId="0" fillId="0" borderId="10" xfId="0" applyNumberFormat="1" applyBorder="1"/>
    <xf numFmtId="166" fontId="0" fillId="0" borderId="10" xfId="1" applyFont="1" applyBorder="1"/>
    <xf numFmtId="14" fontId="15" fillId="0" borderId="0" xfId="0" applyNumberFormat="1" applyFont="1"/>
    <xf numFmtId="0" fontId="25" fillId="0" borderId="0" xfId="0" applyFont="1" applyAlignment="1">
      <alignment vertical="center"/>
    </xf>
    <xf numFmtId="0" fontId="0" fillId="36" borderId="0" xfId="0" applyFill="1"/>
    <xf numFmtId="0" fontId="0" fillId="37" borderId="0" xfId="0" applyFill="1"/>
    <xf numFmtId="0" fontId="0" fillId="37" borderId="0" xfId="0" applyFill="1" applyAlignment="1">
      <alignment vertical="center"/>
    </xf>
    <xf numFmtId="0" fontId="0" fillId="38" borderId="0" xfId="0" applyFill="1"/>
    <xf numFmtId="0" fontId="0" fillId="38" borderId="0" xfId="0" applyFill="1" applyAlignment="1">
      <alignment vertical="center"/>
    </xf>
    <xf numFmtId="0" fontId="0" fillId="39" borderId="0" xfId="0" applyFill="1"/>
    <xf numFmtId="0" fontId="0" fillId="39" borderId="0" xfId="0" applyFill="1" applyAlignment="1">
      <alignment vertical="center"/>
    </xf>
    <xf numFmtId="166" fontId="0" fillId="36" borderId="0" xfId="1" applyFont="1" applyFill="1"/>
    <xf numFmtId="166" fontId="0" fillId="37" borderId="0" xfId="1" applyFont="1" applyFill="1"/>
    <xf numFmtId="166" fontId="0" fillId="38" borderId="0" xfId="1" applyFont="1" applyFill="1"/>
    <xf numFmtId="166" fontId="0" fillId="39" borderId="0" xfId="1" applyFont="1" applyFill="1"/>
    <xf numFmtId="166" fontId="0" fillId="39" borderId="0" xfId="0" applyNumberFormat="1" applyFill="1"/>
    <xf numFmtId="166" fontId="0" fillId="36" borderId="0" xfId="0" applyNumberFormat="1" applyFill="1"/>
    <xf numFmtId="166" fontId="0" fillId="37" borderId="0" xfId="0" applyNumberFormat="1" applyFill="1"/>
    <xf numFmtId="166" fontId="0" fillId="38" borderId="0" xfId="0" applyNumberFormat="1" applyFill="1"/>
    <xf numFmtId="166" fontId="18" fillId="0" borderId="0" xfId="1" applyFont="1" applyFill="1"/>
    <xf numFmtId="166" fontId="13" fillId="0" borderId="10" xfId="1" applyFont="1" applyFill="1" applyBorder="1"/>
    <xf numFmtId="166" fontId="0" fillId="0" borderId="10" xfId="1" applyFont="1" applyFill="1" applyBorder="1"/>
    <xf numFmtId="0" fontId="26" fillId="0" borderId="0" xfId="0" applyFont="1"/>
    <xf numFmtId="0" fontId="15" fillId="33" borderId="10" xfId="0" applyFont="1" applyFill="1" applyBorder="1" applyAlignment="1">
      <alignment horizontal="center"/>
    </xf>
    <xf numFmtId="0" fontId="27" fillId="0" borderId="10" xfId="45" applyFont="1" applyBorder="1" applyAlignment="1">
      <alignment horizontal="center"/>
    </xf>
    <xf numFmtId="0" fontId="27" fillId="0" borderId="10" xfId="45" quotePrefix="1" applyFont="1" applyBorder="1" applyAlignment="1">
      <alignment horizontal="center"/>
    </xf>
    <xf numFmtId="0" fontId="27" fillId="40" borderId="12" xfId="45" applyFont="1" applyFill="1" applyBorder="1" applyAlignment="1">
      <alignment horizontal="center"/>
    </xf>
    <xf numFmtId="0" fontId="27" fillId="0" borderId="12" xfId="45" applyFont="1" applyBorder="1" applyAlignment="1">
      <alignment horizontal="center"/>
    </xf>
    <xf numFmtId="1" fontId="28" fillId="0" borderId="10" xfId="47" applyNumberFormat="1" applyFont="1" applyBorder="1" applyAlignment="1">
      <alignment horizontal="center"/>
    </xf>
    <xf numFmtId="14" fontId="29" fillId="0" borderId="10" xfId="45" applyNumberFormat="1" applyFont="1" applyBorder="1" applyAlignment="1">
      <alignment horizontal="left"/>
    </xf>
    <xf numFmtId="14" fontId="29" fillId="0" borderId="10" xfId="45" applyNumberFormat="1" applyFont="1" applyBorder="1" applyAlignment="1">
      <alignment horizontal="center"/>
    </xf>
    <xf numFmtId="14" fontId="29" fillId="33" borderId="10" xfId="45" applyNumberFormat="1" applyFont="1" applyFill="1" applyBorder="1" applyAlignment="1">
      <alignment horizontal="center"/>
    </xf>
    <xf numFmtId="166" fontId="30" fillId="0" borderId="12" xfId="1" applyFont="1" applyFill="1" applyBorder="1" applyAlignment="1">
      <alignment horizontal="center" vertical="center"/>
    </xf>
    <xf numFmtId="166" fontId="30" fillId="0" borderId="12" xfId="1" applyFont="1" applyBorder="1" applyAlignment="1">
      <alignment horizontal="center" vertical="center"/>
    </xf>
    <xf numFmtId="2" fontId="30" fillId="0" borderId="12" xfId="45" applyNumberFormat="1" applyFont="1" applyBorder="1" applyAlignment="1">
      <alignment horizontal="center" vertical="center"/>
    </xf>
    <xf numFmtId="166" fontId="27" fillId="0" borderId="12" xfId="1" applyFont="1" applyBorder="1" applyAlignment="1">
      <alignment horizontal="center"/>
    </xf>
    <xf numFmtId="166" fontId="30" fillId="41" borderId="12" xfId="1" applyFont="1" applyFill="1" applyBorder="1" applyAlignment="1">
      <alignment horizontal="center" vertical="center"/>
    </xf>
    <xf numFmtId="166" fontId="30" fillId="42" borderId="12" xfId="1" applyFont="1" applyFill="1" applyBorder="1" applyAlignment="1">
      <alignment horizontal="center" vertical="center"/>
    </xf>
    <xf numFmtId="164" fontId="31" fillId="0" borderId="10" xfId="46" applyFont="1" applyBorder="1" applyAlignment="1">
      <alignment horizontal="center"/>
    </xf>
    <xf numFmtId="166" fontId="31" fillId="0" borderId="10" xfId="1" applyFont="1" applyBorder="1" applyAlignment="1">
      <alignment horizontal="center"/>
    </xf>
    <xf numFmtId="166" fontId="0" fillId="0" borderId="0" xfId="1" applyFont="1" applyAlignment="1">
      <alignment horizontal="center"/>
    </xf>
    <xf numFmtId="0" fontId="15" fillId="40" borderId="10" xfId="0" applyFont="1" applyFill="1" applyBorder="1" applyAlignment="1">
      <alignment horizontal="center"/>
    </xf>
    <xf numFmtId="0" fontId="0" fillId="43" borderId="0" xfId="0" applyFill="1"/>
    <xf numFmtId="165" fontId="0" fillId="0" borderId="0" xfId="0" applyNumberFormat="1"/>
    <xf numFmtId="1" fontId="28" fillId="34" borderId="10" xfId="47" applyNumberFormat="1" applyFont="1" applyFill="1" applyBorder="1" applyAlignment="1">
      <alignment horizontal="center"/>
    </xf>
    <xf numFmtId="14" fontId="29" fillId="34" borderId="10" xfId="45" applyNumberFormat="1" applyFont="1" applyFill="1" applyBorder="1" applyAlignment="1">
      <alignment horizontal="left"/>
    </xf>
    <xf numFmtId="14" fontId="29" fillId="34" borderId="10" xfId="45" applyNumberFormat="1" applyFont="1" applyFill="1" applyBorder="1" applyAlignment="1">
      <alignment horizontal="center"/>
    </xf>
    <xf numFmtId="166" fontId="30" fillId="34" borderId="12" xfId="1" applyFont="1" applyFill="1" applyBorder="1" applyAlignment="1">
      <alignment horizontal="center" vertical="center"/>
    </xf>
    <xf numFmtId="2" fontId="30" fillId="34" borderId="12" xfId="45" applyNumberFormat="1" applyFont="1" applyFill="1" applyBorder="1" applyAlignment="1">
      <alignment horizontal="center" vertical="center"/>
    </xf>
    <xf numFmtId="166" fontId="27" fillId="34" borderId="12" xfId="1" applyFont="1" applyFill="1" applyBorder="1" applyAlignment="1">
      <alignment horizontal="center"/>
    </xf>
    <xf numFmtId="165" fontId="0" fillId="34" borderId="0" xfId="0" applyNumberFormat="1" applyFill="1"/>
    <xf numFmtId="166" fontId="32" fillId="0" borderId="12" xfId="1" applyFont="1" applyBorder="1" applyAlignment="1">
      <alignment horizontal="center" vertical="center"/>
    </xf>
    <xf numFmtId="165" fontId="13" fillId="0" borderId="0" xfId="0" applyNumberFormat="1" applyFont="1"/>
    <xf numFmtId="166" fontId="32" fillId="0" borderId="12" xfId="1" applyFont="1" applyFill="1" applyBorder="1" applyAlignment="1">
      <alignment horizontal="center" vertical="center"/>
    </xf>
    <xf numFmtId="164" fontId="0" fillId="0" borderId="0" xfId="0" applyNumberFormat="1"/>
    <xf numFmtId="167" fontId="33" fillId="44" borderId="0" xfId="0" applyNumberFormat="1" applyFont="1" applyFill="1"/>
    <xf numFmtId="0" fontId="33" fillId="44" borderId="0" xfId="0" applyFont="1" applyFill="1"/>
    <xf numFmtId="167" fontId="0" fillId="0" borderId="0" xfId="0" applyNumberFormat="1"/>
    <xf numFmtId="0" fontId="15" fillId="33" borderId="13" xfId="0" applyFont="1" applyFill="1" applyBorder="1" applyAlignment="1">
      <alignment horizontal="center"/>
    </xf>
    <xf numFmtId="166" fontId="0" fillId="0" borderId="0" xfId="1" applyFont="1" applyFill="1" applyBorder="1"/>
    <xf numFmtId="1" fontId="28" fillId="33" borderId="10" xfId="47" applyNumberFormat="1" applyFont="1" applyFill="1" applyBorder="1" applyAlignment="1">
      <alignment horizontal="center"/>
    </xf>
    <xf numFmtId="166" fontId="30" fillId="33" borderId="12" xfId="1" applyFont="1" applyFill="1" applyBorder="1" applyAlignment="1">
      <alignment horizontal="center" vertical="center"/>
    </xf>
    <xf numFmtId="0" fontId="18" fillId="0" borderId="0" xfId="0" applyFont="1"/>
    <xf numFmtId="167" fontId="18" fillId="0" borderId="0" xfId="0" applyNumberFormat="1" applyFont="1"/>
    <xf numFmtId="14" fontId="18" fillId="0" borderId="0" xfId="0" applyNumberFormat="1" applyFont="1"/>
    <xf numFmtId="17" fontId="15" fillId="0" borderId="0" xfId="0" applyNumberFormat="1" applyFont="1" applyAlignment="1">
      <alignment horizontal="center"/>
    </xf>
    <xf numFmtId="167" fontId="18" fillId="35" borderId="0" xfId="0" applyNumberFormat="1" applyFont="1" applyFill="1"/>
    <xf numFmtId="166" fontId="0" fillId="43" borderId="10" xfId="1" applyFont="1" applyFill="1" applyBorder="1"/>
    <xf numFmtId="3" fontId="13" fillId="33" borderId="0" xfId="44" applyNumberFormat="1" applyFont="1" applyFill="1" applyAlignment="1">
      <alignment horizontal="center" vertical="center"/>
    </xf>
    <xf numFmtId="167" fontId="18" fillId="45" borderId="0" xfId="0" applyNumberFormat="1" applyFont="1" applyFill="1"/>
    <xf numFmtId="0" fontId="18" fillId="45" borderId="0" xfId="0" applyFont="1" applyFill="1"/>
    <xf numFmtId="14" fontId="18" fillId="45" borderId="0" xfId="0" applyNumberFormat="1" applyFont="1" applyFill="1"/>
    <xf numFmtId="166" fontId="18" fillId="45" borderId="0" xfId="1" applyFont="1" applyFill="1"/>
    <xf numFmtId="3" fontId="21" fillId="45" borderId="0" xfId="44" applyNumberFormat="1" applyFont="1" applyFill="1" applyAlignment="1">
      <alignment horizontal="center" vertical="center"/>
    </xf>
    <xf numFmtId="166" fontId="0" fillId="45" borderId="0" xfId="1" applyFont="1" applyFill="1"/>
    <xf numFmtId="166" fontId="0" fillId="45" borderId="10" xfId="1" applyFont="1" applyFill="1" applyBorder="1"/>
    <xf numFmtId="0" fontId="0" fillId="45" borderId="10" xfId="0" applyFill="1" applyBorder="1"/>
    <xf numFmtId="166" fontId="0" fillId="45" borderId="10" xfId="0" applyNumberFormat="1" applyFill="1" applyBorder="1"/>
    <xf numFmtId="0" fontId="0" fillId="45" borderId="0" xfId="0" applyFill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1" builtinId="3"/>
    <cellStyle name="Millares 2" xfId="42" xr:uid="{00000000-0005-0000-0000-000020000000}"/>
    <cellStyle name="Moneda" xfId="46" builtinId="4"/>
    <cellStyle name="Neutral" xfId="8" builtinId="28" customBuiltin="1"/>
    <cellStyle name="Normal" xfId="0" builtinId="0"/>
    <cellStyle name="Normal 2" xfId="45" xr:uid="{00000000-0005-0000-0000-000024000000}"/>
    <cellStyle name="Normal 3" xfId="44" xr:uid="{00000000-0005-0000-0000-000025000000}"/>
    <cellStyle name="Normal 35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ítulo 4" xfId="43" xr:uid="{00000000-0005-0000-0000-00002E000000}"/>
    <cellStyle name="Total" xfId="17" builtinId="25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CC66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0"/>
  <sheetViews>
    <sheetView topLeftCell="A2" workbookViewId="0">
      <selection activeCell="I19" sqref="I19"/>
    </sheetView>
  </sheetViews>
  <sheetFormatPr baseColWidth="10" defaultRowHeight="15" x14ac:dyDescent="0.25"/>
  <cols>
    <col min="2" max="2" width="22.7109375" bestFit="1" customWidth="1"/>
    <col min="3" max="3" width="20" style="2" bestFit="1" customWidth="1"/>
    <col min="4" max="4" width="15.85546875" bestFit="1" customWidth="1"/>
    <col min="5" max="5" width="13.5703125" customWidth="1"/>
    <col min="6" max="6" width="26" bestFit="1" customWidth="1"/>
    <col min="7" max="7" width="32.28515625" bestFit="1" customWidth="1"/>
  </cols>
  <sheetData>
    <row r="1" spans="1:17" x14ac:dyDescent="0.25">
      <c r="A1" t="s">
        <v>629</v>
      </c>
      <c r="B1" t="s">
        <v>762</v>
      </c>
      <c r="C1" s="2" t="s">
        <v>630</v>
      </c>
      <c r="D1" t="s">
        <v>764</v>
      </c>
      <c r="E1" t="s">
        <v>763</v>
      </c>
      <c r="F1" t="s">
        <v>765</v>
      </c>
      <c r="G1" t="s">
        <v>1484</v>
      </c>
    </row>
    <row r="2" spans="1:17" x14ac:dyDescent="0.25">
      <c r="A2" s="15">
        <v>21</v>
      </c>
      <c r="B2" s="15" t="s">
        <v>766</v>
      </c>
      <c r="C2" s="17" t="s">
        <v>767</v>
      </c>
      <c r="D2" s="17" t="s">
        <v>30</v>
      </c>
      <c r="E2" s="17">
        <v>45261</v>
      </c>
      <c r="F2" s="15" t="s">
        <v>1548</v>
      </c>
      <c r="G2" s="15" t="s">
        <v>1485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15">
        <v>24</v>
      </c>
      <c r="B3" s="15" t="s">
        <v>768</v>
      </c>
      <c r="C3" s="17" t="s">
        <v>769</v>
      </c>
      <c r="D3" s="17" t="s">
        <v>33</v>
      </c>
      <c r="E3" s="17">
        <v>45261</v>
      </c>
      <c r="F3" s="15" t="s">
        <v>1548</v>
      </c>
      <c r="G3" s="15" t="s">
        <v>1485</v>
      </c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5">
      <c r="A4" s="15">
        <v>36</v>
      </c>
      <c r="B4" s="15" t="s">
        <v>770</v>
      </c>
      <c r="C4" s="17" t="s">
        <v>771</v>
      </c>
      <c r="D4" s="17" t="s">
        <v>35</v>
      </c>
      <c r="E4" s="17">
        <v>45261</v>
      </c>
      <c r="F4" s="15" t="s">
        <v>1549</v>
      </c>
      <c r="G4" s="15" t="s">
        <v>1485</v>
      </c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15">
        <v>311</v>
      </c>
      <c r="B5" s="15" t="s">
        <v>774</v>
      </c>
      <c r="C5" s="17" t="s">
        <v>775</v>
      </c>
      <c r="D5" s="17" t="s">
        <v>39</v>
      </c>
      <c r="E5" s="17">
        <v>42339</v>
      </c>
      <c r="F5" s="15" t="s">
        <v>1548</v>
      </c>
      <c r="G5" s="15" t="s">
        <v>1485</v>
      </c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15">
        <v>316</v>
      </c>
      <c r="B6" s="15" t="s">
        <v>776</v>
      </c>
      <c r="C6" s="17" t="s">
        <v>777</v>
      </c>
      <c r="D6" s="17" t="s">
        <v>41</v>
      </c>
      <c r="E6" s="17">
        <v>45310</v>
      </c>
      <c r="F6" s="15" t="s">
        <v>43</v>
      </c>
      <c r="G6" s="15" t="s">
        <v>1486</v>
      </c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15">
        <v>318</v>
      </c>
      <c r="B7" s="15" t="s">
        <v>1378</v>
      </c>
      <c r="C7" s="17" t="s">
        <v>836</v>
      </c>
      <c r="D7" s="17" t="s">
        <v>1487</v>
      </c>
      <c r="E7" s="17">
        <v>45446</v>
      </c>
      <c r="F7" s="15" t="s">
        <v>1549</v>
      </c>
      <c r="G7" s="15" t="s">
        <v>1485</v>
      </c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15">
        <v>348</v>
      </c>
      <c r="B8" s="15" t="s">
        <v>778</v>
      </c>
      <c r="C8" s="17" t="s">
        <v>779</v>
      </c>
      <c r="D8" s="17" t="s">
        <v>45</v>
      </c>
      <c r="E8" s="17">
        <v>44501</v>
      </c>
      <c r="F8" s="15" t="s">
        <v>43</v>
      </c>
      <c r="G8" s="15" t="s">
        <v>1486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15">
        <v>366</v>
      </c>
      <c r="B9" s="15" t="s">
        <v>780</v>
      </c>
      <c r="C9" s="17" t="s">
        <v>781</v>
      </c>
      <c r="D9" s="17" t="s">
        <v>47</v>
      </c>
      <c r="E9" s="17">
        <v>45246</v>
      </c>
      <c r="F9" s="15" t="s">
        <v>43</v>
      </c>
      <c r="G9" s="15" t="s">
        <v>1486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15">
        <v>370</v>
      </c>
      <c r="B10" s="15" t="s">
        <v>953</v>
      </c>
      <c r="C10" s="17" t="s">
        <v>1550</v>
      </c>
      <c r="D10" s="17" t="s">
        <v>50</v>
      </c>
      <c r="E10" s="17">
        <v>45554</v>
      </c>
      <c r="F10" s="15" t="s">
        <v>1549</v>
      </c>
      <c r="G10" s="15" t="s">
        <v>1485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15">
        <v>376</v>
      </c>
      <c r="B11" s="15" t="s">
        <v>774</v>
      </c>
      <c r="C11" s="17" t="s">
        <v>782</v>
      </c>
      <c r="D11" s="17" t="s">
        <v>52</v>
      </c>
      <c r="E11" s="17">
        <v>45261</v>
      </c>
      <c r="F11" s="15" t="s">
        <v>1549</v>
      </c>
      <c r="G11" s="15" t="s">
        <v>1485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15">
        <v>499</v>
      </c>
      <c r="B12" s="15" t="s">
        <v>784</v>
      </c>
      <c r="C12" s="17" t="s">
        <v>785</v>
      </c>
      <c r="D12" s="17" t="s">
        <v>56</v>
      </c>
      <c r="E12" s="17">
        <v>45261</v>
      </c>
      <c r="F12" s="15" t="s">
        <v>1548</v>
      </c>
      <c r="G12" s="15" t="s">
        <v>1485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x14ac:dyDescent="0.25">
      <c r="A13" s="15">
        <v>512</v>
      </c>
      <c r="B13" s="15" t="s">
        <v>786</v>
      </c>
      <c r="C13" s="17" t="s">
        <v>787</v>
      </c>
      <c r="D13" s="17" t="s">
        <v>58</v>
      </c>
      <c r="E13" s="17">
        <v>45261</v>
      </c>
      <c r="F13" s="15" t="s">
        <v>1549</v>
      </c>
      <c r="G13" s="15" t="s">
        <v>1485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15">
        <v>560</v>
      </c>
      <c r="B14" s="15" t="s">
        <v>788</v>
      </c>
      <c r="C14" s="17" t="s">
        <v>789</v>
      </c>
      <c r="D14" s="17" t="s">
        <v>60</v>
      </c>
      <c r="E14" s="17">
        <v>45566</v>
      </c>
      <c r="F14" s="15" t="s">
        <v>43</v>
      </c>
      <c r="G14" s="15" t="s">
        <v>1486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15">
        <v>705</v>
      </c>
      <c r="B15" s="15" t="s">
        <v>835</v>
      </c>
      <c r="C15" s="17" t="s">
        <v>1551</v>
      </c>
      <c r="D15" s="17" t="s">
        <v>1552</v>
      </c>
      <c r="E15" s="17">
        <v>45597</v>
      </c>
      <c r="F15" s="15" t="s">
        <v>1549</v>
      </c>
      <c r="G15" s="15" t="s">
        <v>1485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x14ac:dyDescent="0.25">
      <c r="A16" s="15">
        <v>708</v>
      </c>
      <c r="B16" s="15" t="s">
        <v>1553</v>
      </c>
      <c r="C16" s="17" t="s">
        <v>1554</v>
      </c>
      <c r="D16" s="17" t="s">
        <v>1555</v>
      </c>
      <c r="E16" s="17">
        <v>45539</v>
      </c>
      <c r="F16" s="15" t="s">
        <v>1549</v>
      </c>
      <c r="G16" s="15" t="s">
        <v>1485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5">
      <c r="A17" s="15">
        <v>779</v>
      </c>
      <c r="B17" s="15" t="s">
        <v>1021</v>
      </c>
      <c r="C17" s="17" t="s">
        <v>1556</v>
      </c>
      <c r="D17" s="17" t="s">
        <v>1557</v>
      </c>
      <c r="E17" s="17">
        <v>45547</v>
      </c>
      <c r="F17" s="15" t="s">
        <v>1549</v>
      </c>
      <c r="G17" s="15" t="s">
        <v>1485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15">
        <v>797</v>
      </c>
      <c r="B18" s="15" t="s">
        <v>790</v>
      </c>
      <c r="C18" s="17" t="s">
        <v>791</v>
      </c>
      <c r="D18" s="17" t="s">
        <v>62</v>
      </c>
      <c r="E18" s="17">
        <v>45173</v>
      </c>
      <c r="F18" s="15" t="s">
        <v>43</v>
      </c>
      <c r="G18" s="15" t="s">
        <v>1486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15">
        <v>842</v>
      </c>
      <c r="B19" s="15" t="s">
        <v>792</v>
      </c>
      <c r="C19" s="17" t="s">
        <v>793</v>
      </c>
      <c r="D19" s="17" t="s">
        <v>64</v>
      </c>
      <c r="E19" s="17">
        <v>45555</v>
      </c>
      <c r="F19" s="15" t="s">
        <v>1549</v>
      </c>
      <c r="G19" s="15" t="s">
        <v>1485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15">
        <v>1073</v>
      </c>
      <c r="B20" s="15" t="s">
        <v>796</v>
      </c>
      <c r="C20" s="17" t="s">
        <v>797</v>
      </c>
      <c r="D20" s="17" t="s">
        <v>66</v>
      </c>
      <c r="E20" s="17">
        <v>45261</v>
      </c>
      <c r="F20" s="15" t="s">
        <v>1549</v>
      </c>
      <c r="G20" s="15" t="s">
        <v>1485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15">
        <v>1117</v>
      </c>
      <c r="B21" s="15" t="s">
        <v>798</v>
      </c>
      <c r="C21" s="17" t="s">
        <v>799</v>
      </c>
      <c r="D21" s="17" t="s">
        <v>68</v>
      </c>
      <c r="E21" s="17">
        <v>45477</v>
      </c>
      <c r="F21" s="15" t="s">
        <v>43</v>
      </c>
      <c r="G21" s="15" t="s">
        <v>1486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15">
        <v>1166</v>
      </c>
      <c r="B22" s="15" t="s">
        <v>800</v>
      </c>
      <c r="C22" s="17" t="s">
        <v>801</v>
      </c>
      <c r="D22" s="17" t="s">
        <v>70</v>
      </c>
      <c r="E22" s="17">
        <v>36909</v>
      </c>
      <c r="F22" s="15" t="s">
        <v>71</v>
      </c>
      <c r="G22" s="15" t="s">
        <v>1486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15">
        <v>1354</v>
      </c>
      <c r="B23" s="15" t="s">
        <v>776</v>
      </c>
      <c r="C23" s="17" t="s">
        <v>802</v>
      </c>
      <c r="D23" s="17" t="s">
        <v>73</v>
      </c>
      <c r="E23" s="17">
        <v>45198</v>
      </c>
      <c r="F23" s="15" t="s">
        <v>1549</v>
      </c>
      <c r="G23" s="15" t="s">
        <v>1485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15">
        <v>1355</v>
      </c>
      <c r="B24" s="15" t="s">
        <v>803</v>
      </c>
      <c r="C24" s="17" t="s">
        <v>804</v>
      </c>
      <c r="D24" s="17" t="s">
        <v>583</v>
      </c>
      <c r="E24" s="17">
        <v>45316</v>
      </c>
      <c r="F24" s="15" t="s">
        <v>1549</v>
      </c>
      <c r="G24" s="15" t="s">
        <v>1485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15">
        <v>1370</v>
      </c>
      <c r="B25" s="15" t="s">
        <v>805</v>
      </c>
      <c r="C25" s="17" t="s">
        <v>806</v>
      </c>
      <c r="D25" s="17" t="s">
        <v>75</v>
      </c>
      <c r="E25" s="17">
        <v>45261</v>
      </c>
      <c r="F25" s="15" t="s">
        <v>1548</v>
      </c>
      <c r="G25" s="15" t="s">
        <v>1485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15">
        <v>1383</v>
      </c>
      <c r="B26" s="15" t="s">
        <v>807</v>
      </c>
      <c r="C26" s="17" t="s">
        <v>808</v>
      </c>
      <c r="D26" s="17" t="s">
        <v>77</v>
      </c>
      <c r="E26" s="17">
        <v>45261</v>
      </c>
      <c r="F26" s="15" t="s">
        <v>1548</v>
      </c>
      <c r="G26" s="15" t="s">
        <v>1485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15">
        <v>1421</v>
      </c>
      <c r="B27" s="15" t="s">
        <v>809</v>
      </c>
      <c r="C27" s="17" t="s">
        <v>810</v>
      </c>
      <c r="D27" s="17" t="s">
        <v>79</v>
      </c>
      <c r="E27" s="17">
        <v>45294</v>
      </c>
      <c r="F27" s="15" t="s">
        <v>43</v>
      </c>
      <c r="G27" s="15" t="s">
        <v>1486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15">
        <v>1442</v>
      </c>
      <c r="B28" s="15" t="s">
        <v>811</v>
      </c>
      <c r="C28" s="17" t="s">
        <v>812</v>
      </c>
      <c r="D28" s="17" t="s">
        <v>82</v>
      </c>
      <c r="E28" s="17">
        <v>44517</v>
      </c>
      <c r="F28" s="15" t="s">
        <v>43</v>
      </c>
      <c r="G28" s="15" t="s">
        <v>1486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15">
        <v>1518</v>
      </c>
      <c r="B29" s="15" t="s">
        <v>817</v>
      </c>
      <c r="C29" s="17" t="s">
        <v>818</v>
      </c>
      <c r="D29" s="17" t="s">
        <v>89</v>
      </c>
      <c r="E29" s="17">
        <v>45261</v>
      </c>
      <c r="F29" s="15" t="s">
        <v>1549</v>
      </c>
      <c r="G29" s="15" t="s">
        <v>1485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15">
        <v>1592</v>
      </c>
      <c r="B30" s="15" t="s">
        <v>819</v>
      </c>
      <c r="C30" s="17" t="s">
        <v>820</v>
      </c>
      <c r="D30" s="17" t="s">
        <v>91</v>
      </c>
      <c r="E30" s="17">
        <v>42476</v>
      </c>
      <c r="F30" s="15" t="s">
        <v>92</v>
      </c>
      <c r="G30" s="15" t="s">
        <v>1486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15">
        <v>1609</v>
      </c>
      <c r="B31" s="15" t="s">
        <v>821</v>
      </c>
      <c r="C31" s="17" t="s">
        <v>822</v>
      </c>
      <c r="D31" s="17" t="s">
        <v>584</v>
      </c>
      <c r="E31" s="17">
        <v>45324</v>
      </c>
      <c r="F31" s="15" t="s">
        <v>1549</v>
      </c>
      <c r="G31" s="15" t="s">
        <v>1485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15">
        <v>1639</v>
      </c>
      <c r="B32" s="15" t="s">
        <v>823</v>
      </c>
      <c r="C32" s="17" t="s">
        <v>824</v>
      </c>
      <c r="D32" s="17" t="s">
        <v>94</v>
      </c>
      <c r="E32" s="17">
        <v>45261</v>
      </c>
      <c r="F32" s="15" t="s">
        <v>1549</v>
      </c>
      <c r="G32" s="15" t="s">
        <v>1485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15">
        <v>1698</v>
      </c>
      <c r="B33" s="15" t="s">
        <v>1558</v>
      </c>
      <c r="C33" s="17" t="s">
        <v>775</v>
      </c>
      <c r="D33" s="17" t="s">
        <v>1559</v>
      </c>
      <c r="E33" s="17">
        <v>45499</v>
      </c>
      <c r="F33" s="15" t="s">
        <v>1549</v>
      </c>
      <c r="G33" s="15" t="s">
        <v>1485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x14ac:dyDescent="0.25">
      <c r="A34" s="15">
        <v>1853</v>
      </c>
      <c r="B34" s="15" t="s">
        <v>798</v>
      </c>
      <c r="C34" s="17" t="s">
        <v>825</v>
      </c>
      <c r="D34" s="17" t="s">
        <v>96</v>
      </c>
      <c r="E34" s="17">
        <v>38169</v>
      </c>
      <c r="F34" s="15" t="s">
        <v>71</v>
      </c>
      <c r="G34" s="15" t="s">
        <v>1486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5">
      <c r="A35" s="15">
        <v>1984</v>
      </c>
      <c r="B35" s="15" t="s">
        <v>828</v>
      </c>
      <c r="C35" s="17" t="s">
        <v>829</v>
      </c>
      <c r="D35" s="17" t="s">
        <v>100</v>
      </c>
      <c r="E35" s="17">
        <v>45176</v>
      </c>
      <c r="F35" s="15" t="s">
        <v>1549</v>
      </c>
      <c r="G35" s="15" t="s">
        <v>1485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25">
      <c r="A36" s="15">
        <v>1994</v>
      </c>
      <c r="B36" s="15" t="s">
        <v>830</v>
      </c>
      <c r="C36" s="17" t="s">
        <v>831</v>
      </c>
      <c r="D36" s="17" t="s">
        <v>102</v>
      </c>
      <c r="E36" s="17">
        <v>45261</v>
      </c>
      <c r="F36" s="15" t="s">
        <v>1549</v>
      </c>
      <c r="G36" s="15" t="s">
        <v>1485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15">
        <v>2044</v>
      </c>
      <c r="B37" s="15" t="s">
        <v>832</v>
      </c>
      <c r="C37" s="17" t="s">
        <v>833</v>
      </c>
      <c r="D37" s="17" t="s">
        <v>104</v>
      </c>
      <c r="E37" s="17">
        <v>42522</v>
      </c>
      <c r="F37" s="15" t="s">
        <v>761</v>
      </c>
      <c r="G37" s="15" t="s">
        <v>1486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5">
      <c r="A38" s="15">
        <v>2076</v>
      </c>
      <c r="B38" s="15" t="s">
        <v>1379</v>
      </c>
      <c r="C38" s="17" t="s">
        <v>1380</v>
      </c>
      <c r="D38" s="17" t="s">
        <v>1488</v>
      </c>
      <c r="E38" s="17">
        <v>45456</v>
      </c>
      <c r="F38" s="15" t="s">
        <v>1549</v>
      </c>
      <c r="G38" s="15" t="s">
        <v>1485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5">
      <c r="A39" s="15">
        <v>2121</v>
      </c>
      <c r="B39" s="15" t="s">
        <v>834</v>
      </c>
      <c r="C39" s="17" t="s">
        <v>1560</v>
      </c>
      <c r="D39" s="17" t="s">
        <v>1561</v>
      </c>
      <c r="E39" s="17">
        <v>45567</v>
      </c>
      <c r="F39" s="15" t="s">
        <v>1549</v>
      </c>
      <c r="G39" s="15" t="s">
        <v>1485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5">
      <c r="A40" s="15">
        <v>2127</v>
      </c>
      <c r="B40" s="15" t="s">
        <v>835</v>
      </c>
      <c r="C40" s="17" t="s">
        <v>836</v>
      </c>
      <c r="D40" s="17" t="s">
        <v>109</v>
      </c>
      <c r="E40" s="17">
        <v>45261</v>
      </c>
      <c r="F40" s="15" t="s">
        <v>1549</v>
      </c>
      <c r="G40" s="15" t="s">
        <v>1485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15">
        <v>2375</v>
      </c>
      <c r="B41" s="15" t="s">
        <v>837</v>
      </c>
      <c r="C41" s="17" t="s">
        <v>838</v>
      </c>
      <c r="D41" s="17" t="s">
        <v>674</v>
      </c>
      <c r="E41" s="17">
        <v>45398</v>
      </c>
      <c r="F41" s="15" t="s">
        <v>1549</v>
      </c>
      <c r="G41" s="15" t="s">
        <v>1485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5">
      <c r="A42" s="15">
        <v>2592</v>
      </c>
      <c r="B42" s="15" t="s">
        <v>776</v>
      </c>
      <c r="C42" s="17" t="s">
        <v>820</v>
      </c>
      <c r="D42" s="17" t="s">
        <v>111</v>
      </c>
      <c r="E42" s="17">
        <v>45261</v>
      </c>
      <c r="F42" s="15" t="s">
        <v>1549</v>
      </c>
      <c r="G42" s="15" t="s">
        <v>1485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5">
      <c r="A43" s="15">
        <v>2757</v>
      </c>
      <c r="B43" s="15" t="s">
        <v>840</v>
      </c>
      <c r="C43" s="17" t="s">
        <v>841</v>
      </c>
      <c r="D43" s="17" t="s">
        <v>115</v>
      </c>
      <c r="E43" s="17">
        <v>38965</v>
      </c>
      <c r="F43" s="15" t="s">
        <v>43</v>
      </c>
      <c r="G43" s="15" t="s">
        <v>1486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15">
        <v>2780</v>
      </c>
      <c r="B44" s="15" t="s">
        <v>776</v>
      </c>
      <c r="C44" s="17" t="s">
        <v>1562</v>
      </c>
      <c r="D44" s="17" t="s">
        <v>1563</v>
      </c>
      <c r="E44" s="17">
        <v>45572</v>
      </c>
      <c r="F44" s="15" t="s">
        <v>1549</v>
      </c>
      <c r="G44" s="15" t="s">
        <v>1485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5">
      <c r="A45" s="15">
        <v>2811</v>
      </c>
      <c r="B45" s="15" t="s">
        <v>842</v>
      </c>
      <c r="C45" s="17" t="s">
        <v>843</v>
      </c>
      <c r="D45" s="17" t="s">
        <v>117</v>
      </c>
      <c r="E45" s="17">
        <v>45261</v>
      </c>
      <c r="F45" s="15" t="s">
        <v>1549</v>
      </c>
      <c r="G45" s="15" t="s">
        <v>1485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25">
      <c r="A46" s="15">
        <v>2895</v>
      </c>
      <c r="B46" s="15" t="s">
        <v>844</v>
      </c>
      <c r="C46" s="17" t="s">
        <v>845</v>
      </c>
      <c r="D46" s="17" t="s">
        <v>119</v>
      </c>
      <c r="E46" s="17">
        <v>45261</v>
      </c>
      <c r="F46" s="15" t="s">
        <v>1549</v>
      </c>
      <c r="G46" s="15" t="s">
        <v>1485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5">
      <c r="A47" s="15">
        <v>3050</v>
      </c>
      <c r="B47" s="15" t="s">
        <v>846</v>
      </c>
      <c r="C47" s="17" t="s">
        <v>847</v>
      </c>
      <c r="D47" s="17" t="s">
        <v>121</v>
      </c>
      <c r="E47" s="17">
        <v>42476</v>
      </c>
      <c r="F47" s="15" t="s">
        <v>761</v>
      </c>
      <c r="G47" s="15" t="s">
        <v>1486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5">
      <c r="A48" s="15">
        <v>3111</v>
      </c>
      <c r="B48" s="15" t="s">
        <v>850</v>
      </c>
      <c r="C48" s="17" t="s">
        <v>851</v>
      </c>
      <c r="D48" s="17" t="s">
        <v>123</v>
      </c>
      <c r="E48" s="17">
        <v>45261</v>
      </c>
      <c r="F48" s="15" t="s">
        <v>1549</v>
      </c>
      <c r="G48" s="15" t="s">
        <v>1485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x14ac:dyDescent="0.25">
      <c r="A49" s="15">
        <v>3123</v>
      </c>
      <c r="B49" s="15" t="s">
        <v>852</v>
      </c>
      <c r="C49" s="17" t="s">
        <v>853</v>
      </c>
      <c r="D49" s="17" t="s">
        <v>125</v>
      </c>
      <c r="E49" s="17">
        <v>45261</v>
      </c>
      <c r="F49" s="15" t="s">
        <v>1549</v>
      </c>
      <c r="G49" s="15" t="s">
        <v>1485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x14ac:dyDescent="0.25">
      <c r="A50" s="15">
        <v>3135</v>
      </c>
      <c r="B50" s="15" t="s">
        <v>854</v>
      </c>
      <c r="C50" s="17" t="s">
        <v>855</v>
      </c>
      <c r="D50" s="17" t="s">
        <v>127</v>
      </c>
      <c r="E50" s="17">
        <v>45261</v>
      </c>
      <c r="F50" s="15" t="s">
        <v>1549</v>
      </c>
      <c r="G50" s="15" t="s">
        <v>1485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5">
      <c r="A51" s="15">
        <v>3150</v>
      </c>
      <c r="B51" s="15" t="s">
        <v>858</v>
      </c>
      <c r="C51" s="17" t="s">
        <v>859</v>
      </c>
      <c r="D51" s="17" t="s">
        <v>131</v>
      </c>
      <c r="E51" s="17">
        <v>40924</v>
      </c>
      <c r="F51" s="15" t="s">
        <v>43</v>
      </c>
      <c r="G51" s="15" t="s">
        <v>1486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15">
        <v>3151</v>
      </c>
      <c r="B52" s="15" t="s">
        <v>860</v>
      </c>
      <c r="C52" s="17" t="s">
        <v>861</v>
      </c>
      <c r="D52" s="17" t="s">
        <v>133</v>
      </c>
      <c r="E52" s="17">
        <v>45166</v>
      </c>
      <c r="F52" s="15" t="s">
        <v>1564</v>
      </c>
      <c r="G52" s="15" t="s">
        <v>1485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x14ac:dyDescent="0.25">
      <c r="A53" s="15">
        <v>3159</v>
      </c>
      <c r="B53" s="15" t="s">
        <v>862</v>
      </c>
      <c r="C53" s="17" t="s">
        <v>863</v>
      </c>
      <c r="D53" s="17" t="s">
        <v>135</v>
      </c>
      <c r="E53" s="17">
        <v>45261</v>
      </c>
      <c r="F53" s="15" t="s">
        <v>1549</v>
      </c>
      <c r="G53" s="15" t="s">
        <v>1485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x14ac:dyDescent="0.25">
      <c r="A54" s="15">
        <v>3188</v>
      </c>
      <c r="B54" s="15" t="s">
        <v>864</v>
      </c>
      <c r="C54" s="17" t="s">
        <v>865</v>
      </c>
      <c r="D54" s="17" t="s">
        <v>137</v>
      </c>
      <c r="E54" s="17">
        <v>45331</v>
      </c>
      <c r="F54" s="15" t="s">
        <v>1549</v>
      </c>
      <c r="G54" s="15" t="s">
        <v>1485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x14ac:dyDescent="0.25">
      <c r="A55" s="15">
        <v>3392</v>
      </c>
      <c r="B55" s="15" t="s">
        <v>869</v>
      </c>
      <c r="C55" s="17" t="s">
        <v>870</v>
      </c>
      <c r="D55" s="17" t="s">
        <v>141</v>
      </c>
      <c r="E55" s="17">
        <v>39484</v>
      </c>
      <c r="F55" s="15" t="s">
        <v>43</v>
      </c>
      <c r="G55" s="15" t="s">
        <v>1486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x14ac:dyDescent="0.25">
      <c r="A56" s="15">
        <v>3415</v>
      </c>
      <c r="B56" s="15" t="s">
        <v>1565</v>
      </c>
      <c r="C56" s="17" t="s">
        <v>1566</v>
      </c>
      <c r="D56" s="17" t="s">
        <v>1567</v>
      </c>
      <c r="E56" s="17">
        <v>45547</v>
      </c>
      <c r="F56" s="15" t="s">
        <v>43</v>
      </c>
      <c r="G56" s="15" t="s">
        <v>1486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x14ac:dyDescent="0.25">
      <c r="A57" s="15">
        <v>3424</v>
      </c>
      <c r="B57" s="15" t="s">
        <v>871</v>
      </c>
      <c r="C57" s="17" t="s">
        <v>872</v>
      </c>
      <c r="D57" s="17" t="s">
        <v>677</v>
      </c>
      <c r="E57" s="17">
        <v>45398</v>
      </c>
      <c r="F57" s="15" t="s">
        <v>1549</v>
      </c>
      <c r="G57" s="15" t="s">
        <v>1485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x14ac:dyDescent="0.25">
      <c r="A58" s="15">
        <v>3464</v>
      </c>
      <c r="B58" s="15" t="s">
        <v>800</v>
      </c>
      <c r="C58" s="17" t="s">
        <v>873</v>
      </c>
      <c r="D58" s="17" t="s">
        <v>143</v>
      </c>
      <c r="E58" s="17">
        <v>42476</v>
      </c>
      <c r="F58" s="15" t="s">
        <v>761</v>
      </c>
      <c r="G58" s="15" t="s">
        <v>1486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x14ac:dyDescent="0.25">
      <c r="A59" s="15">
        <v>3492</v>
      </c>
      <c r="B59" s="15" t="s">
        <v>944</v>
      </c>
      <c r="C59" s="17" t="s">
        <v>1568</v>
      </c>
      <c r="D59" s="17" t="s">
        <v>1569</v>
      </c>
      <c r="E59" s="17">
        <v>45621</v>
      </c>
      <c r="F59" s="15" t="s">
        <v>1549</v>
      </c>
      <c r="G59" s="15" t="s">
        <v>1485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15">
        <v>3520</v>
      </c>
      <c r="B60" s="15" t="s">
        <v>1355</v>
      </c>
      <c r="C60" s="17" t="s">
        <v>1360</v>
      </c>
      <c r="D60" s="17" t="s">
        <v>1336</v>
      </c>
      <c r="E60" s="17">
        <v>45432</v>
      </c>
      <c r="F60" s="15" t="s">
        <v>1549</v>
      </c>
      <c r="G60" s="15" t="s">
        <v>1485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x14ac:dyDescent="0.25">
      <c r="A61" s="15">
        <v>3521</v>
      </c>
      <c r="B61" s="15" t="s">
        <v>1480</v>
      </c>
      <c r="C61" s="17" t="s">
        <v>1570</v>
      </c>
      <c r="D61" s="17" t="s">
        <v>1571</v>
      </c>
      <c r="E61" s="17">
        <v>45481</v>
      </c>
      <c r="F61" s="15" t="s">
        <v>1572</v>
      </c>
      <c r="G61" s="15" t="s">
        <v>1485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x14ac:dyDescent="0.25">
      <c r="A62" s="15">
        <v>3749</v>
      </c>
      <c r="B62" s="15" t="s">
        <v>807</v>
      </c>
      <c r="C62" s="17" t="s">
        <v>843</v>
      </c>
      <c r="D62" s="17" t="s">
        <v>147</v>
      </c>
      <c r="E62" s="17">
        <v>45261</v>
      </c>
      <c r="F62" s="15" t="s">
        <v>1549</v>
      </c>
      <c r="G62" s="15" t="s">
        <v>1485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25">
      <c r="A63" s="15">
        <v>3757</v>
      </c>
      <c r="B63" s="15" t="s">
        <v>835</v>
      </c>
      <c r="C63" s="17" t="s">
        <v>1573</v>
      </c>
      <c r="D63" s="17" t="s">
        <v>1574</v>
      </c>
      <c r="E63" s="17">
        <v>45586</v>
      </c>
      <c r="F63" s="15" t="s">
        <v>1549</v>
      </c>
      <c r="G63" s="15" t="s">
        <v>1485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x14ac:dyDescent="0.25">
      <c r="A64" s="15">
        <v>3773</v>
      </c>
      <c r="B64" s="15" t="s">
        <v>1575</v>
      </c>
      <c r="C64" s="17" t="s">
        <v>1398</v>
      </c>
      <c r="D64" s="17" t="s">
        <v>1576</v>
      </c>
      <c r="E64" s="17">
        <v>45530</v>
      </c>
      <c r="F64" s="15" t="s">
        <v>1549</v>
      </c>
      <c r="G64" s="15" t="s">
        <v>1485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5">
      <c r="A65" s="15">
        <v>3787</v>
      </c>
      <c r="B65" s="15" t="s">
        <v>794</v>
      </c>
      <c r="C65" s="17" t="s">
        <v>880</v>
      </c>
      <c r="D65" s="17" t="s">
        <v>680</v>
      </c>
      <c r="E65" s="17">
        <v>45369</v>
      </c>
      <c r="F65" s="15" t="s">
        <v>1549</v>
      </c>
      <c r="G65" s="15" t="s">
        <v>1485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5">
      <c r="A66" s="15">
        <v>3792</v>
      </c>
      <c r="B66" s="15" t="s">
        <v>1577</v>
      </c>
      <c r="C66" s="17" t="s">
        <v>1578</v>
      </c>
      <c r="D66" s="17" t="s">
        <v>151</v>
      </c>
      <c r="E66" s="17">
        <v>45497</v>
      </c>
      <c r="F66" s="15" t="s">
        <v>1549</v>
      </c>
      <c r="G66" s="15" t="s">
        <v>1485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5">
      <c r="A67" s="15">
        <v>3796</v>
      </c>
      <c r="B67" s="15" t="s">
        <v>881</v>
      </c>
      <c r="C67" s="17" t="s">
        <v>882</v>
      </c>
      <c r="D67" s="17" t="s">
        <v>153</v>
      </c>
      <c r="E67" s="17">
        <v>45261</v>
      </c>
      <c r="F67" s="15" t="s">
        <v>1549</v>
      </c>
      <c r="G67" s="15" t="s">
        <v>1485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5">
      <c r="A68" s="15">
        <v>3800</v>
      </c>
      <c r="B68" s="15" t="s">
        <v>885</v>
      </c>
      <c r="C68" s="17" t="s">
        <v>886</v>
      </c>
      <c r="D68" s="17" t="s">
        <v>155</v>
      </c>
      <c r="E68" s="17">
        <v>45261</v>
      </c>
      <c r="F68" s="15" t="s">
        <v>1549</v>
      </c>
      <c r="G68" s="15" t="s">
        <v>1485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5">
      <c r="A69" s="15">
        <v>3970</v>
      </c>
      <c r="B69" s="15" t="s">
        <v>887</v>
      </c>
      <c r="C69" s="17" t="s">
        <v>888</v>
      </c>
      <c r="D69" s="17" t="s">
        <v>585</v>
      </c>
      <c r="E69" s="17">
        <v>45352</v>
      </c>
      <c r="F69" s="15" t="s">
        <v>1549</v>
      </c>
      <c r="G69" s="15" t="s">
        <v>1485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5">
      <c r="A70" s="15">
        <v>3972</v>
      </c>
      <c r="B70" s="15" t="s">
        <v>772</v>
      </c>
      <c r="C70" s="17" t="s">
        <v>889</v>
      </c>
      <c r="D70" s="17" t="s">
        <v>157</v>
      </c>
      <c r="E70" s="17">
        <v>45271</v>
      </c>
      <c r="F70" s="15" t="s">
        <v>1549</v>
      </c>
      <c r="G70" s="15" t="s">
        <v>1485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5">
      <c r="A71" s="15">
        <v>4054</v>
      </c>
      <c r="B71" s="15" t="s">
        <v>1385</v>
      </c>
      <c r="C71" s="17" t="s">
        <v>1386</v>
      </c>
      <c r="D71" s="17" t="s">
        <v>1492</v>
      </c>
      <c r="E71" s="17">
        <v>45446</v>
      </c>
      <c r="F71" s="15" t="s">
        <v>1549</v>
      </c>
      <c r="G71" s="15" t="s">
        <v>1485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5">
      <c r="A72" s="15">
        <v>4159</v>
      </c>
      <c r="B72" s="15" t="s">
        <v>890</v>
      </c>
      <c r="C72" s="17" t="s">
        <v>891</v>
      </c>
      <c r="D72" s="17" t="s">
        <v>159</v>
      </c>
      <c r="E72" s="17">
        <v>45516</v>
      </c>
      <c r="F72" s="15" t="s">
        <v>43</v>
      </c>
      <c r="G72" s="15" t="s">
        <v>1486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5">
      <c r="A73" s="15">
        <v>4236</v>
      </c>
      <c r="B73" s="15" t="s">
        <v>776</v>
      </c>
      <c r="C73" s="17" t="s">
        <v>1579</v>
      </c>
      <c r="D73" s="17" t="s">
        <v>1580</v>
      </c>
      <c r="E73" s="17">
        <v>45566</v>
      </c>
      <c r="F73" s="15" t="s">
        <v>1549</v>
      </c>
      <c r="G73" s="15" t="s">
        <v>1485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5">
      <c r="A74" s="15">
        <v>4271</v>
      </c>
      <c r="B74" s="15" t="s">
        <v>1581</v>
      </c>
      <c r="C74" s="17" t="s">
        <v>1582</v>
      </c>
      <c r="D74" s="17" t="s">
        <v>1583</v>
      </c>
      <c r="E74" s="17">
        <v>45568</v>
      </c>
      <c r="F74" s="15" t="s">
        <v>1549</v>
      </c>
      <c r="G74" s="15" t="s">
        <v>1485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5">
      <c r="A75" s="15">
        <v>4340</v>
      </c>
      <c r="B75" s="15" t="s">
        <v>895</v>
      </c>
      <c r="C75" s="17" t="s">
        <v>896</v>
      </c>
      <c r="D75" s="17" t="s">
        <v>164</v>
      </c>
      <c r="E75" s="17">
        <v>44531</v>
      </c>
      <c r="F75" s="15" t="s">
        <v>1549</v>
      </c>
      <c r="G75" s="15" t="s">
        <v>1485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5">
      <c r="A76" s="15">
        <v>4375</v>
      </c>
      <c r="B76" s="15" t="s">
        <v>842</v>
      </c>
      <c r="C76" s="17" t="s">
        <v>897</v>
      </c>
      <c r="D76" s="17" t="s">
        <v>166</v>
      </c>
      <c r="E76" s="17">
        <v>45261</v>
      </c>
      <c r="F76" s="15" t="s">
        <v>1549</v>
      </c>
      <c r="G76" s="15" t="s">
        <v>1485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x14ac:dyDescent="0.25">
      <c r="A77" s="15">
        <v>4379</v>
      </c>
      <c r="B77" s="15" t="s">
        <v>1584</v>
      </c>
      <c r="C77" s="17" t="s">
        <v>1585</v>
      </c>
      <c r="D77" s="17" t="s">
        <v>1586</v>
      </c>
      <c r="E77" s="17">
        <v>45547</v>
      </c>
      <c r="F77" s="15" t="s">
        <v>1549</v>
      </c>
      <c r="G77" s="15" t="s">
        <v>1485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x14ac:dyDescent="0.25">
      <c r="A78" s="15">
        <v>4462</v>
      </c>
      <c r="B78" s="15" t="s">
        <v>899</v>
      </c>
      <c r="C78" s="17" t="s">
        <v>900</v>
      </c>
      <c r="D78" s="17" t="s">
        <v>168</v>
      </c>
      <c r="E78" s="17">
        <v>45261</v>
      </c>
      <c r="F78" s="15" t="s">
        <v>1549</v>
      </c>
      <c r="G78" s="15" t="s">
        <v>1485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x14ac:dyDescent="0.25">
      <c r="A79" s="15">
        <v>4553</v>
      </c>
      <c r="B79" s="15" t="s">
        <v>903</v>
      </c>
      <c r="C79" s="17" t="s">
        <v>904</v>
      </c>
      <c r="D79" s="17" t="s">
        <v>170</v>
      </c>
      <c r="E79" s="17">
        <v>45261</v>
      </c>
      <c r="F79" s="15" t="s">
        <v>1549</v>
      </c>
      <c r="G79" s="15" t="s">
        <v>1485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x14ac:dyDescent="0.25">
      <c r="A80" s="15">
        <v>4647</v>
      </c>
      <c r="B80" s="15" t="s">
        <v>906</v>
      </c>
      <c r="C80" s="17" t="s">
        <v>907</v>
      </c>
      <c r="D80" s="17" t="s">
        <v>173</v>
      </c>
      <c r="E80" s="17">
        <v>43284</v>
      </c>
      <c r="F80" s="15" t="s">
        <v>43</v>
      </c>
      <c r="G80" s="15" t="s">
        <v>1486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x14ac:dyDescent="0.25">
      <c r="A81" s="15">
        <v>4687</v>
      </c>
      <c r="B81" s="15" t="s">
        <v>909</v>
      </c>
      <c r="C81" s="17" t="s">
        <v>910</v>
      </c>
      <c r="D81" s="17" t="s">
        <v>175</v>
      </c>
      <c r="E81" s="17">
        <v>44896</v>
      </c>
      <c r="F81" s="15" t="s">
        <v>1549</v>
      </c>
      <c r="G81" s="15" t="s">
        <v>1485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5">
      <c r="A82" s="15">
        <v>4768</v>
      </c>
      <c r="B82" s="15" t="s">
        <v>953</v>
      </c>
      <c r="C82" s="17" t="s">
        <v>1587</v>
      </c>
      <c r="D82" s="17" t="s">
        <v>1588</v>
      </c>
      <c r="E82" s="17">
        <v>45485</v>
      </c>
      <c r="F82" s="15" t="s">
        <v>1549</v>
      </c>
      <c r="G82" s="15" t="s">
        <v>1485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5">
      <c r="A83" s="15">
        <v>4877</v>
      </c>
      <c r="B83" s="15" t="s">
        <v>1589</v>
      </c>
      <c r="C83" s="17" t="s">
        <v>1590</v>
      </c>
      <c r="D83" s="17" t="s">
        <v>1591</v>
      </c>
      <c r="E83" s="17">
        <v>45631</v>
      </c>
      <c r="F83" s="15" t="s">
        <v>1549</v>
      </c>
      <c r="G83" s="15" t="s">
        <v>1485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x14ac:dyDescent="0.25">
      <c r="A84" s="15">
        <v>4879</v>
      </c>
      <c r="B84" s="15" t="s">
        <v>912</v>
      </c>
      <c r="C84" s="17" t="s">
        <v>913</v>
      </c>
      <c r="D84" s="17" t="s">
        <v>177</v>
      </c>
      <c r="E84" s="17">
        <v>45399</v>
      </c>
      <c r="F84" s="15" t="s">
        <v>1549</v>
      </c>
      <c r="G84" s="15" t="s">
        <v>1485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x14ac:dyDescent="0.25">
      <c r="A85" s="15">
        <v>4951</v>
      </c>
      <c r="B85" s="15" t="s">
        <v>914</v>
      </c>
      <c r="C85" s="17" t="s">
        <v>915</v>
      </c>
      <c r="D85" s="17" t="s">
        <v>179</v>
      </c>
      <c r="E85" s="17">
        <v>45261</v>
      </c>
      <c r="F85" s="15" t="s">
        <v>1549</v>
      </c>
      <c r="G85" s="15" t="s">
        <v>1485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x14ac:dyDescent="0.25">
      <c r="A86" s="15">
        <v>4978</v>
      </c>
      <c r="B86" s="15" t="s">
        <v>788</v>
      </c>
      <c r="C86" s="17" t="s">
        <v>916</v>
      </c>
      <c r="D86" s="17" t="s">
        <v>181</v>
      </c>
      <c r="E86" s="17">
        <v>45180</v>
      </c>
      <c r="F86" s="15" t="s">
        <v>1549</v>
      </c>
      <c r="G86" s="15" t="s">
        <v>1485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x14ac:dyDescent="0.25">
      <c r="A87" s="15">
        <v>4997</v>
      </c>
      <c r="B87" s="15" t="s">
        <v>917</v>
      </c>
      <c r="C87" s="17" t="s">
        <v>918</v>
      </c>
      <c r="D87" s="17" t="s">
        <v>183</v>
      </c>
      <c r="E87" s="17">
        <v>45110</v>
      </c>
      <c r="F87" s="15" t="s">
        <v>1549</v>
      </c>
      <c r="G87" s="15" t="s">
        <v>1485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5">
      <c r="A88" s="15">
        <v>5007</v>
      </c>
      <c r="B88" s="15" t="s">
        <v>919</v>
      </c>
      <c r="C88" s="17" t="s">
        <v>920</v>
      </c>
      <c r="D88" s="17" t="s">
        <v>185</v>
      </c>
      <c r="E88" s="17">
        <v>45002</v>
      </c>
      <c r="F88" s="15" t="s">
        <v>1549</v>
      </c>
      <c r="G88" s="15" t="s">
        <v>1485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x14ac:dyDescent="0.25">
      <c r="A89" s="15">
        <v>5012</v>
      </c>
      <c r="B89" s="15" t="s">
        <v>887</v>
      </c>
      <c r="C89" s="17" t="s">
        <v>921</v>
      </c>
      <c r="D89" s="17" t="s">
        <v>187</v>
      </c>
      <c r="E89" s="17">
        <v>45261</v>
      </c>
      <c r="F89" s="15" t="s">
        <v>1549</v>
      </c>
      <c r="G89" s="15" t="s">
        <v>1485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x14ac:dyDescent="0.25">
      <c r="A90" s="15">
        <v>5028</v>
      </c>
      <c r="B90" s="15" t="s">
        <v>922</v>
      </c>
      <c r="C90" s="17" t="s">
        <v>923</v>
      </c>
      <c r="D90" s="17" t="s">
        <v>189</v>
      </c>
      <c r="E90" s="17">
        <v>44896</v>
      </c>
      <c r="F90" s="15" t="s">
        <v>1549</v>
      </c>
      <c r="G90" s="15" t="s">
        <v>1485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x14ac:dyDescent="0.25">
      <c r="A91" s="15">
        <v>5044</v>
      </c>
      <c r="B91" s="15" t="s">
        <v>924</v>
      </c>
      <c r="C91" s="17" t="s">
        <v>925</v>
      </c>
      <c r="D91" s="17" t="s">
        <v>191</v>
      </c>
      <c r="E91" s="17">
        <v>45261</v>
      </c>
      <c r="F91" s="15" t="s">
        <v>1572</v>
      </c>
      <c r="G91" s="15" t="s">
        <v>1485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x14ac:dyDescent="0.25">
      <c r="A92" s="15">
        <v>5077</v>
      </c>
      <c r="B92" s="15" t="s">
        <v>926</v>
      </c>
      <c r="C92" s="17" t="s">
        <v>927</v>
      </c>
      <c r="D92" s="17" t="s">
        <v>193</v>
      </c>
      <c r="E92" s="17">
        <v>45261</v>
      </c>
      <c r="F92" s="15" t="s">
        <v>1549</v>
      </c>
      <c r="G92" s="15" t="s">
        <v>1485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x14ac:dyDescent="0.25">
      <c r="A93" s="15">
        <v>5094</v>
      </c>
      <c r="B93" s="15" t="s">
        <v>1389</v>
      </c>
      <c r="C93" s="17" t="s">
        <v>1390</v>
      </c>
      <c r="D93" s="17" t="s">
        <v>1495</v>
      </c>
      <c r="E93" s="17">
        <v>45446</v>
      </c>
      <c r="F93" s="15" t="s">
        <v>1549</v>
      </c>
      <c r="G93" s="15" t="s">
        <v>1485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x14ac:dyDescent="0.25">
      <c r="A94" s="15">
        <v>5156</v>
      </c>
      <c r="B94" s="15" t="s">
        <v>929</v>
      </c>
      <c r="C94" s="17" t="s">
        <v>930</v>
      </c>
      <c r="D94" s="17" t="s">
        <v>195</v>
      </c>
      <c r="E94" s="17">
        <v>42476</v>
      </c>
      <c r="F94" s="15" t="s">
        <v>196</v>
      </c>
      <c r="G94" s="15" t="s">
        <v>1486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x14ac:dyDescent="0.25">
      <c r="A95" s="15">
        <v>5183</v>
      </c>
      <c r="B95" s="15" t="s">
        <v>931</v>
      </c>
      <c r="C95" s="17" t="s">
        <v>932</v>
      </c>
      <c r="D95" s="17" t="s">
        <v>198</v>
      </c>
      <c r="E95" s="17">
        <v>45261</v>
      </c>
      <c r="F95" s="15" t="s">
        <v>1549</v>
      </c>
      <c r="G95" s="15" t="s">
        <v>1485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x14ac:dyDescent="0.25">
      <c r="A96" s="15">
        <v>5206</v>
      </c>
      <c r="B96" s="15" t="s">
        <v>1389</v>
      </c>
      <c r="C96" s="17" t="s">
        <v>1592</v>
      </c>
      <c r="D96" s="17" t="s">
        <v>1593</v>
      </c>
      <c r="E96" s="17">
        <v>45516</v>
      </c>
      <c r="F96" s="15" t="s">
        <v>1548</v>
      </c>
      <c r="G96" s="15" t="s">
        <v>1485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x14ac:dyDescent="0.25">
      <c r="A97" s="15">
        <v>5217</v>
      </c>
      <c r="B97" s="15" t="s">
        <v>933</v>
      </c>
      <c r="C97" s="17" t="s">
        <v>934</v>
      </c>
      <c r="D97" s="17" t="s">
        <v>202</v>
      </c>
      <c r="E97" s="17">
        <v>45261</v>
      </c>
      <c r="F97" s="15" t="s">
        <v>1549</v>
      </c>
      <c r="G97" s="15" t="s">
        <v>1485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5">
      <c r="A98" s="15">
        <v>5222</v>
      </c>
      <c r="B98" s="15" t="s">
        <v>788</v>
      </c>
      <c r="C98" s="17" t="s">
        <v>936</v>
      </c>
      <c r="D98" s="17" t="s">
        <v>204</v>
      </c>
      <c r="E98" s="17">
        <v>45261</v>
      </c>
      <c r="F98" s="15" t="s">
        <v>1549</v>
      </c>
      <c r="G98" s="15" t="s">
        <v>1485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5">
      <c r="A99" s="15">
        <v>5223</v>
      </c>
      <c r="B99" s="15" t="s">
        <v>937</v>
      </c>
      <c r="C99" s="17" t="s">
        <v>938</v>
      </c>
      <c r="D99" s="17" t="s">
        <v>206</v>
      </c>
      <c r="E99" s="17">
        <v>45261</v>
      </c>
      <c r="F99" s="15" t="s">
        <v>1549</v>
      </c>
      <c r="G99" s="15" t="s">
        <v>1485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x14ac:dyDescent="0.25">
      <c r="A100" s="15">
        <v>5255</v>
      </c>
      <c r="B100" s="15" t="s">
        <v>939</v>
      </c>
      <c r="C100" s="17" t="s">
        <v>940</v>
      </c>
      <c r="D100" s="17" t="s">
        <v>208</v>
      </c>
      <c r="E100" s="17">
        <v>45261</v>
      </c>
      <c r="F100" s="15" t="s">
        <v>1549</v>
      </c>
      <c r="G100" s="15" t="s">
        <v>1485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x14ac:dyDescent="0.25">
      <c r="A101" s="15">
        <v>5257</v>
      </c>
      <c r="B101" s="15" t="s">
        <v>941</v>
      </c>
      <c r="C101" s="17" t="s">
        <v>942</v>
      </c>
      <c r="D101" s="17" t="s">
        <v>587</v>
      </c>
      <c r="E101" s="17">
        <v>45324</v>
      </c>
      <c r="F101" s="15" t="s">
        <v>1549</v>
      </c>
      <c r="G101" s="15" t="s">
        <v>1485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x14ac:dyDescent="0.25">
      <c r="A102" s="15">
        <v>5271</v>
      </c>
      <c r="B102" s="15" t="s">
        <v>790</v>
      </c>
      <c r="C102" s="17" t="s">
        <v>943</v>
      </c>
      <c r="D102" s="17" t="s">
        <v>212</v>
      </c>
      <c r="E102" s="17">
        <v>45261</v>
      </c>
      <c r="F102" s="15" t="s">
        <v>1549</v>
      </c>
      <c r="G102" s="15" t="s">
        <v>1485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x14ac:dyDescent="0.25">
      <c r="A103" s="15">
        <v>5361</v>
      </c>
      <c r="B103" s="15" t="s">
        <v>948</v>
      </c>
      <c r="C103" s="17" t="s">
        <v>949</v>
      </c>
      <c r="D103" s="17" t="s">
        <v>690</v>
      </c>
      <c r="E103" s="17">
        <v>45390</v>
      </c>
      <c r="F103" s="15" t="s">
        <v>1549</v>
      </c>
      <c r="G103" s="15" t="s">
        <v>1485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x14ac:dyDescent="0.25">
      <c r="A104" s="15">
        <v>5448</v>
      </c>
      <c r="B104" s="15" t="s">
        <v>953</v>
      </c>
      <c r="C104" s="17" t="s">
        <v>954</v>
      </c>
      <c r="D104" s="17" t="s">
        <v>218</v>
      </c>
      <c r="E104" s="17">
        <v>45152</v>
      </c>
      <c r="F104" s="15" t="s">
        <v>1549</v>
      </c>
      <c r="G104" s="15" t="s">
        <v>1485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x14ac:dyDescent="0.25">
      <c r="A105" s="15">
        <v>5452</v>
      </c>
      <c r="B105" s="15" t="s">
        <v>955</v>
      </c>
      <c r="C105" s="17" t="s">
        <v>956</v>
      </c>
      <c r="D105" s="17" t="s">
        <v>220</v>
      </c>
      <c r="E105" s="17">
        <v>45293</v>
      </c>
      <c r="F105" s="15" t="s">
        <v>1549</v>
      </c>
      <c r="G105" s="15" t="s">
        <v>1485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x14ac:dyDescent="0.25">
      <c r="A106" s="15">
        <v>5511</v>
      </c>
      <c r="B106" s="15" t="s">
        <v>788</v>
      </c>
      <c r="C106" s="17" t="s">
        <v>1551</v>
      </c>
      <c r="D106" s="17" t="s">
        <v>222</v>
      </c>
      <c r="E106" s="17">
        <v>45497</v>
      </c>
      <c r="F106" s="15" t="s">
        <v>1549</v>
      </c>
      <c r="G106" s="15" t="s">
        <v>1485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x14ac:dyDescent="0.25">
      <c r="A107" s="15">
        <v>5524</v>
      </c>
      <c r="B107" s="15" t="s">
        <v>1594</v>
      </c>
      <c r="C107" s="17" t="s">
        <v>1595</v>
      </c>
      <c r="D107" s="17" t="s">
        <v>1596</v>
      </c>
      <c r="E107" s="17">
        <v>45618</v>
      </c>
      <c r="F107" s="15" t="s">
        <v>1549</v>
      </c>
      <c r="G107" s="15" t="s">
        <v>1485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x14ac:dyDescent="0.25">
      <c r="A108" s="15">
        <v>5656</v>
      </c>
      <c r="B108" s="15" t="s">
        <v>957</v>
      </c>
      <c r="C108" s="17" t="s">
        <v>958</v>
      </c>
      <c r="D108" s="17" t="s">
        <v>224</v>
      </c>
      <c r="E108" s="17">
        <v>45261</v>
      </c>
      <c r="F108" s="15" t="s">
        <v>1549</v>
      </c>
      <c r="G108" s="15" t="s">
        <v>1485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x14ac:dyDescent="0.25">
      <c r="A109" s="15">
        <v>5716</v>
      </c>
      <c r="B109" s="15" t="s">
        <v>961</v>
      </c>
      <c r="C109" s="17" t="s">
        <v>808</v>
      </c>
      <c r="D109" s="17" t="s">
        <v>230</v>
      </c>
      <c r="E109" s="17">
        <v>45026</v>
      </c>
      <c r="F109" s="15" t="s">
        <v>1549</v>
      </c>
      <c r="G109" s="15" t="s">
        <v>1485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x14ac:dyDescent="0.25">
      <c r="A110" s="15">
        <v>5728</v>
      </c>
      <c r="B110" s="15" t="s">
        <v>809</v>
      </c>
      <c r="C110" s="17" t="s">
        <v>1393</v>
      </c>
      <c r="D110" s="17" t="s">
        <v>1497</v>
      </c>
      <c r="E110" s="17">
        <v>45446</v>
      </c>
      <c r="F110" s="15" t="s">
        <v>1548</v>
      </c>
      <c r="G110" s="15" t="s">
        <v>1485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x14ac:dyDescent="0.25">
      <c r="A111" s="15">
        <v>5788</v>
      </c>
      <c r="B111" s="15" t="s">
        <v>772</v>
      </c>
      <c r="C111" s="17" t="s">
        <v>964</v>
      </c>
      <c r="D111" s="17" t="s">
        <v>232</v>
      </c>
      <c r="E111" s="17">
        <v>45110</v>
      </c>
      <c r="F111" s="15" t="s">
        <v>1549</v>
      </c>
      <c r="G111" s="15" t="s">
        <v>1485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x14ac:dyDescent="0.25">
      <c r="A112" s="15">
        <v>5831</v>
      </c>
      <c r="B112" s="15" t="s">
        <v>969</v>
      </c>
      <c r="C112" s="17" t="s">
        <v>970</v>
      </c>
      <c r="D112" s="17" t="s">
        <v>236</v>
      </c>
      <c r="E112" s="17">
        <v>45261</v>
      </c>
      <c r="F112" s="15" t="s">
        <v>1549</v>
      </c>
      <c r="G112" s="15" t="s">
        <v>1485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x14ac:dyDescent="0.25">
      <c r="A113" s="15">
        <v>5853</v>
      </c>
      <c r="B113" s="15" t="s">
        <v>922</v>
      </c>
      <c r="C113" s="17" t="s">
        <v>973</v>
      </c>
      <c r="D113" s="17" t="s">
        <v>695</v>
      </c>
      <c r="E113" s="17">
        <v>45419</v>
      </c>
      <c r="F113" s="15" t="s">
        <v>1549</v>
      </c>
      <c r="G113" s="15" t="s">
        <v>1485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x14ac:dyDescent="0.25">
      <c r="A114" s="15">
        <v>5966</v>
      </c>
      <c r="B114" s="15" t="s">
        <v>890</v>
      </c>
      <c r="C114" s="17" t="s">
        <v>978</v>
      </c>
      <c r="D114" s="17" t="s">
        <v>245</v>
      </c>
      <c r="E114" s="17">
        <v>45261</v>
      </c>
      <c r="F114" s="15" t="s">
        <v>1549</v>
      </c>
      <c r="G114" s="15" t="s">
        <v>1485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5">
      <c r="A115" s="15">
        <v>6109</v>
      </c>
      <c r="B115" s="15" t="s">
        <v>821</v>
      </c>
      <c r="C115" s="17" t="s">
        <v>981</v>
      </c>
      <c r="D115" s="17" t="s">
        <v>249</v>
      </c>
      <c r="E115" s="17">
        <v>45261</v>
      </c>
      <c r="F115" s="15" t="s">
        <v>1549</v>
      </c>
      <c r="G115" s="15" t="s">
        <v>1485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x14ac:dyDescent="0.25">
      <c r="A116" s="15">
        <v>6132</v>
      </c>
      <c r="B116" s="15" t="s">
        <v>805</v>
      </c>
      <c r="C116" s="17" t="s">
        <v>982</v>
      </c>
      <c r="D116" s="17" t="s">
        <v>251</v>
      </c>
      <c r="E116" s="17">
        <v>45261</v>
      </c>
      <c r="F116" s="15" t="s">
        <v>1549</v>
      </c>
      <c r="G116" s="15" t="s">
        <v>1485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x14ac:dyDescent="0.25">
      <c r="A117" s="15">
        <v>6154</v>
      </c>
      <c r="B117" s="15" t="s">
        <v>984</v>
      </c>
      <c r="C117" s="17" t="s">
        <v>985</v>
      </c>
      <c r="D117" s="17" t="s">
        <v>255</v>
      </c>
      <c r="E117" s="17">
        <v>45166</v>
      </c>
      <c r="F117" s="15" t="s">
        <v>1549</v>
      </c>
      <c r="G117" s="15" t="s">
        <v>1485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x14ac:dyDescent="0.25">
      <c r="A118" s="15">
        <v>6156</v>
      </c>
      <c r="B118" s="15" t="s">
        <v>986</v>
      </c>
      <c r="C118" s="17" t="s">
        <v>987</v>
      </c>
      <c r="D118" s="17" t="s">
        <v>257</v>
      </c>
      <c r="E118" s="17">
        <v>45252</v>
      </c>
      <c r="F118" s="15" t="s">
        <v>1549</v>
      </c>
      <c r="G118" s="15" t="s">
        <v>1485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x14ac:dyDescent="0.25">
      <c r="A119" s="15">
        <v>6162</v>
      </c>
      <c r="B119" s="15" t="s">
        <v>988</v>
      </c>
      <c r="C119" s="17" t="s">
        <v>989</v>
      </c>
      <c r="D119" s="17" t="s">
        <v>259</v>
      </c>
      <c r="E119" s="17">
        <v>45261</v>
      </c>
      <c r="F119" s="15" t="s">
        <v>1572</v>
      </c>
      <c r="G119" s="15" t="s">
        <v>1485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x14ac:dyDescent="0.25">
      <c r="A120" s="15">
        <v>6198</v>
      </c>
      <c r="B120" s="15" t="s">
        <v>990</v>
      </c>
      <c r="C120" s="17" t="s">
        <v>991</v>
      </c>
      <c r="D120" s="17" t="s">
        <v>261</v>
      </c>
      <c r="E120" s="17">
        <v>45261</v>
      </c>
      <c r="F120" s="15" t="s">
        <v>1572</v>
      </c>
      <c r="G120" s="15" t="s">
        <v>1485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x14ac:dyDescent="0.25">
      <c r="A121" s="15">
        <v>6232</v>
      </c>
      <c r="B121" s="15" t="s">
        <v>993</v>
      </c>
      <c r="C121" s="17" t="s">
        <v>994</v>
      </c>
      <c r="D121" s="17" t="s">
        <v>263</v>
      </c>
      <c r="E121" s="17">
        <v>45160</v>
      </c>
      <c r="F121" s="15" t="s">
        <v>1572</v>
      </c>
      <c r="G121" s="15" t="s">
        <v>1485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x14ac:dyDescent="0.25">
      <c r="A122" s="15">
        <v>6277</v>
      </c>
      <c r="B122" s="15" t="s">
        <v>997</v>
      </c>
      <c r="C122" s="17" t="s">
        <v>998</v>
      </c>
      <c r="D122" s="17" t="s">
        <v>588</v>
      </c>
      <c r="E122" s="17">
        <v>45330</v>
      </c>
      <c r="F122" s="15" t="s">
        <v>1549</v>
      </c>
      <c r="G122" s="15" t="s">
        <v>1485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x14ac:dyDescent="0.25">
      <c r="A123" s="15">
        <v>6293</v>
      </c>
      <c r="B123" s="15" t="s">
        <v>999</v>
      </c>
      <c r="C123" s="17" t="s">
        <v>1000</v>
      </c>
      <c r="D123" s="17" t="s">
        <v>267</v>
      </c>
      <c r="E123" s="17">
        <v>45147</v>
      </c>
      <c r="F123" s="15" t="s">
        <v>1549</v>
      </c>
      <c r="G123" s="15" t="s">
        <v>1485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x14ac:dyDescent="0.25">
      <c r="A124" s="15">
        <v>6306</v>
      </c>
      <c r="B124" s="15" t="s">
        <v>1003</v>
      </c>
      <c r="C124" s="17" t="s">
        <v>1004</v>
      </c>
      <c r="D124" s="17" t="s">
        <v>271</v>
      </c>
      <c r="E124" s="17">
        <v>45110</v>
      </c>
      <c r="F124" s="15" t="s">
        <v>1572</v>
      </c>
      <c r="G124" s="15" t="s">
        <v>1485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25">
      <c r="A125" s="15">
        <v>6322</v>
      </c>
      <c r="B125" s="15" t="s">
        <v>1006</v>
      </c>
      <c r="C125" s="17" t="s">
        <v>1007</v>
      </c>
      <c r="D125" s="17" t="s">
        <v>273</v>
      </c>
      <c r="E125" s="17">
        <v>45261</v>
      </c>
      <c r="F125" s="15" t="s">
        <v>1549</v>
      </c>
      <c r="G125" s="15" t="s">
        <v>1485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25">
      <c r="A126" s="15">
        <v>6341</v>
      </c>
      <c r="B126" s="15" t="s">
        <v>1008</v>
      </c>
      <c r="C126" s="17" t="s">
        <v>1009</v>
      </c>
      <c r="D126" s="17" t="s">
        <v>275</v>
      </c>
      <c r="E126" s="17">
        <v>45261</v>
      </c>
      <c r="F126" s="15" t="s">
        <v>1549</v>
      </c>
      <c r="G126" s="15" t="s">
        <v>1485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x14ac:dyDescent="0.25">
      <c r="A127" s="15">
        <v>6415</v>
      </c>
      <c r="B127" s="15" t="s">
        <v>955</v>
      </c>
      <c r="C127" s="17" t="s">
        <v>1597</v>
      </c>
      <c r="D127" s="17" t="s">
        <v>1598</v>
      </c>
      <c r="E127" s="17">
        <v>45568</v>
      </c>
      <c r="F127" s="15" t="s">
        <v>1572</v>
      </c>
      <c r="G127" s="15" t="s">
        <v>1485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25">
      <c r="A128" s="15">
        <v>6427</v>
      </c>
      <c r="B128" s="15" t="s">
        <v>830</v>
      </c>
      <c r="C128" s="17" t="s">
        <v>1013</v>
      </c>
      <c r="D128" s="17" t="s">
        <v>279</v>
      </c>
      <c r="E128" s="17">
        <v>45261</v>
      </c>
      <c r="F128" s="15" t="s">
        <v>1549</v>
      </c>
      <c r="G128" s="15" t="s">
        <v>1485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x14ac:dyDescent="0.25">
      <c r="A129" s="15">
        <v>6480</v>
      </c>
      <c r="B129" s="15" t="s">
        <v>1001</v>
      </c>
      <c r="C129" s="17" t="s">
        <v>1016</v>
      </c>
      <c r="D129" s="17" t="s">
        <v>283</v>
      </c>
      <c r="E129" s="17">
        <v>45261</v>
      </c>
      <c r="F129" s="15" t="s">
        <v>1549</v>
      </c>
      <c r="G129" s="15" t="s">
        <v>1485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x14ac:dyDescent="0.25">
      <c r="A130" s="15">
        <v>6532</v>
      </c>
      <c r="B130" s="15" t="s">
        <v>1019</v>
      </c>
      <c r="C130" s="17" t="s">
        <v>1020</v>
      </c>
      <c r="D130" s="17" t="s">
        <v>285</v>
      </c>
      <c r="E130" s="17">
        <v>45261</v>
      </c>
      <c r="F130" s="15" t="s">
        <v>1549</v>
      </c>
      <c r="G130" s="15" t="s">
        <v>1485</v>
      </c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x14ac:dyDescent="0.25">
      <c r="A131" s="15">
        <v>6574</v>
      </c>
      <c r="B131" s="15" t="s">
        <v>839</v>
      </c>
      <c r="C131" s="17" t="s">
        <v>1023</v>
      </c>
      <c r="D131" s="17" t="s">
        <v>287</v>
      </c>
      <c r="E131" s="17">
        <v>45104</v>
      </c>
      <c r="F131" s="15" t="s">
        <v>1549</v>
      </c>
      <c r="G131" s="15" t="s">
        <v>1485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x14ac:dyDescent="0.25">
      <c r="A132" s="15">
        <v>6581</v>
      </c>
      <c r="B132" s="15" t="s">
        <v>839</v>
      </c>
      <c r="C132" s="17" t="s">
        <v>1024</v>
      </c>
      <c r="D132" s="17" t="s">
        <v>289</v>
      </c>
      <c r="E132" s="17">
        <v>45261</v>
      </c>
      <c r="F132" s="15" t="s">
        <v>1549</v>
      </c>
      <c r="G132" s="15" t="s">
        <v>1485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x14ac:dyDescent="0.25">
      <c r="A133" s="15">
        <v>6582</v>
      </c>
      <c r="B133" s="15" t="s">
        <v>846</v>
      </c>
      <c r="C133" s="17" t="s">
        <v>1025</v>
      </c>
      <c r="D133" s="17" t="s">
        <v>291</v>
      </c>
      <c r="E133" s="17">
        <v>45261</v>
      </c>
      <c r="F133" s="15" t="s">
        <v>1549</v>
      </c>
      <c r="G133" s="15" t="s">
        <v>1485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x14ac:dyDescent="0.25">
      <c r="A134" s="15">
        <v>6589</v>
      </c>
      <c r="B134" s="15" t="s">
        <v>1026</v>
      </c>
      <c r="C134" s="17" t="s">
        <v>843</v>
      </c>
      <c r="D134" s="17" t="s">
        <v>293</v>
      </c>
      <c r="E134" s="17">
        <v>45261</v>
      </c>
      <c r="F134" s="15" t="s">
        <v>1564</v>
      </c>
      <c r="G134" s="15" t="s">
        <v>1485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x14ac:dyDescent="0.25">
      <c r="A135" s="15">
        <v>6621</v>
      </c>
      <c r="B135" s="15" t="s">
        <v>1031</v>
      </c>
      <c r="C135" s="17" t="s">
        <v>1032</v>
      </c>
      <c r="D135" s="17" t="s">
        <v>698</v>
      </c>
      <c r="E135" s="17">
        <v>45398</v>
      </c>
      <c r="F135" s="15" t="s">
        <v>1572</v>
      </c>
      <c r="G135" s="15" t="s">
        <v>1485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x14ac:dyDescent="0.25">
      <c r="A136" s="15">
        <v>6625</v>
      </c>
      <c r="B136" s="15" t="s">
        <v>1033</v>
      </c>
      <c r="C136" s="17" t="s">
        <v>1034</v>
      </c>
      <c r="D136" s="17" t="s">
        <v>299</v>
      </c>
      <c r="E136" s="17">
        <v>45415</v>
      </c>
      <c r="F136" s="15" t="s">
        <v>1549</v>
      </c>
      <c r="G136" s="15" t="s">
        <v>1485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x14ac:dyDescent="0.25">
      <c r="A137" s="15">
        <v>6635</v>
      </c>
      <c r="B137" s="15" t="s">
        <v>828</v>
      </c>
      <c r="C137" s="17" t="s">
        <v>1035</v>
      </c>
      <c r="D137" s="17" t="s">
        <v>589</v>
      </c>
      <c r="E137" s="17">
        <v>45338</v>
      </c>
      <c r="F137" s="15" t="s">
        <v>1549</v>
      </c>
      <c r="G137" s="15" t="s">
        <v>1485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x14ac:dyDescent="0.25">
      <c r="A138" s="15">
        <v>6667</v>
      </c>
      <c r="B138" s="15" t="s">
        <v>979</v>
      </c>
      <c r="C138" s="17" t="s">
        <v>1036</v>
      </c>
      <c r="D138" s="17" t="s">
        <v>301</v>
      </c>
      <c r="E138" s="17">
        <v>45261</v>
      </c>
      <c r="F138" s="15" t="s">
        <v>1549</v>
      </c>
      <c r="G138" s="15" t="s">
        <v>1485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x14ac:dyDescent="0.25">
      <c r="A139" s="15">
        <v>6687</v>
      </c>
      <c r="B139" s="15" t="s">
        <v>1043</v>
      </c>
      <c r="C139" s="17" t="s">
        <v>1044</v>
      </c>
      <c r="D139" s="17" t="s">
        <v>307</v>
      </c>
      <c r="E139" s="17">
        <v>45261</v>
      </c>
      <c r="F139" s="15" t="s">
        <v>1549</v>
      </c>
      <c r="G139" s="15" t="s">
        <v>1485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x14ac:dyDescent="0.25">
      <c r="A140" s="15">
        <v>6719</v>
      </c>
      <c r="B140" s="15" t="s">
        <v>948</v>
      </c>
      <c r="C140" s="17" t="s">
        <v>1045</v>
      </c>
      <c r="D140" s="17" t="s">
        <v>309</v>
      </c>
      <c r="E140" s="17">
        <v>45261</v>
      </c>
      <c r="F140" s="15" t="s">
        <v>1549</v>
      </c>
      <c r="G140" s="15" t="s">
        <v>1485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x14ac:dyDescent="0.25">
      <c r="A141" s="15">
        <v>6735</v>
      </c>
      <c r="B141" s="15" t="s">
        <v>835</v>
      </c>
      <c r="C141" s="17" t="s">
        <v>1047</v>
      </c>
      <c r="D141" s="17" t="s">
        <v>313</v>
      </c>
      <c r="E141" s="17">
        <v>45261</v>
      </c>
      <c r="F141" s="15" t="s">
        <v>1549</v>
      </c>
      <c r="G141" s="15" t="s">
        <v>1485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x14ac:dyDescent="0.25">
      <c r="A142" s="15">
        <v>6749</v>
      </c>
      <c r="B142" s="15" t="s">
        <v>1048</v>
      </c>
      <c r="C142" s="17" t="s">
        <v>1020</v>
      </c>
      <c r="D142" s="17" t="s">
        <v>315</v>
      </c>
      <c r="E142" s="17">
        <v>45261</v>
      </c>
      <c r="F142" s="15" t="s">
        <v>1549</v>
      </c>
      <c r="G142" s="15" t="s">
        <v>1485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x14ac:dyDescent="0.25">
      <c r="A143" s="15">
        <v>6781</v>
      </c>
      <c r="B143" s="15" t="s">
        <v>1050</v>
      </c>
      <c r="C143" s="17" t="s">
        <v>1051</v>
      </c>
      <c r="D143" s="17" t="s">
        <v>317</v>
      </c>
      <c r="E143" s="17">
        <v>45261</v>
      </c>
      <c r="F143" s="15" t="s">
        <v>1549</v>
      </c>
      <c r="G143" s="15" t="s">
        <v>1485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x14ac:dyDescent="0.25">
      <c r="A144" s="15">
        <v>6784</v>
      </c>
      <c r="B144" s="15" t="s">
        <v>1052</v>
      </c>
      <c r="C144" s="17" t="s">
        <v>1053</v>
      </c>
      <c r="D144" s="17" t="s">
        <v>319</v>
      </c>
      <c r="E144" s="17">
        <v>45261</v>
      </c>
      <c r="F144" s="15" t="s">
        <v>1549</v>
      </c>
      <c r="G144" s="15" t="s">
        <v>1485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x14ac:dyDescent="0.25">
      <c r="A145" s="15">
        <v>6786</v>
      </c>
      <c r="B145" s="15" t="s">
        <v>1054</v>
      </c>
      <c r="C145" s="17" t="s">
        <v>1055</v>
      </c>
      <c r="D145" s="17" t="s">
        <v>321</v>
      </c>
      <c r="E145" s="17">
        <v>45261</v>
      </c>
      <c r="F145" s="15" t="s">
        <v>1549</v>
      </c>
      <c r="G145" s="15" t="s">
        <v>1485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x14ac:dyDescent="0.25">
      <c r="A146" s="15">
        <v>6789</v>
      </c>
      <c r="B146" s="15" t="s">
        <v>1056</v>
      </c>
      <c r="C146" s="17" t="s">
        <v>1057</v>
      </c>
      <c r="D146" s="17" t="s">
        <v>323</v>
      </c>
      <c r="E146" s="17">
        <v>45261</v>
      </c>
      <c r="F146" s="15" t="s">
        <v>1549</v>
      </c>
      <c r="G146" s="15" t="s">
        <v>1485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x14ac:dyDescent="0.25">
      <c r="A147" s="15">
        <v>6794</v>
      </c>
      <c r="B147" s="15" t="s">
        <v>1058</v>
      </c>
      <c r="C147" s="17" t="s">
        <v>1059</v>
      </c>
      <c r="D147" s="17" t="s">
        <v>325</v>
      </c>
      <c r="E147" s="17">
        <v>45261</v>
      </c>
      <c r="F147" s="15" t="s">
        <v>1549</v>
      </c>
      <c r="G147" s="15" t="s">
        <v>1485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x14ac:dyDescent="0.25">
      <c r="A148" s="15">
        <v>6797</v>
      </c>
      <c r="B148" s="15" t="s">
        <v>1599</v>
      </c>
      <c r="C148" s="17" t="s">
        <v>1600</v>
      </c>
      <c r="D148" s="17" t="s">
        <v>327</v>
      </c>
      <c r="E148" s="17">
        <v>45575</v>
      </c>
      <c r="F148" s="15" t="s">
        <v>1549</v>
      </c>
      <c r="G148" s="15" t="s">
        <v>1485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x14ac:dyDescent="0.25">
      <c r="A149" s="15">
        <v>6813</v>
      </c>
      <c r="B149" s="15" t="s">
        <v>1060</v>
      </c>
      <c r="C149" s="17" t="s">
        <v>1061</v>
      </c>
      <c r="D149" s="17" t="s">
        <v>329</v>
      </c>
      <c r="E149" s="17">
        <v>45261</v>
      </c>
      <c r="F149" s="15" t="s">
        <v>1549</v>
      </c>
      <c r="G149" s="15" t="s">
        <v>1485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x14ac:dyDescent="0.25">
      <c r="A150" s="15">
        <v>6814</v>
      </c>
      <c r="B150" s="15" t="s">
        <v>821</v>
      </c>
      <c r="C150" s="17" t="s">
        <v>1361</v>
      </c>
      <c r="D150" s="17" t="s">
        <v>1339</v>
      </c>
      <c r="E150" s="17">
        <v>45433</v>
      </c>
      <c r="F150" s="15" t="s">
        <v>1549</v>
      </c>
      <c r="G150" s="15" t="s">
        <v>1485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x14ac:dyDescent="0.25">
      <c r="A151" s="15">
        <v>6835</v>
      </c>
      <c r="B151" s="15" t="s">
        <v>1043</v>
      </c>
      <c r="C151" s="17" t="s">
        <v>1064</v>
      </c>
      <c r="D151" s="17" t="s">
        <v>333</v>
      </c>
      <c r="E151" s="17">
        <v>45261</v>
      </c>
      <c r="F151" s="15" t="s">
        <v>1572</v>
      </c>
      <c r="G151" s="15" t="s">
        <v>1485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x14ac:dyDescent="0.25">
      <c r="A152" s="15">
        <v>6843</v>
      </c>
      <c r="B152" s="15" t="s">
        <v>992</v>
      </c>
      <c r="C152" s="17" t="s">
        <v>1065</v>
      </c>
      <c r="D152" s="17" t="s">
        <v>335</v>
      </c>
      <c r="E152" s="17">
        <v>45261</v>
      </c>
      <c r="F152" s="15" t="s">
        <v>1549</v>
      </c>
      <c r="G152" s="15" t="s">
        <v>1485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x14ac:dyDescent="0.25">
      <c r="A153" s="15">
        <v>6848</v>
      </c>
      <c r="B153" s="15" t="s">
        <v>1066</v>
      </c>
      <c r="C153" s="17" t="s">
        <v>1067</v>
      </c>
      <c r="D153" s="17" t="s">
        <v>337</v>
      </c>
      <c r="E153" s="17">
        <v>44614</v>
      </c>
      <c r="F153" s="15" t="s">
        <v>1572</v>
      </c>
      <c r="G153" s="15" t="s">
        <v>1485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x14ac:dyDescent="0.25">
      <c r="A154" s="15">
        <v>6852</v>
      </c>
      <c r="B154" s="15" t="s">
        <v>901</v>
      </c>
      <c r="C154" s="17" t="s">
        <v>1601</v>
      </c>
      <c r="D154" s="17" t="s">
        <v>339</v>
      </c>
      <c r="E154" s="17">
        <v>45516</v>
      </c>
      <c r="F154" s="15" t="s">
        <v>761</v>
      </c>
      <c r="G154" s="15" t="s">
        <v>1486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x14ac:dyDescent="0.25">
      <c r="A155" s="15">
        <v>6855</v>
      </c>
      <c r="B155" s="15" t="s">
        <v>1068</v>
      </c>
      <c r="C155" s="17" t="s">
        <v>1069</v>
      </c>
      <c r="D155" s="17" t="s">
        <v>341</v>
      </c>
      <c r="E155" s="17">
        <v>45261</v>
      </c>
      <c r="F155" s="15" t="s">
        <v>1549</v>
      </c>
      <c r="G155" s="15" t="s">
        <v>1485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x14ac:dyDescent="0.25">
      <c r="A156" s="15">
        <v>6861</v>
      </c>
      <c r="B156" s="15" t="s">
        <v>809</v>
      </c>
      <c r="C156" s="17" t="s">
        <v>793</v>
      </c>
      <c r="D156" s="17" t="s">
        <v>343</v>
      </c>
      <c r="E156" s="17">
        <v>45161</v>
      </c>
      <c r="F156" s="15" t="s">
        <v>1549</v>
      </c>
      <c r="G156" s="15" t="s">
        <v>1485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x14ac:dyDescent="0.25">
      <c r="A157" s="15">
        <v>6874</v>
      </c>
      <c r="B157" s="15" t="s">
        <v>1072</v>
      </c>
      <c r="C157" s="17" t="s">
        <v>1073</v>
      </c>
      <c r="D157" s="17" t="s">
        <v>351</v>
      </c>
      <c r="E157" s="17">
        <v>45261</v>
      </c>
      <c r="F157" s="15" t="s">
        <v>1549</v>
      </c>
      <c r="G157" s="15" t="s">
        <v>1485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x14ac:dyDescent="0.25">
      <c r="A158" s="15">
        <v>6875</v>
      </c>
      <c r="B158" s="15" t="s">
        <v>1074</v>
      </c>
      <c r="C158" s="17" t="s">
        <v>1075</v>
      </c>
      <c r="D158" s="17" t="s">
        <v>353</v>
      </c>
      <c r="E158" s="17">
        <v>45054</v>
      </c>
      <c r="F158" s="15" t="s">
        <v>1549</v>
      </c>
      <c r="G158" s="15" t="s">
        <v>1485</v>
      </c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x14ac:dyDescent="0.25">
      <c r="A159" s="15">
        <v>6884</v>
      </c>
      <c r="B159" s="15" t="s">
        <v>1077</v>
      </c>
      <c r="C159" s="17" t="s">
        <v>1078</v>
      </c>
      <c r="D159" s="17" t="s">
        <v>355</v>
      </c>
      <c r="E159" s="17">
        <v>45261</v>
      </c>
      <c r="F159" s="15" t="s">
        <v>1572</v>
      </c>
      <c r="G159" s="15" t="s">
        <v>1485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x14ac:dyDescent="0.25">
      <c r="A160" s="15">
        <v>6888</v>
      </c>
      <c r="B160" s="15" t="s">
        <v>1081</v>
      </c>
      <c r="C160" s="17" t="s">
        <v>1082</v>
      </c>
      <c r="D160" s="17" t="s">
        <v>361</v>
      </c>
      <c r="E160" s="17">
        <v>45156</v>
      </c>
      <c r="F160" s="15" t="s">
        <v>1548</v>
      </c>
      <c r="G160" s="15" t="s">
        <v>1485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x14ac:dyDescent="0.25">
      <c r="A161" s="15">
        <v>6889</v>
      </c>
      <c r="B161" s="15" t="s">
        <v>776</v>
      </c>
      <c r="C161" s="17" t="s">
        <v>1602</v>
      </c>
      <c r="D161" s="17" t="s">
        <v>363</v>
      </c>
      <c r="E161" s="17">
        <v>45474</v>
      </c>
      <c r="F161" s="15" t="s">
        <v>1572</v>
      </c>
      <c r="G161" s="15" t="s">
        <v>1485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x14ac:dyDescent="0.25">
      <c r="A162" s="15">
        <v>6894</v>
      </c>
      <c r="B162" s="15" t="s">
        <v>1083</v>
      </c>
      <c r="C162" s="17" t="s">
        <v>1084</v>
      </c>
      <c r="D162" s="17" t="s">
        <v>365</v>
      </c>
      <c r="E162" s="17">
        <v>45261</v>
      </c>
      <c r="F162" s="15" t="s">
        <v>1549</v>
      </c>
      <c r="G162" s="15" t="s">
        <v>1485</v>
      </c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x14ac:dyDescent="0.25">
      <c r="A163" s="15">
        <v>6897</v>
      </c>
      <c r="B163" s="15" t="s">
        <v>1085</v>
      </c>
      <c r="C163" s="17" t="s">
        <v>1086</v>
      </c>
      <c r="D163" s="17" t="s">
        <v>702</v>
      </c>
      <c r="E163" s="17">
        <v>45415</v>
      </c>
      <c r="F163" s="15" t="s">
        <v>1549</v>
      </c>
      <c r="G163" s="15" t="s">
        <v>1485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x14ac:dyDescent="0.25">
      <c r="A164" s="15">
        <v>6899</v>
      </c>
      <c r="B164" s="15" t="s">
        <v>1087</v>
      </c>
      <c r="C164" s="17" t="s">
        <v>1088</v>
      </c>
      <c r="D164" s="17" t="s">
        <v>703</v>
      </c>
      <c r="E164" s="17">
        <v>45405</v>
      </c>
      <c r="F164" s="15" t="s">
        <v>1549</v>
      </c>
      <c r="G164" s="15" t="s">
        <v>1485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x14ac:dyDescent="0.25">
      <c r="A165" s="15">
        <v>6900</v>
      </c>
      <c r="B165" s="15" t="s">
        <v>1087</v>
      </c>
      <c r="C165" s="17" t="s">
        <v>1089</v>
      </c>
      <c r="D165" s="17" t="s">
        <v>704</v>
      </c>
      <c r="E165" s="17">
        <v>45405</v>
      </c>
      <c r="F165" s="15" t="s">
        <v>1548</v>
      </c>
      <c r="G165" s="15" t="s">
        <v>1485</v>
      </c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x14ac:dyDescent="0.25">
      <c r="A166" s="15">
        <v>6906</v>
      </c>
      <c r="B166" s="15" t="s">
        <v>1092</v>
      </c>
      <c r="C166" s="17" t="s">
        <v>1093</v>
      </c>
      <c r="D166" s="17" t="s">
        <v>367</v>
      </c>
      <c r="E166" s="17">
        <v>45261</v>
      </c>
      <c r="F166" s="15" t="s">
        <v>1549</v>
      </c>
      <c r="G166" s="15" t="s">
        <v>1485</v>
      </c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x14ac:dyDescent="0.25">
      <c r="A167" s="15">
        <v>6908</v>
      </c>
      <c r="B167" s="15" t="s">
        <v>1397</v>
      </c>
      <c r="C167" s="17" t="s">
        <v>1398</v>
      </c>
      <c r="D167" s="17" t="s">
        <v>1500</v>
      </c>
      <c r="E167" s="17">
        <v>45453</v>
      </c>
      <c r="F167" s="15" t="s">
        <v>1549</v>
      </c>
      <c r="G167" s="15" t="s">
        <v>1485</v>
      </c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x14ac:dyDescent="0.25">
      <c r="A168" s="15">
        <v>6917</v>
      </c>
      <c r="B168" s="15" t="s">
        <v>839</v>
      </c>
      <c r="C168" s="17" t="s">
        <v>1094</v>
      </c>
      <c r="D168" s="17" t="s">
        <v>369</v>
      </c>
      <c r="E168" s="17">
        <v>45261</v>
      </c>
      <c r="F168" s="15" t="s">
        <v>1572</v>
      </c>
      <c r="G168" s="15" t="s">
        <v>1485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x14ac:dyDescent="0.25">
      <c r="A169" s="15">
        <v>6919</v>
      </c>
      <c r="B169" s="15" t="s">
        <v>790</v>
      </c>
      <c r="C169" s="17" t="s">
        <v>1095</v>
      </c>
      <c r="D169" s="17" t="s">
        <v>371</v>
      </c>
      <c r="E169" s="17">
        <v>45261</v>
      </c>
      <c r="F169" s="15" t="s">
        <v>1549</v>
      </c>
      <c r="G169" s="15" t="s">
        <v>1485</v>
      </c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x14ac:dyDescent="0.25">
      <c r="A170" s="15">
        <v>6921</v>
      </c>
      <c r="B170" s="15" t="s">
        <v>1096</v>
      </c>
      <c r="C170" s="17" t="s">
        <v>1097</v>
      </c>
      <c r="D170" s="17" t="s">
        <v>373</v>
      </c>
      <c r="E170" s="17">
        <v>45252</v>
      </c>
      <c r="F170" s="15" t="s">
        <v>1572</v>
      </c>
      <c r="G170" s="15" t="s">
        <v>1485</v>
      </c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x14ac:dyDescent="0.25">
      <c r="A171" s="15">
        <v>6928</v>
      </c>
      <c r="B171" s="15" t="s">
        <v>1098</v>
      </c>
      <c r="C171" s="17" t="s">
        <v>1099</v>
      </c>
      <c r="D171" s="17" t="s">
        <v>375</v>
      </c>
      <c r="E171" s="17">
        <v>45246</v>
      </c>
      <c r="F171" s="15" t="s">
        <v>1549</v>
      </c>
      <c r="G171" s="15" t="s">
        <v>1485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x14ac:dyDescent="0.25">
      <c r="A172" s="15">
        <v>6943</v>
      </c>
      <c r="B172" s="15" t="s">
        <v>1100</v>
      </c>
      <c r="C172" s="17" t="s">
        <v>1101</v>
      </c>
      <c r="D172" s="17" t="s">
        <v>708</v>
      </c>
      <c r="E172" s="17">
        <v>45405</v>
      </c>
      <c r="F172" s="15" t="s">
        <v>1549</v>
      </c>
      <c r="G172" s="15" t="s">
        <v>1485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x14ac:dyDescent="0.25">
      <c r="A173" s="15">
        <v>6956</v>
      </c>
      <c r="B173" s="15" t="s">
        <v>1104</v>
      </c>
      <c r="C173" s="17" t="s">
        <v>1105</v>
      </c>
      <c r="D173" s="17" t="s">
        <v>379</v>
      </c>
      <c r="E173" s="17">
        <v>45582</v>
      </c>
      <c r="F173" s="15" t="s">
        <v>1549</v>
      </c>
      <c r="G173" s="15" t="s">
        <v>1485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x14ac:dyDescent="0.25">
      <c r="A174" s="15">
        <v>6963</v>
      </c>
      <c r="B174" s="15" t="s">
        <v>1106</v>
      </c>
      <c r="C174" s="17" t="s">
        <v>1107</v>
      </c>
      <c r="D174" s="17" t="s">
        <v>381</v>
      </c>
      <c r="E174" s="17">
        <v>45261</v>
      </c>
      <c r="F174" s="15" t="s">
        <v>1549</v>
      </c>
      <c r="G174" s="15" t="s">
        <v>1485</v>
      </c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x14ac:dyDescent="0.25">
      <c r="A175" s="15">
        <v>6967</v>
      </c>
      <c r="B175" s="15" t="s">
        <v>1112</v>
      </c>
      <c r="C175" s="17" t="s">
        <v>1113</v>
      </c>
      <c r="D175" s="17" t="s">
        <v>387</v>
      </c>
      <c r="E175" s="17">
        <v>44911</v>
      </c>
      <c r="F175" s="15" t="s">
        <v>1572</v>
      </c>
      <c r="G175" s="15" t="s">
        <v>1485</v>
      </c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x14ac:dyDescent="0.25">
      <c r="A176" s="15">
        <v>6972</v>
      </c>
      <c r="B176" s="15" t="s">
        <v>1114</v>
      </c>
      <c r="C176" s="17" t="s">
        <v>1115</v>
      </c>
      <c r="D176" s="17" t="s">
        <v>389</v>
      </c>
      <c r="E176" s="17">
        <v>44935</v>
      </c>
      <c r="F176" s="15" t="s">
        <v>1564</v>
      </c>
      <c r="G176" s="15" t="s">
        <v>1485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x14ac:dyDescent="0.25">
      <c r="A177" s="15">
        <v>6975</v>
      </c>
      <c r="B177" s="15" t="s">
        <v>1116</v>
      </c>
      <c r="C177" s="17" t="s">
        <v>1117</v>
      </c>
      <c r="D177" s="17" t="s">
        <v>391</v>
      </c>
      <c r="E177" s="17">
        <v>45002</v>
      </c>
      <c r="F177" s="15" t="s">
        <v>1549</v>
      </c>
      <c r="G177" s="15" t="s">
        <v>1485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x14ac:dyDescent="0.25">
      <c r="A178" s="15">
        <v>6988</v>
      </c>
      <c r="B178" s="15" t="s">
        <v>1118</v>
      </c>
      <c r="C178" s="17" t="s">
        <v>1119</v>
      </c>
      <c r="D178" s="17" t="s">
        <v>393</v>
      </c>
      <c r="E178" s="17">
        <v>44986</v>
      </c>
      <c r="F178" s="15" t="s">
        <v>1549</v>
      </c>
      <c r="G178" s="15" t="s">
        <v>1485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x14ac:dyDescent="0.25">
      <c r="A179" s="15">
        <v>7000</v>
      </c>
      <c r="B179" s="15" t="s">
        <v>1122</v>
      </c>
      <c r="C179" s="17" t="s">
        <v>1123</v>
      </c>
      <c r="D179" s="17" t="s">
        <v>398</v>
      </c>
      <c r="E179" s="17">
        <v>45128</v>
      </c>
      <c r="F179" s="15" t="s">
        <v>1548</v>
      </c>
      <c r="G179" s="15" t="s">
        <v>1485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x14ac:dyDescent="0.25">
      <c r="A180" s="15">
        <v>7018</v>
      </c>
      <c r="B180" s="15" t="s">
        <v>1131</v>
      </c>
      <c r="C180" s="17" t="s">
        <v>1132</v>
      </c>
      <c r="D180" s="17" t="s">
        <v>409</v>
      </c>
      <c r="E180" s="17">
        <v>45145</v>
      </c>
      <c r="F180" s="15" t="s">
        <v>1549</v>
      </c>
      <c r="G180" s="15" t="s">
        <v>1485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x14ac:dyDescent="0.25">
      <c r="A181" s="15">
        <v>7026</v>
      </c>
      <c r="B181" s="15" t="s">
        <v>1135</v>
      </c>
      <c r="C181" s="17" t="s">
        <v>1136</v>
      </c>
      <c r="D181" s="17" t="s">
        <v>413</v>
      </c>
      <c r="E181" s="17">
        <v>45160</v>
      </c>
      <c r="F181" s="15" t="s">
        <v>1572</v>
      </c>
      <c r="G181" s="15" t="s">
        <v>1485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x14ac:dyDescent="0.25">
      <c r="A182" s="15">
        <v>7037</v>
      </c>
      <c r="B182" s="15" t="s">
        <v>835</v>
      </c>
      <c r="C182" s="17" t="s">
        <v>1143</v>
      </c>
      <c r="D182" s="17" t="s">
        <v>421</v>
      </c>
      <c r="E182" s="17">
        <v>45166</v>
      </c>
      <c r="F182" s="15" t="s">
        <v>1572</v>
      </c>
      <c r="G182" s="15" t="s">
        <v>1485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x14ac:dyDescent="0.25">
      <c r="A183" s="15">
        <v>7043</v>
      </c>
      <c r="B183" s="15" t="s">
        <v>1146</v>
      </c>
      <c r="C183" s="17" t="s">
        <v>1147</v>
      </c>
      <c r="D183" s="17" t="s">
        <v>425</v>
      </c>
      <c r="E183" s="17">
        <v>45170</v>
      </c>
      <c r="F183" s="15" t="s">
        <v>1549</v>
      </c>
      <c r="G183" s="15" t="s">
        <v>1485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x14ac:dyDescent="0.25">
      <c r="A184" s="15">
        <v>7061</v>
      </c>
      <c r="B184" s="15" t="s">
        <v>1152</v>
      </c>
      <c r="C184" s="17" t="s">
        <v>1153</v>
      </c>
      <c r="D184" s="17" t="s">
        <v>433</v>
      </c>
      <c r="E184" s="17">
        <v>45194</v>
      </c>
      <c r="F184" s="15" t="s">
        <v>1549</v>
      </c>
      <c r="G184" s="15" t="s">
        <v>1485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x14ac:dyDescent="0.25">
      <c r="A185" s="15">
        <v>7062</v>
      </c>
      <c r="B185" s="15" t="s">
        <v>1154</v>
      </c>
      <c r="C185" s="17" t="s">
        <v>1145</v>
      </c>
      <c r="D185" s="17" t="s">
        <v>435</v>
      </c>
      <c r="E185" s="17">
        <v>45194</v>
      </c>
      <c r="F185" s="15" t="s">
        <v>1549</v>
      </c>
      <c r="G185" s="15" t="s">
        <v>1485</v>
      </c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x14ac:dyDescent="0.25">
      <c r="A186" s="15">
        <v>7064</v>
      </c>
      <c r="B186" s="15" t="s">
        <v>992</v>
      </c>
      <c r="C186" s="17" t="s">
        <v>1155</v>
      </c>
      <c r="D186" s="17" t="s">
        <v>437</v>
      </c>
      <c r="E186" s="17">
        <v>45194</v>
      </c>
      <c r="F186" s="15" t="s">
        <v>1549</v>
      </c>
      <c r="G186" s="15" t="s">
        <v>1485</v>
      </c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x14ac:dyDescent="0.25">
      <c r="A187" s="15">
        <v>7075</v>
      </c>
      <c r="B187" s="15" t="s">
        <v>1160</v>
      </c>
      <c r="C187" s="17" t="s">
        <v>1161</v>
      </c>
      <c r="D187" s="17" t="s">
        <v>443</v>
      </c>
      <c r="E187" s="17">
        <v>45203</v>
      </c>
      <c r="F187" s="15" t="s">
        <v>1549</v>
      </c>
      <c r="G187" s="15" t="s">
        <v>1485</v>
      </c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x14ac:dyDescent="0.25">
      <c r="A188" s="15">
        <v>7085</v>
      </c>
      <c r="B188" s="15" t="s">
        <v>1168</v>
      </c>
      <c r="C188" s="17" t="s">
        <v>1169</v>
      </c>
      <c r="D188" s="17" t="s">
        <v>453</v>
      </c>
      <c r="E188" s="17">
        <v>45218</v>
      </c>
      <c r="F188" s="15" t="s">
        <v>1549</v>
      </c>
      <c r="G188" s="15" t="s">
        <v>1485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x14ac:dyDescent="0.25">
      <c r="A189" s="15">
        <v>7086</v>
      </c>
      <c r="B189" s="15" t="s">
        <v>839</v>
      </c>
      <c r="C189" s="17" t="s">
        <v>1170</v>
      </c>
      <c r="D189" s="17" t="s">
        <v>455</v>
      </c>
      <c r="E189" s="17">
        <v>45218</v>
      </c>
      <c r="F189" s="15" t="s">
        <v>1549</v>
      </c>
      <c r="G189" s="15" t="s">
        <v>1485</v>
      </c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x14ac:dyDescent="0.25">
      <c r="A190" s="15">
        <v>7087</v>
      </c>
      <c r="B190" s="15" t="s">
        <v>992</v>
      </c>
      <c r="C190" s="17" t="s">
        <v>1000</v>
      </c>
      <c r="D190" s="17" t="s">
        <v>457</v>
      </c>
      <c r="E190" s="17">
        <v>45579</v>
      </c>
      <c r="F190" s="15" t="s">
        <v>1549</v>
      </c>
      <c r="G190" s="15" t="s">
        <v>1485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x14ac:dyDescent="0.25">
      <c r="A191" s="15">
        <v>7102</v>
      </c>
      <c r="B191" s="15" t="s">
        <v>1173</v>
      </c>
      <c r="C191" s="17" t="s">
        <v>1040</v>
      </c>
      <c r="D191" s="17" t="s">
        <v>461</v>
      </c>
      <c r="E191" s="17">
        <v>45231</v>
      </c>
      <c r="F191" s="15" t="s">
        <v>1549</v>
      </c>
      <c r="G191" s="15" t="s">
        <v>1485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x14ac:dyDescent="0.25">
      <c r="A192" s="15">
        <v>7106</v>
      </c>
      <c r="B192" s="15" t="s">
        <v>1178</v>
      </c>
      <c r="C192" s="17" t="s">
        <v>1179</v>
      </c>
      <c r="D192" s="17" t="s">
        <v>466</v>
      </c>
      <c r="E192" s="17">
        <v>45231</v>
      </c>
      <c r="F192" s="15" t="s">
        <v>1549</v>
      </c>
      <c r="G192" s="15" t="s">
        <v>1485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x14ac:dyDescent="0.25">
      <c r="A193" s="15">
        <v>7110</v>
      </c>
      <c r="B193" s="15" t="s">
        <v>1182</v>
      </c>
      <c r="C193" s="17" t="s">
        <v>1183</v>
      </c>
      <c r="D193" s="17" t="s">
        <v>469</v>
      </c>
      <c r="E193" s="17">
        <v>45231</v>
      </c>
      <c r="F193" s="15" t="s">
        <v>1572</v>
      </c>
      <c r="G193" s="15" t="s">
        <v>1485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x14ac:dyDescent="0.25">
      <c r="A194" s="15">
        <v>7119</v>
      </c>
      <c r="B194" s="15" t="s">
        <v>1187</v>
      </c>
      <c r="C194" s="17" t="s">
        <v>1188</v>
      </c>
      <c r="D194" s="17" t="s">
        <v>477</v>
      </c>
      <c r="E194" s="17">
        <v>45252</v>
      </c>
      <c r="F194" s="15" t="s">
        <v>1572</v>
      </c>
      <c r="G194" s="15" t="s">
        <v>1485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x14ac:dyDescent="0.25">
      <c r="A195" s="15">
        <v>7120</v>
      </c>
      <c r="B195" s="15" t="s">
        <v>1189</v>
      </c>
      <c r="C195" s="17" t="s">
        <v>1190</v>
      </c>
      <c r="D195" s="17" t="s">
        <v>479</v>
      </c>
      <c r="E195" s="17">
        <v>45252</v>
      </c>
      <c r="F195" s="15" t="s">
        <v>1572</v>
      </c>
      <c r="G195" s="15" t="s">
        <v>1485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x14ac:dyDescent="0.25">
      <c r="A196" s="15">
        <v>7124</v>
      </c>
      <c r="B196" s="15" t="s">
        <v>1191</v>
      </c>
      <c r="C196" s="17" t="s">
        <v>1192</v>
      </c>
      <c r="D196" s="17" t="s">
        <v>483</v>
      </c>
      <c r="E196" s="17">
        <v>45251</v>
      </c>
      <c r="F196" s="15" t="s">
        <v>1549</v>
      </c>
      <c r="G196" s="15" t="s">
        <v>1485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x14ac:dyDescent="0.25">
      <c r="A197" s="15">
        <v>7126</v>
      </c>
      <c r="B197" s="15" t="s">
        <v>1193</v>
      </c>
      <c r="C197" s="17" t="s">
        <v>1194</v>
      </c>
      <c r="D197" s="17" t="s">
        <v>485</v>
      </c>
      <c r="E197" s="17">
        <v>45246</v>
      </c>
      <c r="F197" s="15" t="s">
        <v>1549</v>
      </c>
      <c r="G197" s="15" t="s">
        <v>1485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x14ac:dyDescent="0.25">
      <c r="A198" s="15">
        <v>7132</v>
      </c>
      <c r="B198" s="15" t="s">
        <v>796</v>
      </c>
      <c r="C198" s="17" t="s">
        <v>1195</v>
      </c>
      <c r="D198" s="17" t="s">
        <v>487</v>
      </c>
      <c r="E198" s="17">
        <v>45247</v>
      </c>
      <c r="F198" s="15" t="s">
        <v>1549</v>
      </c>
      <c r="G198" s="15" t="s">
        <v>1485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x14ac:dyDescent="0.25">
      <c r="A199" s="15">
        <v>7139</v>
      </c>
      <c r="B199" s="15" t="s">
        <v>909</v>
      </c>
      <c r="C199" s="17" t="s">
        <v>1603</v>
      </c>
      <c r="D199" s="17" t="s">
        <v>491</v>
      </c>
      <c r="E199" s="17">
        <v>45555</v>
      </c>
      <c r="F199" s="15" t="s">
        <v>1572</v>
      </c>
      <c r="G199" s="15" t="s">
        <v>1485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x14ac:dyDescent="0.25">
      <c r="A200" s="15">
        <v>7143</v>
      </c>
      <c r="B200" s="15" t="s">
        <v>1198</v>
      </c>
      <c r="C200" s="17" t="s">
        <v>1199</v>
      </c>
      <c r="D200" s="17" t="s">
        <v>493</v>
      </c>
      <c r="E200" s="17">
        <v>45261</v>
      </c>
      <c r="F200" s="15" t="s">
        <v>1572</v>
      </c>
      <c r="G200" s="15" t="s">
        <v>1485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x14ac:dyDescent="0.25">
      <c r="A201" s="15">
        <v>7148</v>
      </c>
      <c r="B201" s="15" t="s">
        <v>1200</v>
      </c>
      <c r="C201" s="17" t="s">
        <v>1201</v>
      </c>
      <c r="D201" s="17" t="s">
        <v>495</v>
      </c>
      <c r="E201" s="17">
        <v>45261</v>
      </c>
      <c r="F201" s="15" t="s">
        <v>1549</v>
      </c>
      <c r="G201" s="15" t="s">
        <v>1485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x14ac:dyDescent="0.25">
      <c r="A202" s="15">
        <v>7149</v>
      </c>
      <c r="B202" s="15" t="s">
        <v>1202</v>
      </c>
      <c r="C202" s="17" t="s">
        <v>1203</v>
      </c>
      <c r="D202" s="17" t="s">
        <v>497</v>
      </c>
      <c r="E202" s="17">
        <v>45271</v>
      </c>
      <c r="F202" s="15" t="s">
        <v>1549</v>
      </c>
      <c r="G202" s="15" t="s">
        <v>1485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x14ac:dyDescent="0.25">
      <c r="A203" s="15">
        <v>7152</v>
      </c>
      <c r="B203" s="15" t="s">
        <v>1204</v>
      </c>
      <c r="C203" s="17" t="s">
        <v>1205</v>
      </c>
      <c r="D203" s="17" t="s">
        <v>499</v>
      </c>
      <c r="E203" s="17">
        <v>45280</v>
      </c>
      <c r="F203" s="15" t="s">
        <v>1549</v>
      </c>
      <c r="G203" s="15" t="s">
        <v>1485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x14ac:dyDescent="0.25">
      <c r="A204" s="15">
        <v>7160</v>
      </c>
      <c r="B204" s="15" t="s">
        <v>1213</v>
      </c>
      <c r="C204" s="17" t="s">
        <v>1214</v>
      </c>
      <c r="D204" s="17" t="s">
        <v>509</v>
      </c>
      <c r="E204" s="17">
        <v>45299</v>
      </c>
      <c r="F204" s="15" t="s">
        <v>1604</v>
      </c>
      <c r="G204" s="15" t="s">
        <v>1485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x14ac:dyDescent="0.25">
      <c r="A205" s="15">
        <v>7161</v>
      </c>
      <c r="B205" s="15" t="s">
        <v>1215</v>
      </c>
      <c r="C205" s="17" t="s">
        <v>1216</v>
      </c>
      <c r="D205" s="17" t="s">
        <v>511</v>
      </c>
      <c r="E205" s="17">
        <v>45299</v>
      </c>
      <c r="F205" s="15" t="s">
        <v>1604</v>
      </c>
      <c r="G205" s="15" t="s">
        <v>1485</v>
      </c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x14ac:dyDescent="0.25">
      <c r="A206" s="15">
        <v>7171</v>
      </c>
      <c r="B206" s="15" t="s">
        <v>1220</v>
      </c>
      <c r="C206" s="17" t="s">
        <v>1221</v>
      </c>
      <c r="D206" s="17" t="s">
        <v>519</v>
      </c>
      <c r="E206" s="17">
        <v>45313</v>
      </c>
      <c r="F206" s="15" t="s">
        <v>1549</v>
      </c>
      <c r="G206" s="15" t="s">
        <v>1485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x14ac:dyDescent="0.25">
      <c r="A207" s="15">
        <v>7172</v>
      </c>
      <c r="B207" s="15" t="s">
        <v>846</v>
      </c>
      <c r="C207" s="17" t="s">
        <v>1222</v>
      </c>
      <c r="D207" s="17" t="s">
        <v>521</v>
      </c>
      <c r="E207" s="17">
        <v>45261</v>
      </c>
      <c r="F207" s="15" t="s">
        <v>1572</v>
      </c>
      <c r="G207" s="15" t="s">
        <v>1485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x14ac:dyDescent="0.25">
      <c r="A208" s="15">
        <v>7174</v>
      </c>
      <c r="B208" s="15" t="s">
        <v>788</v>
      </c>
      <c r="C208" s="17" t="s">
        <v>1223</v>
      </c>
      <c r="D208" s="17" t="s">
        <v>523</v>
      </c>
      <c r="E208" s="17">
        <v>45316</v>
      </c>
      <c r="F208" s="15" t="s">
        <v>1549</v>
      </c>
      <c r="G208" s="15" t="s">
        <v>1485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x14ac:dyDescent="0.25">
      <c r="A209" s="15">
        <v>7175</v>
      </c>
      <c r="B209" s="15" t="s">
        <v>1180</v>
      </c>
      <c r="C209" s="17" t="s">
        <v>1224</v>
      </c>
      <c r="D209" s="17" t="s">
        <v>591</v>
      </c>
      <c r="E209" s="17">
        <v>45323</v>
      </c>
      <c r="F209" s="15" t="s">
        <v>1549</v>
      </c>
      <c r="G209" s="15" t="s">
        <v>1485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x14ac:dyDescent="0.25">
      <c r="A210" s="15">
        <v>7178</v>
      </c>
      <c r="B210" s="15" t="s">
        <v>1225</v>
      </c>
      <c r="C210" s="17" t="s">
        <v>1226</v>
      </c>
      <c r="D210" s="17" t="s">
        <v>592</v>
      </c>
      <c r="E210" s="17">
        <v>45327</v>
      </c>
      <c r="F210" s="15" t="s">
        <v>1549</v>
      </c>
      <c r="G210" s="15" t="s">
        <v>1485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x14ac:dyDescent="0.25">
      <c r="A211" s="15">
        <v>7179</v>
      </c>
      <c r="B211" s="15" t="s">
        <v>988</v>
      </c>
      <c r="C211" s="17" t="s">
        <v>1227</v>
      </c>
      <c r="D211" s="17" t="s">
        <v>593</v>
      </c>
      <c r="E211" s="17">
        <v>45327</v>
      </c>
      <c r="F211" s="15" t="s">
        <v>1549</v>
      </c>
      <c r="G211" s="15" t="s">
        <v>1485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x14ac:dyDescent="0.25">
      <c r="A212" s="15">
        <v>7181</v>
      </c>
      <c r="B212" s="15" t="s">
        <v>1104</v>
      </c>
      <c r="C212" s="17" t="s">
        <v>1229</v>
      </c>
      <c r="D212" s="17" t="s">
        <v>595</v>
      </c>
      <c r="E212" s="17">
        <v>45327</v>
      </c>
      <c r="F212" s="15" t="s">
        <v>1549</v>
      </c>
      <c r="G212" s="15" t="s">
        <v>1485</v>
      </c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x14ac:dyDescent="0.25">
      <c r="A213" s="15">
        <v>7182</v>
      </c>
      <c r="B213" s="15" t="s">
        <v>969</v>
      </c>
      <c r="C213" s="17" t="s">
        <v>1230</v>
      </c>
      <c r="D213" s="17" t="s">
        <v>596</v>
      </c>
      <c r="E213" s="17">
        <v>45327</v>
      </c>
      <c r="F213" s="15" t="s">
        <v>1572</v>
      </c>
      <c r="G213" s="15" t="s">
        <v>1485</v>
      </c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x14ac:dyDescent="0.25">
      <c r="A214" s="15">
        <v>7184</v>
      </c>
      <c r="B214" s="15" t="s">
        <v>1231</v>
      </c>
      <c r="C214" s="17" t="s">
        <v>1233</v>
      </c>
      <c r="D214" s="17" t="s">
        <v>598</v>
      </c>
      <c r="E214" s="17">
        <v>45327</v>
      </c>
      <c r="F214" s="15" t="s">
        <v>1572</v>
      </c>
      <c r="G214" s="15" t="s">
        <v>1485</v>
      </c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x14ac:dyDescent="0.25">
      <c r="A215" s="15">
        <v>7187</v>
      </c>
      <c r="B215" s="15" t="s">
        <v>1236</v>
      </c>
      <c r="C215" s="17" t="s">
        <v>1237</v>
      </c>
      <c r="D215" s="17" t="s">
        <v>600</v>
      </c>
      <c r="E215" s="17">
        <v>45329</v>
      </c>
      <c r="F215" s="15" t="s">
        <v>1549</v>
      </c>
      <c r="G215" s="15" t="s">
        <v>1485</v>
      </c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x14ac:dyDescent="0.25">
      <c r="A216" s="15">
        <v>7189</v>
      </c>
      <c r="B216" s="15" t="s">
        <v>1056</v>
      </c>
      <c r="C216" s="17" t="s">
        <v>1238</v>
      </c>
      <c r="D216" s="17" t="s">
        <v>601</v>
      </c>
      <c r="E216" s="17">
        <v>45330</v>
      </c>
      <c r="F216" s="15" t="s">
        <v>1549</v>
      </c>
      <c r="G216" s="15" t="s">
        <v>1485</v>
      </c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x14ac:dyDescent="0.25">
      <c r="A217" s="15">
        <v>7190</v>
      </c>
      <c r="B217" s="15" t="s">
        <v>885</v>
      </c>
      <c r="C217" s="17" t="s">
        <v>1239</v>
      </c>
      <c r="D217" s="17" t="s">
        <v>602</v>
      </c>
      <c r="E217" s="17">
        <v>45330</v>
      </c>
      <c r="F217" s="15" t="s">
        <v>1572</v>
      </c>
      <c r="G217" s="15" t="s">
        <v>1485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x14ac:dyDescent="0.25">
      <c r="A218" s="15">
        <v>7193</v>
      </c>
      <c r="B218" s="15" t="s">
        <v>788</v>
      </c>
      <c r="C218" s="17" t="s">
        <v>1243</v>
      </c>
      <c r="D218" s="17" t="s">
        <v>605</v>
      </c>
      <c r="E218" s="17">
        <v>45330</v>
      </c>
      <c r="F218" s="15" t="s">
        <v>1604</v>
      </c>
      <c r="G218" s="15" t="s">
        <v>1485</v>
      </c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x14ac:dyDescent="0.25">
      <c r="A219" s="15">
        <v>7196</v>
      </c>
      <c r="B219" s="15" t="s">
        <v>1247</v>
      </c>
      <c r="C219" s="17" t="s">
        <v>1248</v>
      </c>
      <c r="D219" s="17" t="s">
        <v>608</v>
      </c>
      <c r="E219" s="17">
        <v>45338</v>
      </c>
      <c r="F219" s="15" t="s">
        <v>1549</v>
      </c>
      <c r="G219" s="15" t="s">
        <v>1485</v>
      </c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x14ac:dyDescent="0.25">
      <c r="A220" s="15">
        <v>7205</v>
      </c>
      <c r="B220" s="15" t="s">
        <v>1253</v>
      </c>
      <c r="C220" s="17" t="s">
        <v>1254</v>
      </c>
      <c r="D220" s="17" t="s">
        <v>612</v>
      </c>
      <c r="E220" s="17">
        <v>45338</v>
      </c>
      <c r="F220" s="15" t="s">
        <v>1549</v>
      </c>
      <c r="G220" s="15" t="s">
        <v>1485</v>
      </c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x14ac:dyDescent="0.25">
      <c r="A221" s="15">
        <v>7212</v>
      </c>
      <c r="B221" s="15" t="s">
        <v>809</v>
      </c>
      <c r="C221" s="17" t="s">
        <v>1258</v>
      </c>
      <c r="D221" s="17" t="s">
        <v>713</v>
      </c>
      <c r="E221" s="17">
        <v>45356</v>
      </c>
      <c r="F221" s="15" t="s">
        <v>1604</v>
      </c>
      <c r="G221" s="15" t="s">
        <v>1485</v>
      </c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x14ac:dyDescent="0.25">
      <c r="A222" s="15">
        <v>7218</v>
      </c>
      <c r="B222" s="15" t="s">
        <v>876</v>
      </c>
      <c r="C222" s="17" t="s">
        <v>1261</v>
      </c>
      <c r="D222" s="17" t="s">
        <v>614</v>
      </c>
      <c r="E222" s="17">
        <v>45352</v>
      </c>
      <c r="F222" s="15" t="s">
        <v>1549</v>
      </c>
      <c r="G222" s="15" t="s">
        <v>1485</v>
      </c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x14ac:dyDescent="0.25">
      <c r="A223" s="15">
        <v>7219</v>
      </c>
      <c r="B223" s="15" t="s">
        <v>1262</v>
      </c>
      <c r="C223" s="17" t="s">
        <v>1263</v>
      </c>
      <c r="D223" s="17" t="s">
        <v>615</v>
      </c>
      <c r="E223" s="17">
        <v>45352</v>
      </c>
      <c r="F223" s="15" t="s">
        <v>1572</v>
      </c>
      <c r="G223" s="15" t="s">
        <v>1485</v>
      </c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x14ac:dyDescent="0.25">
      <c r="A224" s="15">
        <v>7220</v>
      </c>
      <c r="B224" s="15" t="s">
        <v>1264</v>
      </c>
      <c r="C224" s="17" t="s">
        <v>1265</v>
      </c>
      <c r="D224" s="17" t="s">
        <v>616</v>
      </c>
      <c r="E224" s="17">
        <v>45352</v>
      </c>
      <c r="F224" s="15" t="s">
        <v>1572</v>
      </c>
      <c r="G224" s="15" t="s">
        <v>1485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x14ac:dyDescent="0.25">
      <c r="A225" s="15">
        <v>7224</v>
      </c>
      <c r="B225" s="15" t="s">
        <v>1271</v>
      </c>
      <c r="C225" s="17" t="s">
        <v>827</v>
      </c>
      <c r="D225" s="17" t="s">
        <v>620</v>
      </c>
      <c r="E225" s="17">
        <v>45352</v>
      </c>
      <c r="F225" s="15" t="s">
        <v>1549</v>
      </c>
      <c r="G225" s="15" t="s">
        <v>1485</v>
      </c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x14ac:dyDescent="0.25">
      <c r="A226" s="15">
        <v>7225</v>
      </c>
      <c r="B226" s="15" t="s">
        <v>967</v>
      </c>
      <c r="C226" s="17" t="s">
        <v>1272</v>
      </c>
      <c r="D226" s="17" t="s">
        <v>715</v>
      </c>
      <c r="E226" s="17">
        <v>45369</v>
      </c>
      <c r="F226" s="15" t="s">
        <v>1549</v>
      </c>
      <c r="G226" s="15" t="s">
        <v>1485</v>
      </c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 x14ac:dyDescent="0.25">
      <c r="A227" s="15">
        <v>7227</v>
      </c>
      <c r="B227" s="15" t="s">
        <v>1274</v>
      </c>
      <c r="C227" s="17" t="s">
        <v>1111</v>
      </c>
      <c r="D227" s="17" t="s">
        <v>717</v>
      </c>
      <c r="E227" s="17">
        <v>45376</v>
      </c>
      <c r="F227" s="15" t="s">
        <v>1549</v>
      </c>
      <c r="G227" s="15" t="s">
        <v>1485</v>
      </c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 x14ac:dyDescent="0.25">
      <c r="A228" s="15">
        <v>7238</v>
      </c>
      <c r="B228" s="15" t="s">
        <v>1284</v>
      </c>
      <c r="C228" s="17" t="s">
        <v>1285</v>
      </c>
      <c r="D228" s="17" t="s">
        <v>724</v>
      </c>
      <c r="E228" s="17">
        <v>45400</v>
      </c>
      <c r="F228" s="15" t="s">
        <v>1549</v>
      </c>
      <c r="G228" s="15" t="s">
        <v>1485</v>
      </c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 x14ac:dyDescent="0.25">
      <c r="A229" s="15">
        <v>7239</v>
      </c>
      <c r="B229" s="15" t="s">
        <v>1286</v>
      </c>
      <c r="C229" s="17" t="s">
        <v>1287</v>
      </c>
      <c r="D229" s="17" t="s">
        <v>1288</v>
      </c>
      <c r="E229" s="17">
        <v>45405</v>
      </c>
      <c r="F229" s="15" t="s">
        <v>43</v>
      </c>
      <c r="G229" s="15" t="s">
        <v>1486</v>
      </c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x14ac:dyDescent="0.25">
      <c r="A230" s="15">
        <v>7240</v>
      </c>
      <c r="B230" s="15" t="s">
        <v>839</v>
      </c>
      <c r="C230" s="17" t="s">
        <v>1289</v>
      </c>
      <c r="D230" s="17" t="s">
        <v>725</v>
      </c>
      <c r="E230" s="17">
        <v>45400</v>
      </c>
      <c r="F230" s="15" t="s">
        <v>1549</v>
      </c>
      <c r="G230" s="15" t="s">
        <v>1485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 x14ac:dyDescent="0.25">
      <c r="A231" s="15">
        <v>7241</v>
      </c>
      <c r="B231" s="15" t="s">
        <v>839</v>
      </c>
      <c r="C231" s="17" t="s">
        <v>1290</v>
      </c>
      <c r="D231" s="17" t="s">
        <v>726</v>
      </c>
      <c r="E231" s="17">
        <v>45400</v>
      </c>
      <c r="F231" s="15" t="s">
        <v>1549</v>
      </c>
      <c r="G231" s="15" t="s">
        <v>1485</v>
      </c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 x14ac:dyDescent="0.25">
      <c r="A232" s="15">
        <v>7243</v>
      </c>
      <c r="B232" s="15" t="s">
        <v>885</v>
      </c>
      <c r="C232" s="17" t="s">
        <v>1291</v>
      </c>
      <c r="D232" s="17" t="s">
        <v>728</v>
      </c>
      <c r="E232" s="17">
        <v>45400</v>
      </c>
      <c r="F232" s="15" t="s">
        <v>1604</v>
      </c>
      <c r="G232" s="15" t="s">
        <v>1485</v>
      </c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 x14ac:dyDescent="0.25">
      <c r="A233" s="15">
        <v>7246</v>
      </c>
      <c r="B233" s="15" t="s">
        <v>788</v>
      </c>
      <c r="C233" s="17" t="s">
        <v>1296</v>
      </c>
      <c r="D233" s="17" t="s">
        <v>732</v>
      </c>
      <c r="E233" s="17">
        <v>45400</v>
      </c>
      <c r="F233" s="15" t="s">
        <v>1549</v>
      </c>
      <c r="G233" s="15" t="s">
        <v>1485</v>
      </c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x14ac:dyDescent="0.25">
      <c r="A234" s="15">
        <v>7247</v>
      </c>
      <c r="B234" s="15" t="s">
        <v>1292</v>
      </c>
      <c r="C234" s="17" t="s">
        <v>1297</v>
      </c>
      <c r="D234" s="17" t="s">
        <v>733</v>
      </c>
      <c r="E234" s="17">
        <v>45400</v>
      </c>
      <c r="F234" s="15" t="s">
        <v>1572</v>
      </c>
      <c r="G234" s="15" t="s">
        <v>1485</v>
      </c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 x14ac:dyDescent="0.25">
      <c r="A235" s="15">
        <v>7249</v>
      </c>
      <c r="B235" s="15" t="s">
        <v>1298</v>
      </c>
      <c r="C235" s="17" t="s">
        <v>1299</v>
      </c>
      <c r="D235" s="17" t="s">
        <v>734</v>
      </c>
      <c r="E235" s="17">
        <v>45404</v>
      </c>
      <c r="F235" s="15" t="s">
        <v>1549</v>
      </c>
      <c r="G235" s="15" t="s">
        <v>1485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 x14ac:dyDescent="0.25">
      <c r="A236" s="15">
        <v>7250</v>
      </c>
      <c r="B236" s="15" t="s">
        <v>1300</v>
      </c>
      <c r="C236" s="17" t="s">
        <v>1301</v>
      </c>
      <c r="D236" s="17" t="s">
        <v>735</v>
      </c>
      <c r="E236" s="17">
        <v>45405</v>
      </c>
      <c r="F236" s="15" t="s">
        <v>1549</v>
      </c>
      <c r="G236" s="15" t="s">
        <v>1485</v>
      </c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 x14ac:dyDescent="0.25">
      <c r="A237" s="15">
        <v>7251</v>
      </c>
      <c r="B237" s="15" t="s">
        <v>1302</v>
      </c>
      <c r="C237" s="17" t="s">
        <v>1303</v>
      </c>
      <c r="D237" s="17" t="s">
        <v>736</v>
      </c>
      <c r="E237" s="17">
        <v>45405</v>
      </c>
      <c r="F237" s="15" t="s">
        <v>1549</v>
      </c>
      <c r="G237" s="15" t="s">
        <v>1485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 x14ac:dyDescent="0.25">
      <c r="A238" s="15">
        <v>7252</v>
      </c>
      <c r="B238" s="15" t="s">
        <v>1220</v>
      </c>
      <c r="C238" s="17" t="s">
        <v>1304</v>
      </c>
      <c r="D238" s="17" t="s">
        <v>737</v>
      </c>
      <c r="E238" s="17">
        <v>45405</v>
      </c>
      <c r="F238" s="15" t="s">
        <v>1572</v>
      </c>
      <c r="G238" s="15" t="s">
        <v>1485</v>
      </c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 x14ac:dyDescent="0.25">
      <c r="A239" s="15">
        <v>7253</v>
      </c>
      <c r="B239" s="15" t="s">
        <v>1305</v>
      </c>
      <c r="C239" s="17" t="s">
        <v>875</v>
      </c>
      <c r="D239" s="17" t="s">
        <v>738</v>
      </c>
      <c r="E239" s="17">
        <v>45405</v>
      </c>
      <c r="F239" s="15" t="s">
        <v>1548</v>
      </c>
      <c r="G239" s="15" t="s">
        <v>1485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 x14ac:dyDescent="0.25">
      <c r="A240" s="15">
        <v>7254</v>
      </c>
      <c r="B240" s="15" t="s">
        <v>1306</v>
      </c>
      <c r="C240" s="17" t="s">
        <v>1307</v>
      </c>
      <c r="D240" s="17" t="s">
        <v>739</v>
      </c>
      <c r="E240" s="17">
        <v>45405</v>
      </c>
      <c r="F240" s="15" t="s">
        <v>1548</v>
      </c>
      <c r="G240" s="15" t="s">
        <v>1485</v>
      </c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 x14ac:dyDescent="0.25">
      <c r="A241" s="15">
        <v>7259</v>
      </c>
      <c r="B241" s="15" t="s">
        <v>1313</v>
      </c>
      <c r="C241" s="17" t="s">
        <v>1314</v>
      </c>
      <c r="D241" s="17" t="s">
        <v>746</v>
      </c>
      <c r="E241" s="17">
        <v>45422</v>
      </c>
      <c r="F241" s="15" t="s">
        <v>1549</v>
      </c>
      <c r="G241" s="15" t="s">
        <v>1485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 x14ac:dyDescent="0.25">
      <c r="A242" s="15">
        <v>7261</v>
      </c>
      <c r="B242" s="15" t="s">
        <v>1317</v>
      </c>
      <c r="C242" s="17" t="s">
        <v>1272</v>
      </c>
      <c r="D242" s="17" t="s">
        <v>750</v>
      </c>
      <c r="E242" s="17">
        <v>45422</v>
      </c>
      <c r="F242" s="15" t="s">
        <v>1548</v>
      </c>
      <c r="G242" s="15" t="s">
        <v>1485</v>
      </c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 x14ac:dyDescent="0.25">
      <c r="A243" s="15">
        <v>7267</v>
      </c>
      <c r="B243" s="15" t="s">
        <v>1322</v>
      </c>
      <c r="C243" s="17" t="s">
        <v>1250</v>
      </c>
      <c r="D243" s="17" t="s">
        <v>760</v>
      </c>
      <c r="E243" s="17">
        <v>45415</v>
      </c>
      <c r="F243" s="15" t="s">
        <v>1572</v>
      </c>
      <c r="G243" s="15" t="s">
        <v>1485</v>
      </c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 x14ac:dyDescent="0.25">
      <c r="A244" s="15">
        <v>7272</v>
      </c>
      <c r="B244" s="15" t="s">
        <v>794</v>
      </c>
      <c r="C244" s="17" t="s">
        <v>827</v>
      </c>
      <c r="D244" s="17" t="s">
        <v>1348</v>
      </c>
      <c r="E244" s="17">
        <v>45432</v>
      </c>
      <c r="F244" s="15" t="s">
        <v>1549</v>
      </c>
      <c r="G244" s="15" t="s">
        <v>1485</v>
      </c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 x14ac:dyDescent="0.25">
      <c r="A245" s="15">
        <v>7276</v>
      </c>
      <c r="B245" s="15" t="s">
        <v>1358</v>
      </c>
      <c r="C245" s="17" t="s">
        <v>1367</v>
      </c>
      <c r="D245" s="17" t="s">
        <v>1353</v>
      </c>
      <c r="E245" s="17">
        <v>45428</v>
      </c>
      <c r="F245" s="15" t="s">
        <v>1549</v>
      </c>
      <c r="G245" s="15" t="s">
        <v>1485</v>
      </c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 x14ac:dyDescent="0.25">
      <c r="A246" s="15">
        <v>7280</v>
      </c>
      <c r="B246" s="15" t="s">
        <v>796</v>
      </c>
      <c r="C246" s="17" t="s">
        <v>1402</v>
      </c>
      <c r="D246" s="17" t="s">
        <v>1503</v>
      </c>
      <c r="E246" s="17">
        <v>45544</v>
      </c>
      <c r="F246" s="15" t="s">
        <v>1549</v>
      </c>
      <c r="G246" s="15" t="s">
        <v>1485</v>
      </c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 x14ac:dyDescent="0.25">
      <c r="A247" s="15">
        <v>7282</v>
      </c>
      <c r="B247" s="15" t="s">
        <v>953</v>
      </c>
      <c r="C247" s="17" t="s">
        <v>1175</v>
      </c>
      <c r="D247" s="17" t="s">
        <v>1505</v>
      </c>
      <c r="E247" s="17">
        <v>45455</v>
      </c>
      <c r="F247" s="15" t="s">
        <v>1549</v>
      </c>
      <c r="G247" s="15" t="s">
        <v>1485</v>
      </c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 x14ac:dyDescent="0.25">
      <c r="A248" s="15">
        <v>7286</v>
      </c>
      <c r="B248" s="15" t="s">
        <v>952</v>
      </c>
      <c r="C248" s="17" t="s">
        <v>1410</v>
      </c>
      <c r="D248" s="17" t="s">
        <v>1509</v>
      </c>
      <c r="E248" s="17">
        <v>45453</v>
      </c>
      <c r="F248" s="15" t="s">
        <v>1572</v>
      </c>
      <c r="G248" s="15" t="s">
        <v>1485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x14ac:dyDescent="0.25">
      <c r="A249" s="15">
        <v>7292</v>
      </c>
      <c r="B249" s="15" t="s">
        <v>1418</v>
      </c>
      <c r="C249" s="17" t="s">
        <v>1419</v>
      </c>
      <c r="D249" s="17" t="s">
        <v>1515</v>
      </c>
      <c r="E249" s="17">
        <v>45446</v>
      </c>
      <c r="F249" s="15" t="s">
        <v>761</v>
      </c>
      <c r="G249" s="15" t="s">
        <v>1486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 x14ac:dyDescent="0.25">
      <c r="A250" s="15">
        <v>7294</v>
      </c>
      <c r="B250" s="15" t="s">
        <v>1420</v>
      </c>
      <c r="C250" s="17" t="s">
        <v>1421</v>
      </c>
      <c r="D250" s="17" t="s">
        <v>1517</v>
      </c>
      <c r="E250" s="17">
        <v>45455</v>
      </c>
      <c r="F250" s="15" t="s">
        <v>1572</v>
      </c>
      <c r="G250" s="15" t="s">
        <v>1485</v>
      </c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 x14ac:dyDescent="0.25">
      <c r="A251" s="15">
        <v>7297</v>
      </c>
      <c r="B251" s="15" t="s">
        <v>1482</v>
      </c>
      <c r="C251" s="17" t="s">
        <v>1320</v>
      </c>
      <c r="D251" s="17" t="s">
        <v>1520</v>
      </c>
      <c r="E251" s="17">
        <v>45461</v>
      </c>
      <c r="F251" s="15" t="s">
        <v>1549</v>
      </c>
      <c r="G251" s="15" t="s">
        <v>1485</v>
      </c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 x14ac:dyDescent="0.25">
      <c r="A252" s="15">
        <v>7301</v>
      </c>
      <c r="B252" s="15" t="s">
        <v>1581</v>
      </c>
      <c r="C252" s="17" t="s">
        <v>1605</v>
      </c>
      <c r="D252" s="17" t="s">
        <v>1606</v>
      </c>
      <c r="E252" s="17">
        <v>45481</v>
      </c>
      <c r="F252" s="15" t="s">
        <v>1604</v>
      </c>
      <c r="G252" s="15" t="s">
        <v>1485</v>
      </c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x14ac:dyDescent="0.25">
      <c r="A253" s="15">
        <v>7304</v>
      </c>
      <c r="B253" s="15" t="s">
        <v>1607</v>
      </c>
      <c r="C253" s="17" t="s">
        <v>1608</v>
      </c>
      <c r="D253" s="17" t="s">
        <v>1609</v>
      </c>
      <c r="E253" s="17">
        <v>45485</v>
      </c>
      <c r="F253" s="15" t="s">
        <v>1604</v>
      </c>
      <c r="G253" s="15" t="s">
        <v>1485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 x14ac:dyDescent="0.25">
      <c r="A254" s="15">
        <v>7309</v>
      </c>
      <c r="B254" s="15" t="s">
        <v>1610</v>
      </c>
      <c r="C254" s="17" t="s">
        <v>1611</v>
      </c>
      <c r="D254" s="17" t="s">
        <v>1612</v>
      </c>
      <c r="E254" s="17">
        <v>45488</v>
      </c>
      <c r="F254" s="15" t="s">
        <v>43</v>
      </c>
      <c r="G254" s="15" t="s">
        <v>1486</v>
      </c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x14ac:dyDescent="0.25">
      <c r="A255" s="15">
        <v>7310</v>
      </c>
      <c r="B255" s="15" t="s">
        <v>1613</v>
      </c>
      <c r="C255" s="17" t="s">
        <v>1614</v>
      </c>
      <c r="D255" s="17" t="s">
        <v>1615</v>
      </c>
      <c r="E255" s="17">
        <v>45498</v>
      </c>
      <c r="F255" s="15" t="s">
        <v>1549</v>
      </c>
      <c r="G255" s="15" t="s">
        <v>1485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 x14ac:dyDescent="0.25">
      <c r="A256" s="15">
        <v>7311</v>
      </c>
      <c r="B256" s="15" t="s">
        <v>1616</v>
      </c>
      <c r="C256" s="17" t="s">
        <v>1617</v>
      </c>
      <c r="D256" s="17" t="s">
        <v>1618</v>
      </c>
      <c r="E256" s="17">
        <v>45497</v>
      </c>
      <c r="F256" s="15" t="s">
        <v>1549</v>
      </c>
      <c r="G256" s="15" t="s">
        <v>1485</v>
      </c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 x14ac:dyDescent="0.25">
      <c r="A257" s="15">
        <v>7312</v>
      </c>
      <c r="B257" s="15" t="s">
        <v>1619</v>
      </c>
      <c r="C257" s="17" t="s">
        <v>1620</v>
      </c>
      <c r="D257" s="17" t="s">
        <v>1621</v>
      </c>
      <c r="E257" s="17">
        <v>45495</v>
      </c>
      <c r="F257" s="15" t="s">
        <v>1549</v>
      </c>
      <c r="G257" s="15" t="s">
        <v>1485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 x14ac:dyDescent="0.25">
      <c r="A258" s="15">
        <v>7313</v>
      </c>
      <c r="B258" s="15" t="s">
        <v>1220</v>
      </c>
      <c r="C258" s="17" t="s">
        <v>1622</v>
      </c>
      <c r="D258" s="17" t="s">
        <v>1623</v>
      </c>
      <c r="E258" s="17">
        <v>45495</v>
      </c>
      <c r="F258" s="15" t="s">
        <v>1549</v>
      </c>
      <c r="G258" s="15" t="s">
        <v>1485</v>
      </c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x14ac:dyDescent="0.25">
      <c r="A259" s="15">
        <v>7314</v>
      </c>
      <c r="B259" s="15" t="s">
        <v>1624</v>
      </c>
      <c r="C259" s="17" t="s">
        <v>1625</v>
      </c>
      <c r="D259" s="17" t="s">
        <v>1626</v>
      </c>
      <c r="E259" s="17">
        <v>45495</v>
      </c>
      <c r="F259" s="15" t="s">
        <v>1549</v>
      </c>
      <c r="G259" s="15" t="s">
        <v>1485</v>
      </c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 x14ac:dyDescent="0.25">
      <c r="A260" s="15">
        <v>7316</v>
      </c>
      <c r="B260" s="15" t="s">
        <v>1627</v>
      </c>
      <c r="C260" s="17" t="s">
        <v>1285</v>
      </c>
      <c r="D260" s="17" t="s">
        <v>1628</v>
      </c>
      <c r="E260" s="17">
        <v>45502</v>
      </c>
      <c r="F260" s="15" t="s">
        <v>1572</v>
      </c>
      <c r="G260" s="15" t="s">
        <v>1485</v>
      </c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 x14ac:dyDescent="0.25">
      <c r="A261" s="15">
        <v>7317</v>
      </c>
      <c r="B261" s="15" t="s">
        <v>1629</v>
      </c>
      <c r="C261" s="17" t="s">
        <v>1630</v>
      </c>
      <c r="D261" s="17" t="s">
        <v>1631</v>
      </c>
      <c r="E261" s="17">
        <v>45489</v>
      </c>
      <c r="F261" s="15" t="s">
        <v>1549</v>
      </c>
      <c r="G261" s="15" t="s">
        <v>1485</v>
      </c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 x14ac:dyDescent="0.25">
      <c r="A262" s="15">
        <v>7319</v>
      </c>
      <c r="B262" s="15" t="s">
        <v>1632</v>
      </c>
      <c r="C262" s="17" t="s">
        <v>1633</v>
      </c>
      <c r="D262" s="17" t="s">
        <v>1634</v>
      </c>
      <c r="E262" s="17">
        <v>45502</v>
      </c>
      <c r="F262" s="15" t="s">
        <v>1549</v>
      </c>
      <c r="G262" s="15" t="s">
        <v>1485</v>
      </c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x14ac:dyDescent="0.25">
      <c r="A263" s="15">
        <v>7320</v>
      </c>
      <c r="B263" s="15" t="s">
        <v>1635</v>
      </c>
      <c r="C263" s="17" t="s">
        <v>793</v>
      </c>
      <c r="D263" s="17" t="s">
        <v>1636</v>
      </c>
      <c r="E263" s="17">
        <v>45502</v>
      </c>
      <c r="F263" s="15" t="s">
        <v>1549</v>
      </c>
      <c r="G263" s="15" t="s">
        <v>1485</v>
      </c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 x14ac:dyDescent="0.25">
      <c r="A264" s="15">
        <v>7321</v>
      </c>
      <c r="B264" s="15" t="s">
        <v>1637</v>
      </c>
      <c r="C264" s="17" t="s">
        <v>1638</v>
      </c>
      <c r="D264" s="17" t="s">
        <v>1639</v>
      </c>
      <c r="E264" s="17">
        <v>45512</v>
      </c>
      <c r="F264" s="15" t="s">
        <v>1640</v>
      </c>
      <c r="G264" s="15" t="s">
        <v>1486</v>
      </c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 x14ac:dyDescent="0.25">
      <c r="A265" s="15">
        <v>7322</v>
      </c>
      <c r="B265" s="15" t="s">
        <v>1066</v>
      </c>
      <c r="C265" s="17" t="s">
        <v>1641</v>
      </c>
      <c r="D265" s="17" t="s">
        <v>1642</v>
      </c>
      <c r="E265" s="17">
        <v>45509</v>
      </c>
      <c r="F265" s="15" t="s">
        <v>1604</v>
      </c>
      <c r="G265" s="15" t="s">
        <v>1485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x14ac:dyDescent="0.25">
      <c r="A266" s="15">
        <v>7323</v>
      </c>
      <c r="B266" s="15" t="s">
        <v>839</v>
      </c>
      <c r="C266" s="17" t="s">
        <v>1643</v>
      </c>
      <c r="D266" s="17" t="s">
        <v>1644</v>
      </c>
      <c r="E266" s="17">
        <v>45509</v>
      </c>
      <c r="F266" s="15" t="s">
        <v>1572</v>
      </c>
      <c r="G266" s="15" t="s">
        <v>1485</v>
      </c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x14ac:dyDescent="0.25">
      <c r="A267" s="15">
        <v>7324</v>
      </c>
      <c r="B267" s="15" t="s">
        <v>1645</v>
      </c>
      <c r="C267" s="17" t="s">
        <v>1646</v>
      </c>
      <c r="D267" s="17" t="s">
        <v>1647</v>
      </c>
      <c r="E267" s="17">
        <v>45509</v>
      </c>
      <c r="F267" s="15" t="s">
        <v>1572</v>
      </c>
      <c r="G267" s="15" t="s">
        <v>1485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x14ac:dyDescent="0.25">
      <c r="A268" s="15">
        <v>7328</v>
      </c>
      <c r="B268" s="15" t="s">
        <v>1648</v>
      </c>
      <c r="C268" s="17" t="s">
        <v>1410</v>
      </c>
      <c r="D268" s="17" t="s">
        <v>1649</v>
      </c>
      <c r="E268" s="17">
        <v>45516</v>
      </c>
      <c r="F268" s="15" t="s">
        <v>1549</v>
      </c>
      <c r="G268" s="15" t="s">
        <v>1485</v>
      </c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 x14ac:dyDescent="0.25">
      <c r="A269" s="15">
        <v>7330</v>
      </c>
      <c r="B269" s="15" t="s">
        <v>1650</v>
      </c>
      <c r="C269" s="17" t="s">
        <v>1651</v>
      </c>
      <c r="D269" s="17" t="s">
        <v>1652</v>
      </c>
      <c r="E269" s="17">
        <v>45530</v>
      </c>
      <c r="F269" s="15" t="s">
        <v>1572</v>
      </c>
      <c r="G269" s="15" t="s">
        <v>1485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 x14ac:dyDescent="0.25">
      <c r="A270" s="15">
        <v>7332</v>
      </c>
      <c r="B270" s="15" t="s">
        <v>1653</v>
      </c>
      <c r="C270" s="17" t="s">
        <v>773</v>
      </c>
      <c r="D270" s="17" t="s">
        <v>1654</v>
      </c>
      <c r="E270" s="17">
        <v>45524</v>
      </c>
      <c r="F270" s="15" t="s">
        <v>1549</v>
      </c>
      <c r="G270" s="15" t="s">
        <v>1485</v>
      </c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x14ac:dyDescent="0.25">
      <c r="A271" s="15">
        <v>7334</v>
      </c>
      <c r="B271" s="15" t="s">
        <v>1655</v>
      </c>
      <c r="C271" s="17" t="s">
        <v>1241</v>
      </c>
      <c r="D271" s="17" t="s">
        <v>1656</v>
      </c>
      <c r="E271" s="17">
        <v>45524</v>
      </c>
      <c r="F271" s="15" t="s">
        <v>1572</v>
      </c>
      <c r="G271" s="15" t="s">
        <v>1485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 x14ac:dyDescent="0.25">
      <c r="A272" s="15">
        <v>7335</v>
      </c>
      <c r="B272" s="15" t="s">
        <v>1657</v>
      </c>
      <c r="C272" s="17" t="s">
        <v>1658</v>
      </c>
      <c r="D272" s="17" t="s">
        <v>1659</v>
      </c>
      <c r="E272" s="17">
        <v>45524</v>
      </c>
      <c r="F272" s="15" t="s">
        <v>1549</v>
      </c>
      <c r="G272" s="15" t="s">
        <v>1485</v>
      </c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 x14ac:dyDescent="0.25">
      <c r="A273" s="15">
        <v>7336</v>
      </c>
      <c r="B273" s="15" t="s">
        <v>1660</v>
      </c>
      <c r="C273" s="17" t="s">
        <v>1661</v>
      </c>
      <c r="D273" s="17" t="s">
        <v>1662</v>
      </c>
      <c r="E273" s="17">
        <v>45524</v>
      </c>
      <c r="F273" s="15" t="s">
        <v>1572</v>
      </c>
      <c r="G273" s="15" t="s">
        <v>1485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 x14ac:dyDescent="0.25">
      <c r="A274" s="15">
        <v>7338</v>
      </c>
      <c r="B274" s="15" t="s">
        <v>1663</v>
      </c>
      <c r="C274" s="17" t="s">
        <v>1412</v>
      </c>
      <c r="D274" s="17" t="s">
        <v>1664</v>
      </c>
      <c r="E274" s="17">
        <v>45547</v>
      </c>
      <c r="F274" s="15" t="s">
        <v>1549</v>
      </c>
      <c r="G274" s="15" t="s">
        <v>1485</v>
      </c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 x14ac:dyDescent="0.25">
      <c r="A275" s="15">
        <v>7339</v>
      </c>
      <c r="B275" s="15" t="s">
        <v>1415</v>
      </c>
      <c r="C275" s="17" t="s">
        <v>1641</v>
      </c>
      <c r="D275" s="17" t="s">
        <v>1665</v>
      </c>
      <c r="E275" s="17">
        <v>45544</v>
      </c>
      <c r="F275" s="15" t="s">
        <v>1549</v>
      </c>
      <c r="G275" s="15" t="s">
        <v>1485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 x14ac:dyDescent="0.25">
      <c r="A276" s="15">
        <v>7341</v>
      </c>
      <c r="B276" s="15" t="s">
        <v>1666</v>
      </c>
      <c r="C276" s="17" t="s">
        <v>1667</v>
      </c>
      <c r="D276" s="17" t="s">
        <v>1668</v>
      </c>
      <c r="E276" s="17">
        <v>45554</v>
      </c>
      <c r="F276" s="15" t="s">
        <v>1548</v>
      </c>
      <c r="G276" s="15" t="s">
        <v>1485</v>
      </c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 x14ac:dyDescent="0.25">
      <c r="A277" s="15">
        <v>7342</v>
      </c>
      <c r="B277" s="15" t="s">
        <v>1669</v>
      </c>
      <c r="C277" s="17" t="s">
        <v>1670</v>
      </c>
      <c r="D277" s="17" t="s">
        <v>1671</v>
      </c>
      <c r="E277" s="17">
        <v>45560</v>
      </c>
      <c r="F277" s="15" t="s">
        <v>1549</v>
      </c>
      <c r="G277" s="15" t="s">
        <v>1485</v>
      </c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 x14ac:dyDescent="0.25">
      <c r="A278" s="15">
        <v>7344</v>
      </c>
      <c r="B278" s="15" t="s">
        <v>1672</v>
      </c>
      <c r="C278" s="17" t="s">
        <v>1673</v>
      </c>
      <c r="D278" s="17" t="s">
        <v>1674</v>
      </c>
      <c r="E278" s="17">
        <v>45575</v>
      </c>
      <c r="F278" s="15" t="s">
        <v>1549</v>
      </c>
      <c r="G278" s="15" t="s">
        <v>1485</v>
      </c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1:17" x14ac:dyDescent="0.25">
      <c r="A279" s="15">
        <v>7345</v>
      </c>
      <c r="B279" s="15" t="s">
        <v>1675</v>
      </c>
      <c r="C279" s="17" t="s">
        <v>1676</v>
      </c>
      <c r="D279" s="17" t="s">
        <v>1677</v>
      </c>
      <c r="E279" s="17">
        <v>45575</v>
      </c>
      <c r="F279" s="15" t="s">
        <v>1572</v>
      </c>
      <c r="G279" s="15" t="s">
        <v>1485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1:17" x14ac:dyDescent="0.25">
      <c r="A280" s="15">
        <v>7346</v>
      </c>
      <c r="B280" s="15" t="s">
        <v>1678</v>
      </c>
      <c r="C280" s="17" t="s">
        <v>1679</v>
      </c>
      <c r="D280" s="17" t="s">
        <v>1680</v>
      </c>
      <c r="E280" s="17">
        <v>45573</v>
      </c>
      <c r="F280" s="15" t="s">
        <v>1681</v>
      </c>
      <c r="G280" s="15" t="s">
        <v>1486</v>
      </c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1:17" x14ac:dyDescent="0.25">
      <c r="A281" s="15">
        <v>7347</v>
      </c>
      <c r="B281" s="15" t="s">
        <v>1682</v>
      </c>
      <c r="C281" s="17" t="s">
        <v>1421</v>
      </c>
      <c r="D281" s="17" t="s">
        <v>1683</v>
      </c>
      <c r="E281" s="17">
        <v>45572</v>
      </c>
      <c r="F281" s="15" t="s">
        <v>1684</v>
      </c>
      <c r="G281" s="15" t="s">
        <v>1486</v>
      </c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1:17" x14ac:dyDescent="0.25">
      <c r="A282" s="15">
        <v>7349</v>
      </c>
      <c r="B282" s="15" t="s">
        <v>866</v>
      </c>
      <c r="C282" s="17" t="s">
        <v>1685</v>
      </c>
      <c r="D282" s="17" t="s">
        <v>1686</v>
      </c>
      <c r="E282" s="17">
        <v>45581</v>
      </c>
      <c r="F282" s="15" t="s">
        <v>761</v>
      </c>
      <c r="G282" s="15" t="s">
        <v>1486</v>
      </c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1:17" x14ac:dyDescent="0.25">
      <c r="A283" s="15">
        <v>7350</v>
      </c>
      <c r="B283" s="15" t="s">
        <v>1687</v>
      </c>
      <c r="C283" s="17" t="s">
        <v>1688</v>
      </c>
      <c r="D283" s="17" t="s">
        <v>1689</v>
      </c>
      <c r="E283" s="17">
        <v>45579</v>
      </c>
      <c r="F283" s="15" t="s">
        <v>43</v>
      </c>
      <c r="G283" s="15" t="s">
        <v>1486</v>
      </c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1:17" x14ac:dyDescent="0.25">
      <c r="A284" s="15">
        <v>7351</v>
      </c>
      <c r="B284" s="15" t="s">
        <v>1690</v>
      </c>
      <c r="C284" s="17" t="s">
        <v>1691</v>
      </c>
      <c r="D284" s="17" t="s">
        <v>1692</v>
      </c>
      <c r="E284" s="17">
        <v>45581</v>
      </c>
      <c r="F284" s="15" t="s">
        <v>1549</v>
      </c>
      <c r="G284" s="15" t="s">
        <v>1485</v>
      </c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1:17" x14ac:dyDescent="0.25">
      <c r="A285" s="15">
        <v>7352</v>
      </c>
      <c r="B285" s="15" t="s">
        <v>1693</v>
      </c>
      <c r="C285" s="17" t="s">
        <v>1694</v>
      </c>
      <c r="D285" s="17" t="s">
        <v>1695</v>
      </c>
      <c r="E285" s="17">
        <v>45583</v>
      </c>
      <c r="F285" s="15" t="s">
        <v>1549</v>
      </c>
      <c r="G285" s="15" t="s">
        <v>1485</v>
      </c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1:17" x14ac:dyDescent="0.25">
      <c r="A286" s="15">
        <v>7353</v>
      </c>
      <c r="B286" s="15" t="s">
        <v>1693</v>
      </c>
      <c r="C286" s="17" t="s">
        <v>1696</v>
      </c>
      <c r="D286" s="17" t="s">
        <v>1697</v>
      </c>
      <c r="E286" s="17">
        <v>45583</v>
      </c>
      <c r="F286" s="15" t="s">
        <v>1549</v>
      </c>
      <c r="G286" s="15" t="s">
        <v>1485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x14ac:dyDescent="0.25">
      <c r="A287" s="15">
        <v>7354</v>
      </c>
      <c r="B287" s="15" t="s">
        <v>1198</v>
      </c>
      <c r="C287" s="17" t="s">
        <v>1698</v>
      </c>
      <c r="D287" s="17" t="s">
        <v>1699</v>
      </c>
      <c r="E287" s="17">
        <v>45583</v>
      </c>
      <c r="F287" s="15" t="s">
        <v>1549</v>
      </c>
      <c r="G287" s="15" t="s">
        <v>1485</v>
      </c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1:17" x14ac:dyDescent="0.25">
      <c r="A288" s="15">
        <v>7355</v>
      </c>
      <c r="B288" s="15" t="s">
        <v>950</v>
      </c>
      <c r="C288" s="17" t="s">
        <v>1396</v>
      </c>
      <c r="D288" s="17" t="s">
        <v>1700</v>
      </c>
      <c r="E288" s="17">
        <v>45583</v>
      </c>
      <c r="F288" s="15" t="s">
        <v>1549</v>
      </c>
      <c r="G288" s="15" t="s">
        <v>1485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1:17" x14ac:dyDescent="0.25">
      <c r="A289" s="15">
        <v>7356</v>
      </c>
      <c r="B289" s="15" t="s">
        <v>1701</v>
      </c>
      <c r="C289" s="17" t="s">
        <v>1702</v>
      </c>
      <c r="D289" s="17" t="s">
        <v>1703</v>
      </c>
      <c r="E289" s="17">
        <v>45583</v>
      </c>
      <c r="F289" s="15" t="s">
        <v>1572</v>
      </c>
      <c r="G289" s="15" t="s">
        <v>1485</v>
      </c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x14ac:dyDescent="0.25">
      <c r="A290" s="15">
        <v>7359</v>
      </c>
      <c r="B290" s="15" t="s">
        <v>788</v>
      </c>
      <c r="C290" s="17" t="s">
        <v>1704</v>
      </c>
      <c r="D290" s="17" t="s">
        <v>1705</v>
      </c>
      <c r="E290" s="17">
        <v>45583</v>
      </c>
      <c r="F290" s="15" t="s">
        <v>1604</v>
      </c>
      <c r="G290" s="15" t="s">
        <v>1485</v>
      </c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1:17" x14ac:dyDescent="0.25">
      <c r="A291" s="15">
        <v>7360</v>
      </c>
      <c r="B291" s="15" t="s">
        <v>1706</v>
      </c>
      <c r="C291" s="17" t="s">
        <v>1232</v>
      </c>
      <c r="D291" s="17" t="s">
        <v>1707</v>
      </c>
      <c r="E291" s="17">
        <v>45589</v>
      </c>
      <c r="F291" s="15" t="s">
        <v>1572</v>
      </c>
      <c r="G291" s="15" t="s">
        <v>1485</v>
      </c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x14ac:dyDescent="0.25">
      <c r="A292" s="15">
        <v>7361</v>
      </c>
      <c r="B292" s="15" t="s">
        <v>1708</v>
      </c>
      <c r="C292" s="17" t="s">
        <v>1709</v>
      </c>
      <c r="D292" s="17" t="s">
        <v>1710</v>
      </c>
      <c r="E292" s="17">
        <v>45589</v>
      </c>
      <c r="F292" s="15" t="s">
        <v>1572</v>
      </c>
      <c r="G292" s="15" t="s">
        <v>1485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 x14ac:dyDescent="0.25">
      <c r="A293" s="15">
        <v>7362</v>
      </c>
      <c r="B293" s="15" t="s">
        <v>1711</v>
      </c>
      <c r="C293" s="17" t="s">
        <v>1712</v>
      </c>
      <c r="D293" s="17" t="s">
        <v>1713</v>
      </c>
      <c r="E293" s="17">
        <v>45581</v>
      </c>
      <c r="F293" s="15" t="s">
        <v>1572</v>
      </c>
      <c r="G293" s="15" t="s">
        <v>1485</v>
      </c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1:17" x14ac:dyDescent="0.25">
      <c r="A294" s="15">
        <v>7363</v>
      </c>
      <c r="B294" s="15" t="s">
        <v>1714</v>
      </c>
      <c r="C294" s="17" t="s">
        <v>1715</v>
      </c>
      <c r="D294" s="17" t="s">
        <v>1716</v>
      </c>
      <c r="E294" s="17">
        <v>45600</v>
      </c>
      <c r="F294" s="15" t="s">
        <v>1681</v>
      </c>
      <c r="G294" s="15" t="s">
        <v>1486</v>
      </c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1:17" x14ac:dyDescent="0.25">
      <c r="A295" s="15">
        <v>7364</v>
      </c>
      <c r="B295" s="15" t="s">
        <v>794</v>
      </c>
      <c r="C295" s="17" t="s">
        <v>1717</v>
      </c>
      <c r="D295" s="17" t="s">
        <v>1718</v>
      </c>
      <c r="E295" s="17">
        <v>45617</v>
      </c>
      <c r="F295" s="15" t="s">
        <v>1549</v>
      </c>
      <c r="G295" s="15" t="s">
        <v>1485</v>
      </c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x14ac:dyDescent="0.25">
      <c r="A296" s="15">
        <v>7365</v>
      </c>
      <c r="B296" s="15" t="s">
        <v>1029</v>
      </c>
      <c r="C296" s="17" t="s">
        <v>1719</v>
      </c>
      <c r="D296" s="17" t="s">
        <v>1720</v>
      </c>
      <c r="E296" s="17">
        <v>45612</v>
      </c>
      <c r="F296" s="15" t="s">
        <v>1549</v>
      </c>
      <c r="G296" s="15" t="s">
        <v>1485</v>
      </c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1:17" x14ac:dyDescent="0.25">
      <c r="A297" s="15">
        <v>7366</v>
      </c>
      <c r="B297" s="15" t="s">
        <v>1721</v>
      </c>
      <c r="C297" s="17" t="s">
        <v>1722</v>
      </c>
      <c r="D297" s="17" t="s">
        <v>1723</v>
      </c>
      <c r="E297" s="17">
        <v>45624</v>
      </c>
      <c r="F297" s="15" t="s">
        <v>1549</v>
      </c>
      <c r="G297" s="15" t="s">
        <v>1485</v>
      </c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 x14ac:dyDescent="0.25">
      <c r="A298" s="15">
        <v>7367</v>
      </c>
      <c r="B298" s="15" t="s">
        <v>1415</v>
      </c>
      <c r="C298" s="17" t="s">
        <v>1724</v>
      </c>
      <c r="D298" s="17" t="s">
        <v>1725</v>
      </c>
      <c r="E298" s="17">
        <v>45624</v>
      </c>
      <c r="F298" s="15" t="s">
        <v>1549</v>
      </c>
      <c r="G298" s="15" t="s">
        <v>1485</v>
      </c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1:17" x14ac:dyDescent="0.25">
      <c r="A299" s="15"/>
      <c r="B299" s="15"/>
      <c r="C299" s="17"/>
      <c r="D299" s="17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x14ac:dyDescent="0.25">
      <c r="A300" s="15"/>
      <c r="B300" s="15"/>
      <c r="C300" s="17"/>
      <c r="D300" s="17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1:17" x14ac:dyDescent="0.25">
      <c r="A301" s="15"/>
      <c r="B301" s="15"/>
      <c r="C301" s="17"/>
      <c r="D301" s="17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1:17" x14ac:dyDescent="0.25">
      <c r="A302" s="15"/>
      <c r="B302" s="15"/>
      <c r="C302" s="17"/>
      <c r="D302" s="17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1:17" x14ac:dyDescent="0.25">
      <c r="A303" s="15"/>
      <c r="B303" s="15"/>
      <c r="C303" s="17"/>
      <c r="D303" s="17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1:17" x14ac:dyDescent="0.25">
      <c r="A304" s="15"/>
      <c r="B304" s="15"/>
      <c r="C304" s="17"/>
      <c r="D304" s="17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1:17" x14ac:dyDescent="0.25">
      <c r="A305" s="15"/>
      <c r="B305" s="15"/>
      <c r="C305" s="17"/>
      <c r="D305" s="17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1:17" x14ac:dyDescent="0.25">
      <c r="A306" s="15"/>
      <c r="B306" s="15"/>
      <c r="C306" s="17"/>
      <c r="D306" s="17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1:17" x14ac:dyDescent="0.25">
      <c r="A307" s="15"/>
      <c r="B307" s="15"/>
      <c r="C307" s="17"/>
      <c r="D307" s="17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1:17" x14ac:dyDescent="0.25">
      <c r="A308" s="15"/>
      <c r="B308" s="15"/>
      <c r="C308" s="17"/>
      <c r="D308" s="17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1:17" x14ac:dyDescent="0.25">
      <c r="A309" s="15"/>
      <c r="B309" s="15"/>
      <c r="C309" s="17"/>
      <c r="D309" s="17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x14ac:dyDescent="0.25">
      <c r="A310" s="15"/>
      <c r="B310" s="15"/>
      <c r="C310" s="17"/>
      <c r="D310" s="17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x14ac:dyDescent="0.25">
      <c r="A311" s="15"/>
      <c r="B311" s="15"/>
      <c r="C311" s="17"/>
      <c r="D311" s="17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x14ac:dyDescent="0.25">
      <c r="A312" s="15"/>
      <c r="B312" s="15"/>
      <c r="C312" s="17"/>
      <c r="D312" s="17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1:17" x14ac:dyDescent="0.25">
      <c r="A313" s="15"/>
      <c r="B313" s="15"/>
      <c r="C313" s="17"/>
      <c r="D313" s="17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1:17" x14ac:dyDescent="0.25">
      <c r="A314" s="15"/>
      <c r="B314" s="15"/>
      <c r="C314" s="17"/>
      <c r="D314" s="17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 x14ac:dyDescent="0.25">
      <c r="A315" s="15"/>
      <c r="B315" s="15"/>
      <c r="C315" s="17"/>
      <c r="D315" s="17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1:17" x14ac:dyDescent="0.25">
      <c r="A316" s="15"/>
      <c r="B316" s="15"/>
      <c r="C316" s="17"/>
      <c r="D316" s="17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 x14ac:dyDescent="0.25">
      <c r="A317" s="15"/>
      <c r="B317" s="15"/>
      <c r="C317" s="17"/>
      <c r="D317" s="17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1:17" x14ac:dyDescent="0.25">
      <c r="A318" s="15"/>
      <c r="B318" s="15"/>
      <c r="C318" s="17"/>
      <c r="D318" s="17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x14ac:dyDescent="0.25">
      <c r="A319" s="15"/>
      <c r="B319" s="15"/>
      <c r="C319" s="17"/>
      <c r="D319" s="17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x14ac:dyDescent="0.25">
      <c r="A320" s="15"/>
      <c r="B320" s="15"/>
      <c r="C320" s="17"/>
      <c r="D320" s="17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1:17" x14ac:dyDescent="0.25">
      <c r="A321" s="15"/>
      <c r="B321" s="15"/>
      <c r="C321" s="17"/>
      <c r="D321" s="17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1:17" x14ac:dyDescent="0.25">
      <c r="A322" s="15"/>
      <c r="B322" s="15"/>
      <c r="C322" s="17"/>
      <c r="D322" s="17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1:17" x14ac:dyDescent="0.25">
      <c r="A323" s="15"/>
      <c r="B323" s="15"/>
      <c r="C323" s="17"/>
      <c r="D323" s="17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1:17" x14ac:dyDescent="0.25">
      <c r="A324" s="15"/>
      <c r="B324" s="15"/>
      <c r="C324" s="17"/>
      <c r="D324" s="17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x14ac:dyDescent="0.25">
      <c r="A325" s="15"/>
      <c r="B325" s="15"/>
      <c r="C325" s="17"/>
      <c r="D325" s="17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1:17" x14ac:dyDescent="0.25">
      <c r="A326" s="15"/>
      <c r="B326" s="15"/>
      <c r="C326" s="17"/>
      <c r="D326" s="17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x14ac:dyDescent="0.25">
      <c r="A327" s="15"/>
      <c r="B327" s="15"/>
      <c r="C327" s="17"/>
      <c r="D327" s="17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1:17" x14ac:dyDescent="0.25">
      <c r="A328" s="15"/>
      <c r="B328" s="15"/>
      <c r="C328" s="17"/>
      <c r="D328" s="17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x14ac:dyDescent="0.25">
      <c r="A329" s="15"/>
      <c r="B329" s="15"/>
      <c r="C329" s="17"/>
      <c r="D329" s="17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1:17" x14ac:dyDescent="0.25">
      <c r="A330" s="15"/>
      <c r="B330" s="15"/>
      <c r="C330" s="17"/>
      <c r="D330" s="17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x14ac:dyDescent="0.25">
      <c r="A331" s="15"/>
      <c r="B331" s="15"/>
      <c r="C331" s="17"/>
      <c r="D331" s="17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1:17" x14ac:dyDescent="0.25">
      <c r="A332" s="15"/>
      <c r="B332" s="15"/>
      <c r="C332" s="17"/>
      <c r="D332" s="17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1:17" x14ac:dyDescent="0.25">
      <c r="A333" s="15"/>
      <c r="B333" s="15"/>
      <c r="C333" s="17"/>
      <c r="D333" s="17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1:17" x14ac:dyDescent="0.25">
      <c r="A334" s="15"/>
      <c r="B334" s="15"/>
      <c r="C334" s="17"/>
      <c r="D334" s="17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x14ac:dyDescent="0.25">
      <c r="A335" s="15"/>
      <c r="B335" s="15"/>
      <c r="C335" s="17"/>
      <c r="D335" s="17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1:17" x14ac:dyDescent="0.25">
      <c r="A336" s="15"/>
      <c r="B336" s="15"/>
      <c r="C336" s="17"/>
      <c r="D336" s="17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 x14ac:dyDescent="0.25">
      <c r="A337" s="15"/>
      <c r="B337" s="15"/>
      <c r="C337" s="17"/>
      <c r="D337" s="17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1:17" x14ac:dyDescent="0.25">
      <c r="A338" s="15"/>
      <c r="B338" s="15"/>
      <c r="C338" s="17"/>
      <c r="D338" s="17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1:17" x14ac:dyDescent="0.25">
      <c r="A339" s="15"/>
      <c r="B339" s="15"/>
      <c r="C339" s="17"/>
      <c r="D339" s="17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1:17" x14ac:dyDescent="0.25">
      <c r="A340" s="15"/>
      <c r="B340" s="15"/>
      <c r="C340" s="17"/>
      <c r="D340" s="17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1:17" x14ac:dyDescent="0.25">
      <c r="A341" s="15"/>
      <c r="B341" s="15"/>
      <c r="C341" s="17"/>
      <c r="D341" s="17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1:17" x14ac:dyDescent="0.25">
      <c r="A342" s="15"/>
      <c r="B342" s="15"/>
      <c r="C342" s="17"/>
      <c r="D342" s="17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1:17" x14ac:dyDescent="0.25">
      <c r="A343" s="15"/>
      <c r="B343" s="15"/>
      <c r="C343" s="17"/>
      <c r="D343" s="17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1:17" x14ac:dyDescent="0.25">
      <c r="A344" s="15"/>
      <c r="B344" s="15"/>
      <c r="C344" s="17"/>
      <c r="D344" s="17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1:17" x14ac:dyDescent="0.25">
      <c r="A345" s="15"/>
      <c r="B345" s="15"/>
      <c r="C345" s="17"/>
      <c r="D345" s="17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1:17" x14ac:dyDescent="0.25">
      <c r="A346" s="15"/>
      <c r="B346" s="15"/>
      <c r="C346" s="17"/>
      <c r="D346" s="17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 x14ac:dyDescent="0.25">
      <c r="A347" s="15"/>
      <c r="B347" s="15"/>
      <c r="C347" s="17"/>
      <c r="D347" s="17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1:17" x14ac:dyDescent="0.25">
      <c r="A348" s="15"/>
      <c r="B348" s="15"/>
      <c r="C348" s="17"/>
      <c r="D348" s="17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1:17" x14ac:dyDescent="0.25">
      <c r="A349" s="15"/>
      <c r="B349" s="15"/>
      <c r="C349" s="17"/>
      <c r="D349" s="17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1:17" x14ac:dyDescent="0.25">
      <c r="A350" s="15"/>
      <c r="B350" s="15"/>
      <c r="C350" s="17"/>
      <c r="D350" s="17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1:17" x14ac:dyDescent="0.25">
      <c r="A351" s="15"/>
      <c r="B351" s="15"/>
      <c r="C351" s="17"/>
      <c r="D351" s="17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1:17" x14ac:dyDescent="0.25">
      <c r="A352" s="15"/>
      <c r="B352" s="15"/>
      <c r="C352" s="17"/>
      <c r="D352" s="17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1:17" x14ac:dyDescent="0.25">
      <c r="A353" s="15"/>
      <c r="B353" s="15"/>
      <c r="C353" s="17"/>
      <c r="D353" s="17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1:17" x14ac:dyDescent="0.25">
      <c r="A354" s="15"/>
      <c r="B354" s="15"/>
      <c r="C354" s="17"/>
      <c r="D354" s="17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1:17" x14ac:dyDescent="0.25">
      <c r="A355" s="15"/>
      <c r="B355" s="15"/>
      <c r="C355" s="17"/>
      <c r="D355" s="17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1:17" x14ac:dyDescent="0.25">
      <c r="A356" s="15"/>
      <c r="B356" s="15"/>
      <c r="C356" s="17"/>
      <c r="D356" s="17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1:17" x14ac:dyDescent="0.25">
      <c r="A357" s="15"/>
      <c r="B357" s="15"/>
      <c r="C357" s="17"/>
      <c r="D357" s="17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1:17" x14ac:dyDescent="0.25">
      <c r="A358" s="15"/>
      <c r="B358" s="15"/>
      <c r="C358" s="17"/>
      <c r="D358" s="17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 x14ac:dyDescent="0.25">
      <c r="A359" s="15"/>
      <c r="B359" s="15"/>
      <c r="C359" s="17"/>
      <c r="D359" s="17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1:17" x14ac:dyDescent="0.25">
      <c r="A360" s="15"/>
      <c r="B360" s="15"/>
      <c r="C360" s="17"/>
      <c r="D360" s="17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1:17" x14ac:dyDescent="0.25">
      <c r="A361" s="15"/>
      <c r="B361" s="15"/>
      <c r="C361" s="17"/>
      <c r="D361" s="17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x14ac:dyDescent="0.25">
      <c r="A362" s="15"/>
      <c r="B362" s="15"/>
      <c r="C362" s="17"/>
      <c r="D362" s="17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1:17" x14ac:dyDescent="0.25">
      <c r="A363" s="15"/>
      <c r="B363" s="15"/>
      <c r="C363" s="17"/>
      <c r="D363" s="17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x14ac:dyDescent="0.25">
      <c r="A364" s="15"/>
      <c r="B364" s="15"/>
      <c r="C364" s="17"/>
      <c r="D364" s="17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1:17" x14ac:dyDescent="0.25">
      <c r="A365" s="15"/>
      <c r="B365" s="15"/>
      <c r="C365" s="17"/>
      <c r="D365" s="17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x14ac:dyDescent="0.25">
      <c r="A366" s="15"/>
      <c r="B366" s="15"/>
      <c r="C366" s="17"/>
      <c r="D366" s="17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1:17" x14ac:dyDescent="0.25">
      <c r="A367" s="15"/>
      <c r="B367" s="15"/>
      <c r="C367" s="17"/>
      <c r="D367" s="17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1:17" x14ac:dyDescent="0.25">
      <c r="A368" s="15"/>
      <c r="B368" s="15"/>
      <c r="C368" s="17"/>
      <c r="D368" s="17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1:17" x14ac:dyDescent="0.25">
      <c r="A369" s="15"/>
      <c r="B369" s="15"/>
      <c r="C369" s="17"/>
      <c r="D369" s="17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x14ac:dyDescent="0.25">
      <c r="A370" s="15"/>
      <c r="B370" s="15"/>
      <c r="C370" s="17"/>
      <c r="D370" s="17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1:17" x14ac:dyDescent="0.25">
      <c r="A371" s="15"/>
      <c r="B371" s="15"/>
      <c r="C371" s="17"/>
      <c r="D371" s="17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1:17" x14ac:dyDescent="0.25">
      <c r="A372" s="15"/>
      <c r="B372" s="15"/>
      <c r="C372" s="17"/>
      <c r="D372" s="17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1:17" x14ac:dyDescent="0.25">
      <c r="A373" s="15"/>
      <c r="B373" s="15"/>
      <c r="C373" s="17"/>
      <c r="D373" s="17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x14ac:dyDescent="0.25">
      <c r="A374" s="15"/>
      <c r="B374" s="15"/>
      <c r="C374" s="17"/>
      <c r="D374" s="17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1:17" x14ac:dyDescent="0.25">
      <c r="A375" s="15"/>
      <c r="B375" s="15"/>
      <c r="C375" s="17"/>
      <c r="D375" s="17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1:17" x14ac:dyDescent="0.25">
      <c r="A376" s="15"/>
      <c r="B376" s="15"/>
      <c r="C376" s="17"/>
      <c r="D376" s="17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1:17" x14ac:dyDescent="0.25">
      <c r="D377" s="2"/>
    </row>
    <row r="378" spans="1:17" x14ac:dyDescent="0.25">
      <c r="D378" s="2"/>
    </row>
    <row r="379" spans="1:17" x14ac:dyDescent="0.25">
      <c r="D379" s="2"/>
    </row>
    <row r="380" spans="1:17" x14ac:dyDescent="0.25">
      <c r="D380" s="2"/>
    </row>
    <row r="381" spans="1:17" x14ac:dyDescent="0.25">
      <c r="D381" s="2"/>
    </row>
    <row r="382" spans="1:17" x14ac:dyDescent="0.25">
      <c r="D382" s="2"/>
    </row>
    <row r="383" spans="1:17" x14ac:dyDescent="0.25">
      <c r="D383" s="2"/>
    </row>
    <row r="384" spans="1:17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D440"/>
  <sheetViews>
    <sheetView topLeftCell="A2" zoomScale="85" zoomScaleNormal="85" workbookViewId="0">
      <selection activeCell="F20" sqref="F20"/>
    </sheetView>
  </sheetViews>
  <sheetFormatPr baseColWidth="10" defaultColWidth="11.5703125" defaultRowHeight="15" x14ac:dyDescent="0.25"/>
  <cols>
    <col min="1" max="1" width="5" bestFit="1" customWidth="1"/>
    <col min="2" max="2" width="33.140625" bestFit="1" customWidth="1"/>
    <col min="3" max="3" width="13.42578125" bestFit="1" customWidth="1"/>
    <col min="4" max="4" width="13.42578125" customWidth="1"/>
    <col min="5" max="5" width="15.140625" style="6" bestFit="1" customWidth="1"/>
    <col min="6" max="6" width="13.140625" style="6" bestFit="1" customWidth="1"/>
    <col min="8" max="8" width="13.140625" bestFit="1" customWidth="1"/>
    <col min="9" max="9" width="14.140625" bestFit="1" customWidth="1"/>
    <col min="10" max="11" width="13.140625" bestFit="1" customWidth="1"/>
    <col min="12" max="12" width="20.5703125" bestFit="1" customWidth="1"/>
    <col min="13" max="13" width="13.140625" bestFit="1" customWidth="1"/>
    <col min="14" max="14" width="8.140625" bestFit="1" customWidth="1"/>
    <col min="15" max="15" width="13.140625" bestFit="1" customWidth="1"/>
    <col min="16" max="16" width="10" bestFit="1" customWidth="1"/>
    <col min="17" max="17" width="13.85546875" bestFit="1" customWidth="1"/>
    <col min="19" max="19" width="15.140625" bestFit="1" customWidth="1"/>
    <col min="20" max="21" width="10.7109375" bestFit="1" customWidth="1"/>
    <col min="22" max="22" width="4.5703125" bestFit="1" customWidth="1"/>
    <col min="23" max="23" width="14" bestFit="1" customWidth="1"/>
    <col min="24" max="24" width="18.5703125" bestFit="1" customWidth="1"/>
    <col min="25" max="25" width="14.140625" bestFit="1" customWidth="1"/>
    <col min="26" max="26" width="13.140625" style="6" bestFit="1" customWidth="1"/>
    <col min="27" max="27" width="23.5703125" bestFit="1" customWidth="1"/>
    <col min="28" max="28" width="21.5703125" bestFit="1" customWidth="1"/>
    <col min="29" max="29" width="12.42578125" bestFit="1" customWidth="1"/>
    <col min="30" max="30" width="11.42578125" bestFit="1" customWidth="1"/>
  </cols>
  <sheetData>
    <row r="1" spans="1:30" x14ac:dyDescent="0.25">
      <c r="A1" t="s">
        <v>0</v>
      </c>
      <c r="B1" t="s">
        <v>1</v>
      </c>
      <c r="C1" t="s">
        <v>2</v>
      </c>
      <c r="D1" s="15" t="s">
        <v>553</v>
      </c>
      <c r="E1" s="6" t="s">
        <v>3</v>
      </c>
      <c r="F1" s="6" t="s">
        <v>4</v>
      </c>
      <c r="G1" s="6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1890971.94</v>
      </c>
      <c r="E2" s="6">
        <v>1890971.94</v>
      </c>
      <c r="F2" s="6">
        <v>0</v>
      </c>
      <c r="G2" s="6">
        <v>0</v>
      </c>
      <c r="H2">
        <v>0</v>
      </c>
      <c r="I2">
        <v>264736.07</v>
      </c>
      <c r="J2">
        <v>56729.16</v>
      </c>
      <c r="K2">
        <v>47274.3</v>
      </c>
      <c r="L2">
        <v>0</v>
      </c>
      <c r="M2">
        <v>9457.42</v>
      </c>
      <c r="N2">
        <v>0</v>
      </c>
      <c r="O2">
        <v>0</v>
      </c>
      <c r="P2">
        <v>0</v>
      </c>
      <c r="Q2">
        <v>0</v>
      </c>
      <c r="R2">
        <v>0</v>
      </c>
      <c r="S2">
        <v>1512775</v>
      </c>
      <c r="T2" s="2">
        <v>45261</v>
      </c>
      <c r="V2" s="2" t="s">
        <v>31</v>
      </c>
      <c r="W2">
        <v>125707</v>
      </c>
      <c r="X2">
        <v>0</v>
      </c>
      <c r="Y2" t="s">
        <v>551</v>
      </c>
      <c r="Z2">
        <v>0</v>
      </c>
      <c r="AA2" t="s">
        <v>1522</v>
      </c>
      <c r="AB2">
        <v>346848</v>
      </c>
      <c r="AC2">
        <v>0.01</v>
      </c>
      <c r="AD2" t="s">
        <v>1726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</f>
        <v>1626572.6</v>
      </c>
      <c r="E3" s="6">
        <v>1626572.6</v>
      </c>
      <c r="F3" s="6">
        <v>0</v>
      </c>
      <c r="G3" s="6">
        <v>0</v>
      </c>
      <c r="H3">
        <v>0</v>
      </c>
      <c r="I3">
        <v>227720.17</v>
      </c>
      <c r="J3">
        <v>48797.18</v>
      </c>
      <c r="K3">
        <v>40664.32</v>
      </c>
      <c r="L3">
        <v>0</v>
      </c>
      <c r="M3">
        <v>9457.42</v>
      </c>
      <c r="N3">
        <v>0</v>
      </c>
      <c r="O3">
        <v>0</v>
      </c>
      <c r="P3">
        <v>0</v>
      </c>
      <c r="Q3">
        <v>0</v>
      </c>
      <c r="R3">
        <v>0</v>
      </c>
      <c r="S3">
        <v>1299933</v>
      </c>
      <c r="T3" s="2">
        <v>45261</v>
      </c>
      <c r="V3" s="2" t="s">
        <v>31</v>
      </c>
      <c r="W3">
        <v>119906</v>
      </c>
      <c r="X3">
        <v>0</v>
      </c>
      <c r="Y3" t="s">
        <v>551</v>
      </c>
      <c r="Z3">
        <v>0</v>
      </c>
      <c r="AA3" t="s">
        <v>1522</v>
      </c>
      <c r="AB3">
        <v>578080</v>
      </c>
      <c r="AC3">
        <v>-0.51</v>
      </c>
      <c r="AD3" t="s">
        <v>1727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898942.61</v>
      </c>
      <c r="E4" s="6">
        <v>867970.1</v>
      </c>
      <c r="F4" s="6">
        <v>0</v>
      </c>
      <c r="G4" s="6">
        <v>0</v>
      </c>
      <c r="H4">
        <v>0</v>
      </c>
      <c r="I4">
        <v>125851.97</v>
      </c>
      <c r="J4">
        <v>26968.28</v>
      </c>
      <c r="K4">
        <v>22473.56</v>
      </c>
      <c r="L4">
        <v>0</v>
      </c>
      <c r="M4">
        <v>9457.42</v>
      </c>
      <c r="N4">
        <v>0</v>
      </c>
      <c r="O4">
        <v>0</v>
      </c>
      <c r="P4">
        <v>0</v>
      </c>
      <c r="Q4">
        <v>0</v>
      </c>
      <c r="R4">
        <v>0</v>
      </c>
      <c r="S4">
        <v>714191</v>
      </c>
      <c r="T4" s="2">
        <v>45261</v>
      </c>
      <c r="V4" s="2" t="s">
        <v>31</v>
      </c>
      <c r="W4">
        <v>2808</v>
      </c>
      <c r="X4">
        <v>0</v>
      </c>
      <c r="Y4" t="s">
        <v>551</v>
      </c>
      <c r="Z4">
        <v>30972.51</v>
      </c>
      <c r="AA4" t="s">
        <v>1370</v>
      </c>
      <c r="AB4">
        <v>46185</v>
      </c>
      <c r="AC4">
        <v>-0.38</v>
      </c>
      <c r="AD4" t="s">
        <v>1728</v>
      </c>
    </row>
    <row r="5" spans="1:30" x14ac:dyDescent="0.25">
      <c r="A5">
        <v>276</v>
      </c>
      <c r="B5" t="s">
        <v>36</v>
      </c>
      <c r="C5" t="s">
        <v>37</v>
      </c>
      <c r="D5" s="11">
        <f t="shared" si="0"/>
        <v>992671.75</v>
      </c>
      <c r="E5" s="6">
        <v>992671.75</v>
      </c>
      <c r="F5" s="6">
        <v>0</v>
      </c>
      <c r="G5" s="6">
        <v>0</v>
      </c>
      <c r="H5">
        <v>0</v>
      </c>
      <c r="I5">
        <v>138974.04</v>
      </c>
      <c r="J5">
        <v>29780.15</v>
      </c>
      <c r="K5">
        <v>24816.799999999999</v>
      </c>
      <c r="L5">
        <v>0</v>
      </c>
      <c r="M5">
        <v>9457.42</v>
      </c>
      <c r="N5">
        <v>0</v>
      </c>
      <c r="O5">
        <v>0</v>
      </c>
      <c r="P5">
        <v>0</v>
      </c>
      <c r="Q5">
        <v>0</v>
      </c>
      <c r="R5">
        <v>0</v>
      </c>
      <c r="S5">
        <v>789644</v>
      </c>
      <c r="T5" s="2">
        <v>45313</v>
      </c>
      <c r="V5" s="2" t="s">
        <v>31</v>
      </c>
      <c r="W5">
        <v>105408</v>
      </c>
      <c r="X5">
        <v>0</v>
      </c>
      <c r="Y5" t="s">
        <v>551</v>
      </c>
      <c r="Z5">
        <v>0</v>
      </c>
      <c r="AA5" t="s">
        <v>1522</v>
      </c>
      <c r="AB5">
        <v>54195</v>
      </c>
      <c r="AC5">
        <v>0.66</v>
      </c>
      <c r="AD5" t="s">
        <v>1729</v>
      </c>
    </row>
    <row r="6" spans="1:30" x14ac:dyDescent="0.25">
      <c r="A6">
        <v>311</v>
      </c>
      <c r="B6" t="s">
        <v>38</v>
      </c>
      <c r="C6" t="s">
        <v>39</v>
      </c>
      <c r="D6" s="11">
        <f t="shared" si="0"/>
        <v>1459919.04</v>
      </c>
      <c r="E6" s="6">
        <v>843274.2</v>
      </c>
      <c r="F6" s="6">
        <v>404656</v>
      </c>
      <c r="G6" s="6">
        <v>0</v>
      </c>
      <c r="H6">
        <v>0</v>
      </c>
      <c r="I6">
        <v>204388.67</v>
      </c>
      <c r="J6">
        <v>45417.57</v>
      </c>
      <c r="K6">
        <v>36497.97</v>
      </c>
      <c r="L6">
        <v>0</v>
      </c>
      <c r="M6">
        <v>9457.42</v>
      </c>
      <c r="N6">
        <v>0</v>
      </c>
      <c r="O6">
        <v>0</v>
      </c>
      <c r="P6">
        <v>0</v>
      </c>
      <c r="Q6">
        <v>-299703.15000000002</v>
      </c>
      <c r="R6">
        <v>1620</v>
      </c>
      <c r="S6">
        <v>864454</v>
      </c>
      <c r="T6" s="2">
        <v>42339</v>
      </c>
      <c r="V6" s="2" t="s">
        <v>31</v>
      </c>
      <c r="W6" s="2">
        <v>100601</v>
      </c>
      <c r="X6">
        <v>0</v>
      </c>
      <c r="Y6" t="s">
        <v>551</v>
      </c>
      <c r="Z6">
        <v>211988.84</v>
      </c>
      <c r="AA6" t="s">
        <v>1522</v>
      </c>
      <c r="AB6">
        <v>119229</v>
      </c>
      <c r="AC6">
        <v>-0.26</v>
      </c>
      <c r="AD6" t="s">
        <v>1730</v>
      </c>
    </row>
    <row r="7" spans="1:30" x14ac:dyDescent="0.25">
      <c r="A7">
        <v>316</v>
      </c>
      <c r="B7" t="s">
        <v>40</v>
      </c>
      <c r="C7" t="s">
        <v>41</v>
      </c>
      <c r="D7" s="11">
        <f t="shared" si="0"/>
        <v>120000</v>
      </c>
      <c r="E7" s="6">
        <v>120000</v>
      </c>
      <c r="F7" s="6">
        <v>0</v>
      </c>
      <c r="G7" s="6">
        <v>0</v>
      </c>
      <c r="H7">
        <v>0</v>
      </c>
      <c r="I7">
        <v>13200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106800</v>
      </c>
      <c r="T7" s="2">
        <v>45310</v>
      </c>
      <c r="V7" s="2">
        <v>1</v>
      </c>
      <c r="W7" t="s">
        <v>42</v>
      </c>
      <c r="X7">
        <v>0</v>
      </c>
      <c r="Y7" t="s">
        <v>551</v>
      </c>
      <c r="Z7">
        <v>0</v>
      </c>
      <c r="AA7" t="s">
        <v>43</v>
      </c>
      <c r="AB7">
        <v>0</v>
      </c>
      <c r="AC7">
        <v>0</v>
      </c>
      <c r="AD7" t="s">
        <v>48</v>
      </c>
    </row>
    <row r="8" spans="1:30" x14ac:dyDescent="0.25">
      <c r="A8">
        <v>318</v>
      </c>
      <c r="B8" t="s">
        <v>1445</v>
      </c>
      <c r="C8" t="s">
        <v>1487</v>
      </c>
      <c r="D8" s="11">
        <f t="shared" si="0"/>
        <v>1652183.99</v>
      </c>
      <c r="E8" s="6">
        <v>1279940.3</v>
      </c>
      <c r="F8" s="6">
        <v>0</v>
      </c>
      <c r="G8" s="6">
        <v>0</v>
      </c>
      <c r="H8">
        <v>0</v>
      </c>
      <c r="I8">
        <v>231305.75</v>
      </c>
      <c r="J8">
        <v>49565.51</v>
      </c>
      <c r="K8">
        <v>41304.6</v>
      </c>
      <c r="L8">
        <v>0</v>
      </c>
      <c r="M8">
        <v>9457.42</v>
      </c>
      <c r="N8">
        <v>0</v>
      </c>
      <c r="O8">
        <v>0</v>
      </c>
      <c r="P8">
        <v>0</v>
      </c>
      <c r="Q8">
        <v>0</v>
      </c>
      <c r="R8">
        <v>0</v>
      </c>
      <c r="S8">
        <v>1401104</v>
      </c>
      <c r="T8" s="2">
        <v>45446</v>
      </c>
      <c r="V8" s="2" t="s">
        <v>31</v>
      </c>
      <c r="W8">
        <v>105408</v>
      </c>
      <c r="X8">
        <v>0</v>
      </c>
      <c r="Y8" t="s">
        <v>1731</v>
      </c>
      <c r="Z8">
        <v>372243.69</v>
      </c>
      <c r="AA8" t="s">
        <v>1370</v>
      </c>
      <c r="AB8">
        <v>401809.5</v>
      </c>
      <c r="AC8">
        <v>-0.96</v>
      </c>
      <c r="AD8" t="s">
        <v>1732</v>
      </c>
    </row>
    <row r="9" spans="1:30" x14ac:dyDescent="0.25">
      <c r="A9">
        <v>348</v>
      </c>
      <c r="B9" t="s">
        <v>44</v>
      </c>
      <c r="C9" t="s">
        <v>45</v>
      </c>
      <c r="D9" s="11">
        <f t="shared" si="0"/>
        <v>90000</v>
      </c>
      <c r="E9" s="6">
        <v>90000</v>
      </c>
      <c r="F9" s="6">
        <v>0</v>
      </c>
      <c r="G9" s="6">
        <v>0</v>
      </c>
      <c r="H9">
        <v>0</v>
      </c>
      <c r="I9">
        <v>9900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80100</v>
      </c>
      <c r="T9" s="2">
        <v>44501</v>
      </c>
      <c r="V9" s="2">
        <v>1</v>
      </c>
      <c r="W9" t="s">
        <v>42</v>
      </c>
      <c r="X9">
        <v>0</v>
      </c>
      <c r="Y9" t="s">
        <v>551</v>
      </c>
      <c r="Z9">
        <v>0</v>
      </c>
      <c r="AA9" t="s">
        <v>43</v>
      </c>
      <c r="AB9">
        <v>0</v>
      </c>
      <c r="AC9">
        <v>0</v>
      </c>
      <c r="AD9" t="s">
        <v>160</v>
      </c>
    </row>
    <row r="10" spans="1:30" x14ac:dyDescent="0.25">
      <c r="A10">
        <v>366</v>
      </c>
      <c r="B10" t="s">
        <v>46</v>
      </c>
      <c r="C10" t="s">
        <v>47</v>
      </c>
      <c r="D10" s="11">
        <f t="shared" si="0"/>
        <v>120000</v>
      </c>
      <c r="E10" s="6">
        <v>120000</v>
      </c>
      <c r="F10" s="6">
        <v>0</v>
      </c>
      <c r="G10" s="6">
        <v>0</v>
      </c>
      <c r="H10">
        <v>0</v>
      </c>
      <c r="I10">
        <v>13200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106800</v>
      </c>
      <c r="T10" s="2">
        <v>45246</v>
      </c>
      <c r="V10" s="2">
        <v>1</v>
      </c>
      <c r="W10" t="s">
        <v>42</v>
      </c>
      <c r="X10">
        <v>0</v>
      </c>
      <c r="Y10" t="s">
        <v>551</v>
      </c>
      <c r="Z10">
        <v>0</v>
      </c>
      <c r="AA10" t="s">
        <v>43</v>
      </c>
      <c r="AB10">
        <v>0</v>
      </c>
      <c r="AC10">
        <v>0</v>
      </c>
      <c r="AD10" t="s">
        <v>48</v>
      </c>
    </row>
    <row r="11" spans="1:30" x14ac:dyDescent="0.25">
      <c r="A11">
        <v>376</v>
      </c>
      <c r="B11" t="s">
        <v>51</v>
      </c>
      <c r="C11" t="s">
        <v>52</v>
      </c>
      <c r="D11" s="11">
        <f t="shared" si="0"/>
        <v>1749638.3900000001</v>
      </c>
      <c r="E11" s="6">
        <v>1354452.1</v>
      </c>
      <c r="F11" s="6">
        <v>0</v>
      </c>
      <c r="G11" s="6">
        <v>0</v>
      </c>
      <c r="H11">
        <v>0</v>
      </c>
      <c r="I11">
        <v>244949.39</v>
      </c>
      <c r="J11">
        <v>56837.49</v>
      </c>
      <c r="K11">
        <v>43740.959999999999</v>
      </c>
      <c r="L11">
        <v>0</v>
      </c>
      <c r="M11">
        <v>9457.42</v>
      </c>
      <c r="N11">
        <v>0</v>
      </c>
      <c r="O11">
        <v>0</v>
      </c>
      <c r="P11">
        <v>0</v>
      </c>
      <c r="Q11">
        <v>4348.33</v>
      </c>
      <c r="R11">
        <v>4348.33</v>
      </c>
      <c r="S11">
        <v>1399001</v>
      </c>
      <c r="T11" s="2">
        <v>45261</v>
      </c>
      <c r="V11" s="2" t="s">
        <v>31</v>
      </c>
      <c r="W11">
        <v>3009</v>
      </c>
      <c r="X11">
        <v>0</v>
      </c>
      <c r="Y11" t="s">
        <v>551</v>
      </c>
      <c r="Z11">
        <v>395186.29</v>
      </c>
      <c r="AA11" t="s">
        <v>1370</v>
      </c>
      <c r="AB11">
        <v>463389.5</v>
      </c>
      <c r="AC11">
        <v>-0.46</v>
      </c>
      <c r="AD11" t="s">
        <v>1733</v>
      </c>
    </row>
    <row r="12" spans="1:30" x14ac:dyDescent="0.25">
      <c r="A12">
        <v>385</v>
      </c>
      <c r="B12" t="s">
        <v>53</v>
      </c>
      <c r="C12" t="s">
        <v>54</v>
      </c>
      <c r="D12" s="11">
        <f t="shared" si="0"/>
        <v>415972.9</v>
      </c>
      <c r="E12" s="6">
        <v>415972.9</v>
      </c>
      <c r="F12" s="6">
        <v>0</v>
      </c>
      <c r="G12" s="6">
        <v>0</v>
      </c>
      <c r="H12">
        <v>0</v>
      </c>
      <c r="I12">
        <v>58236.21</v>
      </c>
      <c r="J12">
        <v>12479.19</v>
      </c>
      <c r="K12">
        <v>10399.32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334858</v>
      </c>
      <c r="T12" s="2">
        <v>44896</v>
      </c>
      <c r="U12" s="2">
        <v>45495</v>
      </c>
      <c r="V12" s="2" t="s">
        <v>31</v>
      </c>
      <c r="W12">
        <v>2808</v>
      </c>
      <c r="X12">
        <v>0</v>
      </c>
      <c r="Y12" t="s">
        <v>551</v>
      </c>
      <c r="Z12">
        <v>0</v>
      </c>
      <c r="AA12" t="s">
        <v>1370</v>
      </c>
      <c r="AB12">
        <v>23092.5</v>
      </c>
      <c r="AC12">
        <v>-0.18</v>
      </c>
      <c r="AD12" t="s">
        <v>1734</v>
      </c>
    </row>
    <row r="13" spans="1:30" x14ac:dyDescent="0.25">
      <c r="A13">
        <v>499</v>
      </c>
      <c r="B13" t="s">
        <v>55</v>
      </c>
      <c r="C13" t="s">
        <v>56</v>
      </c>
      <c r="D13" s="11">
        <f t="shared" si="0"/>
        <v>1099797.2</v>
      </c>
      <c r="E13" s="6">
        <v>1099797.2</v>
      </c>
      <c r="F13" s="6">
        <v>0</v>
      </c>
      <c r="G13" s="6">
        <v>0</v>
      </c>
      <c r="H13">
        <v>0</v>
      </c>
      <c r="I13">
        <v>153971.60999999999</v>
      </c>
      <c r="J13">
        <v>32993.919999999998</v>
      </c>
      <c r="K13">
        <v>27494.93</v>
      </c>
      <c r="L13">
        <v>0</v>
      </c>
      <c r="M13">
        <v>9457.42</v>
      </c>
      <c r="N13">
        <v>0</v>
      </c>
      <c r="O13">
        <v>0</v>
      </c>
      <c r="P13">
        <v>0</v>
      </c>
      <c r="Q13">
        <v>0</v>
      </c>
      <c r="R13">
        <v>0</v>
      </c>
      <c r="S13">
        <v>875879</v>
      </c>
      <c r="T13" s="2">
        <v>45261</v>
      </c>
      <c r="V13" s="2">
        <v>1</v>
      </c>
      <c r="W13">
        <v>3207</v>
      </c>
      <c r="X13">
        <v>0</v>
      </c>
      <c r="Y13" t="s">
        <v>551</v>
      </c>
      <c r="Z13">
        <v>0</v>
      </c>
      <c r="AA13" t="s">
        <v>1522</v>
      </c>
      <c r="AB13">
        <v>121938.75</v>
      </c>
      <c r="AC13">
        <v>-0.32</v>
      </c>
      <c r="AD13" t="s">
        <v>1735</v>
      </c>
    </row>
    <row r="14" spans="1:30" x14ac:dyDescent="0.25">
      <c r="A14">
        <v>512</v>
      </c>
      <c r="B14" t="s">
        <v>57</v>
      </c>
      <c r="C14" t="s">
        <v>58</v>
      </c>
      <c r="D14" s="11">
        <f t="shared" si="0"/>
        <v>647513.69999999995</v>
      </c>
      <c r="E14" s="6">
        <v>647513.69999999995</v>
      </c>
      <c r="F14" s="6">
        <v>0</v>
      </c>
      <c r="G14" s="6">
        <v>0</v>
      </c>
      <c r="H14">
        <v>0</v>
      </c>
      <c r="I14">
        <v>90651.92</v>
      </c>
      <c r="J14">
        <v>19425.41</v>
      </c>
      <c r="K14">
        <v>16187.85</v>
      </c>
      <c r="L14">
        <v>0</v>
      </c>
      <c r="M14">
        <v>9457.42</v>
      </c>
      <c r="N14">
        <v>0</v>
      </c>
      <c r="O14">
        <v>0</v>
      </c>
      <c r="P14">
        <v>0</v>
      </c>
      <c r="Q14">
        <v>0</v>
      </c>
      <c r="R14">
        <v>0</v>
      </c>
      <c r="S14">
        <v>879612</v>
      </c>
      <c r="T14" s="2">
        <v>45261</v>
      </c>
      <c r="V14" s="2" t="s">
        <v>31</v>
      </c>
      <c r="W14">
        <v>105408</v>
      </c>
      <c r="X14">
        <v>0</v>
      </c>
      <c r="Y14" t="s">
        <v>1736</v>
      </c>
      <c r="Z14">
        <v>0</v>
      </c>
      <c r="AA14" t="s">
        <v>1370</v>
      </c>
      <c r="AB14">
        <v>53882.5</v>
      </c>
      <c r="AC14">
        <v>-0.1</v>
      </c>
      <c r="AD14" t="s">
        <v>1737</v>
      </c>
    </row>
    <row r="15" spans="1:30" x14ac:dyDescent="0.25">
      <c r="A15">
        <v>560</v>
      </c>
      <c r="B15" t="s">
        <v>59</v>
      </c>
      <c r="C15" t="s">
        <v>60</v>
      </c>
      <c r="D15" s="11">
        <f t="shared" si="0"/>
        <v>1160382.5</v>
      </c>
      <c r="E15" s="6">
        <v>911198.6</v>
      </c>
      <c r="F15" s="6">
        <v>0</v>
      </c>
      <c r="G15" s="6">
        <v>0</v>
      </c>
      <c r="H15">
        <v>0</v>
      </c>
      <c r="I15">
        <v>162453.54</v>
      </c>
      <c r="J15">
        <v>34811.47</v>
      </c>
      <c r="K15">
        <v>29009.56</v>
      </c>
      <c r="L15">
        <v>0</v>
      </c>
      <c r="M15">
        <v>9457.42</v>
      </c>
      <c r="N15">
        <v>0</v>
      </c>
      <c r="O15">
        <v>0</v>
      </c>
      <c r="P15">
        <v>0</v>
      </c>
      <c r="Q15">
        <v>0</v>
      </c>
      <c r="R15">
        <v>0</v>
      </c>
      <c r="S15">
        <v>924651</v>
      </c>
      <c r="T15" s="2">
        <v>45261</v>
      </c>
      <c r="V15" s="2" t="s">
        <v>31</v>
      </c>
      <c r="W15">
        <v>105408</v>
      </c>
      <c r="X15">
        <v>0</v>
      </c>
      <c r="Y15" t="s">
        <v>551</v>
      </c>
      <c r="Z15">
        <v>249183.9</v>
      </c>
      <c r="AA15" t="s">
        <v>1522</v>
      </c>
      <c r="AB15">
        <v>0</v>
      </c>
      <c r="AC15">
        <v>0.49</v>
      </c>
      <c r="AD15" t="s">
        <v>1738</v>
      </c>
    </row>
    <row r="16" spans="1:30" x14ac:dyDescent="0.25">
      <c r="A16">
        <v>797</v>
      </c>
      <c r="B16" t="s">
        <v>61</v>
      </c>
      <c r="C16" t="s">
        <v>62</v>
      </c>
      <c r="D16" s="11">
        <f t="shared" si="0"/>
        <v>120000</v>
      </c>
      <c r="E16" s="6">
        <v>120000</v>
      </c>
      <c r="F16" s="6">
        <v>0</v>
      </c>
      <c r="G16" s="6">
        <v>0</v>
      </c>
      <c r="H16">
        <v>0</v>
      </c>
      <c r="I16">
        <v>13200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106800</v>
      </c>
      <c r="T16" s="2">
        <v>45173</v>
      </c>
      <c r="V16" s="2" t="s">
        <v>31</v>
      </c>
      <c r="W16" t="s">
        <v>42</v>
      </c>
      <c r="X16">
        <v>0</v>
      </c>
      <c r="Y16" t="s">
        <v>551</v>
      </c>
      <c r="Z16">
        <v>0</v>
      </c>
      <c r="AA16" t="s">
        <v>43</v>
      </c>
      <c r="AB16">
        <v>0</v>
      </c>
      <c r="AC16">
        <v>0</v>
      </c>
      <c r="AD16" t="s">
        <v>48</v>
      </c>
    </row>
    <row r="17" spans="1:30" x14ac:dyDescent="0.25">
      <c r="A17">
        <v>842</v>
      </c>
      <c r="B17" t="s">
        <v>63</v>
      </c>
      <c r="C17" t="s">
        <v>64</v>
      </c>
      <c r="D17" s="11">
        <f t="shared" si="0"/>
        <v>738652.1</v>
      </c>
      <c r="E17" s="6">
        <v>738652.1</v>
      </c>
      <c r="F17" s="6">
        <v>0</v>
      </c>
      <c r="G17" s="6">
        <v>0</v>
      </c>
      <c r="H17">
        <v>0</v>
      </c>
      <c r="I17">
        <v>103411.3</v>
      </c>
      <c r="J17">
        <v>22159.57</v>
      </c>
      <c r="K17">
        <v>18466.3</v>
      </c>
      <c r="L17">
        <v>0</v>
      </c>
      <c r="M17">
        <v>9457.42</v>
      </c>
      <c r="N17">
        <v>0</v>
      </c>
      <c r="O17">
        <v>0</v>
      </c>
      <c r="P17">
        <v>0</v>
      </c>
      <c r="Q17">
        <v>-40000</v>
      </c>
      <c r="R17">
        <v>0</v>
      </c>
      <c r="S17">
        <v>545158</v>
      </c>
      <c r="T17" s="2">
        <v>45237</v>
      </c>
      <c r="V17" s="2" t="s">
        <v>31</v>
      </c>
      <c r="W17">
        <v>105408</v>
      </c>
      <c r="X17">
        <v>0</v>
      </c>
      <c r="Y17" t="s">
        <v>551</v>
      </c>
      <c r="Z17">
        <v>0</v>
      </c>
      <c r="AA17" t="s">
        <v>1370</v>
      </c>
      <c r="AB17">
        <v>46185</v>
      </c>
      <c r="AC17">
        <v>0.49</v>
      </c>
      <c r="AD17" t="s">
        <v>1739</v>
      </c>
    </row>
    <row r="18" spans="1:30" x14ac:dyDescent="0.25">
      <c r="A18">
        <v>984</v>
      </c>
      <c r="B18" t="s">
        <v>554</v>
      </c>
      <c r="C18" t="s">
        <v>582</v>
      </c>
      <c r="D18" s="11">
        <f t="shared" si="0"/>
        <v>90000</v>
      </c>
      <c r="E18" s="6">
        <v>90000</v>
      </c>
      <c r="F18" s="6">
        <v>0</v>
      </c>
      <c r="G18" s="6">
        <v>0</v>
      </c>
      <c r="H18">
        <v>0</v>
      </c>
      <c r="I18">
        <v>9900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80100</v>
      </c>
      <c r="T18" s="2">
        <v>45352</v>
      </c>
      <c r="V18" s="2" t="s">
        <v>31</v>
      </c>
      <c r="W18" t="s">
        <v>42</v>
      </c>
      <c r="X18">
        <v>0</v>
      </c>
      <c r="Y18" t="s">
        <v>551</v>
      </c>
      <c r="Z18">
        <v>0</v>
      </c>
      <c r="AA18" t="s">
        <v>43</v>
      </c>
      <c r="AB18">
        <v>0</v>
      </c>
      <c r="AC18">
        <v>0</v>
      </c>
      <c r="AD18" t="s">
        <v>160</v>
      </c>
    </row>
    <row r="19" spans="1:30" x14ac:dyDescent="0.25">
      <c r="A19">
        <v>1073</v>
      </c>
      <c r="B19" t="s">
        <v>65</v>
      </c>
      <c r="C19" t="s">
        <v>66</v>
      </c>
      <c r="D19" s="11">
        <f t="shared" si="0"/>
        <v>2033211.49</v>
      </c>
      <c r="E19" s="6">
        <v>2033211.49</v>
      </c>
      <c r="F19" s="6">
        <v>0</v>
      </c>
      <c r="G19" s="6">
        <v>0</v>
      </c>
      <c r="H19">
        <v>0</v>
      </c>
      <c r="I19">
        <v>284649.61</v>
      </c>
      <c r="J19">
        <v>60996.35</v>
      </c>
      <c r="K19">
        <v>50830.28</v>
      </c>
      <c r="L19">
        <v>0</v>
      </c>
      <c r="M19">
        <v>9457.42</v>
      </c>
      <c r="N19">
        <v>0</v>
      </c>
      <c r="O19">
        <v>0</v>
      </c>
      <c r="P19">
        <v>0</v>
      </c>
      <c r="Q19">
        <v>0</v>
      </c>
      <c r="R19">
        <v>0</v>
      </c>
      <c r="S19">
        <v>1627278</v>
      </c>
      <c r="T19" s="2">
        <v>45261</v>
      </c>
      <c r="V19" s="2" t="s">
        <v>31</v>
      </c>
      <c r="W19">
        <v>100106</v>
      </c>
      <c r="X19">
        <v>0</v>
      </c>
      <c r="Y19" t="s">
        <v>551</v>
      </c>
      <c r="Z19">
        <v>0</v>
      </c>
      <c r="AA19" t="s">
        <v>1370</v>
      </c>
      <c r="AB19">
        <v>452613</v>
      </c>
      <c r="AC19">
        <v>0.17</v>
      </c>
      <c r="AD19" t="s">
        <v>1740</v>
      </c>
    </row>
    <row r="20" spans="1:30" x14ac:dyDescent="0.25">
      <c r="A20">
        <v>1117</v>
      </c>
      <c r="B20" t="s">
        <v>67</v>
      </c>
      <c r="C20" t="s">
        <v>68</v>
      </c>
      <c r="D20" s="11">
        <f t="shared" si="0"/>
        <v>120000</v>
      </c>
      <c r="E20" s="6">
        <v>120000</v>
      </c>
      <c r="F20" s="6">
        <v>0</v>
      </c>
      <c r="G20" s="6">
        <v>0</v>
      </c>
      <c r="H20">
        <v>0</v>
      </c>
      <c r="I20">
        <v>13200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106800</v>
      </c>
      <c r="T20" s="2">
        <v>45477</v>
      </c>
      <c r="V20" s="2" t="s">
        <v>31</v>
      </c>
      <c r="W20">
        <v>0</v>
      </c>
      <c r="X20">
        <v>0</v>
      </c>
      <c r="Y20" t="s">
        <v>551</v>
      </c>
      <c r="Z20">
        <v>0</v>
      </c>
      <c r="AA20" t="s">
        <v>43</v>
      </c>
      <c r="AB20">
        <v>0</v>
      </c>
      <c r="AC20">
        <v>0</v>
      </c>
      <c r="AD20" t="s">
        <v>48</v>
      </c>
    </row>
    <row r="21" spans="1:30" x14ac:dyDescent="0.25">
      <c r="A21">
        <v>1166</v>
      </c>
      <c r="B21" t="s">
        <v>69</v>
      </c>
      <c r="C21" t="s">
        <v>70</v>
      </c>
      <c r="D21" s="11">
        <f t="shared" si="0"/>
        <v>1000000</v>
      </c>
      <c r="E21" s="6">
        <v>1000000</v>
      </c>
      <c r="F21" s="6">
        <v>0</v>
      </c>
      <c r="G21" s="6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1000000</v>
      </c>
      <c r="T21" s="2">
        <v>36909</v>
      </c>
      <c r="V21" s="2">
        <v>1</v>
      </c>
      <c r="W21" t="s">
        <v>42</v>
      </c>
      <c r="X21">
        <v>0</v>
      </c>
      <c r="Y21" t="s">
        <v>551</v>
      </c>
      <c r="Z21">
        <v>0</v>
      </c>
      <c r="AA21" t="s">
        <v>71</v>
      </c>
      <c r="AB21">
        <v>0</v>
      </c>
      <c r="AC21">
        <v>0</v>
      </c>
      <c r="AD21" t="s">
        <v>1333</v>
      </c>
    </row>
    <row r="22" spans="1:30" x14ac:dyDescent="0.25">
      <c r="A22">
        <v>1354</v>
      </c>
      <c r="B22" t="s">
        <v>72</v>
      </c>
      <c r="C22" t="s">
        <v>73</v>
      </c>
      <c r="D22" s="11">
        <f t="shared" si="0"/>
        <v>1563308.5599999998</v>
      </c>
      <c r="E22" s="6">
        <v>1213433.8999999999</v>
      </c>
      <c r="F22" s="6">
        <v>0</v>
      </c>
      <c r="G22" s="6">
        <v>0</v>
      </c>
      <c r="H22">
        <v>0</v>
      </c>
      <c r="I22">
        <v>218863.2</v>
      </c>
      <c r="J22">
        <v>46899.26</v>
      </c>
      <c r="K22">
        <v>39082.71</v>
      </c>
      <c r="L22">
        <v>0</v>
      </c>
      <c r="M22">
        <v>9457.42</v>
      </c>
      <c r="N22">
        <v>0</v>
      </c>
      <c r="O22">
        <v>0</v>
      </c>
      <c r="P22">
        <v>0</v>
      </c>
      <c r="Q22">
        <v>0</v>
      </c>
      <c r="R22">
        <v>0</v>
      </c>
      <c r="S22">
        <v>1249006</v>
      </c>
      <c r="T22" s="2">
        <v>45198</v>
      </c>
      <c r="V22" s="2" t="s">
        <v>31</v>
      </c>
      <c r="W22">
        <v>3801</v>
      </c>
      <c r="X22">
        <v>0</v>
      </c>
      <c r="Y22" t="s">
        <v>551</v>
      </c>
      <c r="Z22">
        <v>349874.66</v>
      </c>
      <c r="AA22" t="s">
        <v>1370</v>
      </c>
      <c r="AB22">
        <v>341769</v>
      </c>
      <c r="AC22">
        <v>0.03</v>
      </c>
      <c r="AD22" t="s">
        <v>1741</v>
      </c>
    </row>
    <row r="23" spans="1:30" x14ac:dyDescent="0.25">
      <c r="A23">
        <v>1355</v>
      </c>
      <c r="B23" t="s">
        <v>524</v>
      </c>
      <c r="C23" t="s">
        <v>583</v>
      </c>
      <c r="D23" s="11">
        <f t="shared" si="0"/>
        <v>1865098.08</v>
      </c>
      <c r="E23" s="6">
        <v>1865098.08</v>
      </c>
      <c r="F23" s="6">
        <v>0</v>
      </c>
      <c r="G23" s="6">
        <v>0</v>
      </c>
      <c r="H23">
        <v>0</v>
      </c>
      <c r="I23">
        <v>261113.73</v>
      </c>
      <c r="J23">
        <v>55952.94</v>
      </c>
      <c r="K23">
        <v>46627.45</v>
      </c>
      <c r="L23">
        <v>0</v>
      </c>
      <c r="M23">
        <v>9457.42</v>
      </c>
      <c r="N23">
        <v>0</v>
      </c>
      <c r="O23">
        <v>0</v>
      </c>
      <c r="P23">
        <v>0</v>
      </c>
      <c r="Q23">
        <v>0</v>
      </c>
      <c r="R23">
        <v>0</v>
      </c>
      <c r="S23">
        <v>1491947</v>
      </c>
      <c r="T23" s="2">
        <v>45316</v>
      </c>
      <c r="V23" s="2" t="s">
        <v>31</v>
      </c>
      <c r="W23">
        <v>105408</v>
      </c>
      <c r="X23">
        <v>0</v>
      </c>
      <c r="Y23" t="s">
        <v>551</v>
      </c>
      <c r="Z23">
        <v>0</v>
      </c>
      <c r="AA23" t="s">
        <v>1370</v>
      </c>
      <c r="AB23">
        <v>347927</v>
      </c>
      <c r="AC23">
        <v>0.46</v>
      </c>
      <c r="AD23" t="s">
        <v>1742</v>
      </c>
    </row>
    <row r="24" spans="1:30" x14ac:dyDescent="0.25">
      <c r="A24">
        <v>1370</v>
      </c>
      <c r="B24" t="s">
        <v>74</v>
      </c>
      <c r="C24" t="s">
        <v>75</v>
      </c>
      <c r="D24" s="11">
        <f t="shared" si="0"/>
        <v>953470.7</v>
      </c>
      <c r="E24" s="6">
        <v>953470.7</v>
      </c>
      <c r="F24" s="6">
        <v>0</v>
      </c>
      <c r="G24" s="6">
        <v>0</v>
      </c>
      <c r="H24">
        <v>0</v>
      </c>
      <c r="I24">
        <v>133485.89000000001</v>
      </c>
      <c r="J24">
        <v>28604.12</v>
      </c>
      <c r="K24">
        <v>23836.77</v>
      </c>
      <c r="L24">
        <v>0</v>
      </c>
      <c r="M24">
        <v>9457.42</v>
      </c>
      <c r="N24">
        <v>0</v>
      </c>
      <c r="O24">
        <v>0</v>
      </c>
      <c r="P24">
        <v>0</v>
      </c>
      <c r="Q24">
        <v>-50000</v>
      </c>
      <c r="R24">
        <v>0</v>
      </c>
      <c r="S24">
        <v>708086</v>
      </c>
      <c r="T24" s="2">
        <v>45261</v>
      </c>
      <c r="V24" s="2">
        <v>1</v>
      </c>
      <c r="W24">
        <v>105408</v>
      </c>
      <c r="X24">
        <v>0</v>
      </c>
      <c r="Y24" t="s">
        <v>551</v>
      </c>
      <c r="Z24">
        <v>0</v>
      </c>
      <c r="AA24" t="s">
        <v>1522</v>
      </c>
      <c r="AB24">
        <v>0</v>
      </c>
      <c r="AC24">
        <v>-0.5</v>
      </c>
      <c r="AD24" t="s">
        <v>1743</v>
      </c>
    </row>
    <row r="25" spans="1:30" x14ac:dyDescent="0.25">
      <c r="A25">
        <v>1383</v>
      </c>
      <c r="B25" t="s">
        <v>76</v>
      </c>
      <c r="C25" t="s">
        <v>77</v>
      </c>
      <c r="D25" s="11">
        <f t="shared" si="0"/>
        <v>1210355</v>
      </c>
      <c r="E25" s="6">
        <v>1210355</v>
      </c>
      <c r="F25" s="6">
        <v>0</v>
      </c>
      <c r="G25" s="6">
        <v>0</v>
      </c>
      <c r="H25">
        <v>0</v>
      </c>
      <c r="I25">
        <v>169449.7</v>
      </c>
      <c r="J25">
        <v>36310.65</v>
      </c>
      <c r="K25">
        <v>30258.880000000001</v>
      </c>
      <c r="L25">
        <v>0</v>
      </c>
      <c r="M25">
        <v>9457.42</v>
      </c>
      <c r="N25">
        <v>0</v>
      </c>
      <c r="O25">
        <v>0</v>
      </c>
      <c r="P25">
        <v>0</v>
      </c>
      <c r="Q25">
        <v>0</v>
      </c>
      <c r="R25">
        <v>0</v>
      </c>
      <c r="S25">
        <v>964879</v>
      </c>
      <c r="T25" s="2">
        <v>45261</v>
      </c>
      <c r="V25" s="2">
        <v>1</v>
      </c>
      <c r="W25">
        <v>100106</v>
      </c>
      <c r="X25">
        <v>0</v>
      </c>
      <c r="Y25" t="s">
        <v>551</v>
      </c>
      <c r="Z25">
        <v>0</v>
      </c>
      <c r="AA25" t="s">
        <v>1522</v>
      </c>
      <c r="AB25">
        <v>216780</v>
      </c>
      <c r="AC25">
        <v>0.65</v>
      </c>
      <c r="AD25" t="s">
        <v>1744</v>
      </c>
    </row>
    <row r="26" spans="1:30" x14ac:dyDescent="0.25">
      <c r="A26">
        <v>1421</v>
      </c>
      <c r="B26" t="s">
        <v>78</v>
      </c>
      <c r="C26" t="s">
        <v>79</v>
      </c>
      <c r="D26" s="11">
        <f t="shared" si="0"/>
        <v>90000</v>
      </c>
      <c r="E26" s="6">
        <v>90000</v>
      </c>
      <c r="F26" s="6">
        <v>0</v>
      </c>
      <c r="G26" s="6">
        <v>0</v>
      </c>
      <c r="H26">
        <v>0</v>
      </c>
      <c r="I26">
        <v>9900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80100</v>
      </c>
      <c r="T26" s="2">
        <v>45294</v>
      </c>
      <c r="V26" s="2">
        <v>1</v>
      </c>
      <c r="W26" t="s">
        <v>42</v>
      </c>
      <c r="X26">
        <v>0</v>
      </c>
      <c r="Y26" t="s">
        <v>551</v>
      </c>
      <c r="Z26">
        <v>0</v>
      </c>
      <c r="AA26" t="s">
        <v>43</v>
      </c>
      <c r="AB26">
        <v>0</v>
      </c>
      <c r="AC26">
        <v>0</v>
      </c>
      <c r="AD26" t="s">
        <v>160</v>
      </c>
    </row>
    <row r="27" spans="1:30" x14ac:dyDescent="0.25">
      <c r="A27">
        <v>1442</v>
      </c>
      <c r="B27" t="s">
        <v>81</v>
      </c>
      <c r="C27" t="s">
        <v>82</v>
      </c>
      <c r="D27" s="11">
        <f t="shared" si="0"/>
        <v>90000</v>
      </c>
      <c r="E27" s="6">
        <v>90000</v>
      </c>
      <c r="F27" s="6">
        <v>0</v>
      </c>
      <c r="G27" s="6">
        <v>0</v>
      </c>
      <c r="H27">
        <v>0</v>
      </c>
      <c r="I27">
        <v>9900</v>
      </c>
      <c r="J27">
        <v>0</v>
      </c>
      <c r="K27">
        <v>0</v>
      </c>
      <c r="L27">
        <v>0</v>
      </c>
      <c r="M27">
        <v>0</v>
      </c>
      <c r="N27">
        <v>0</v>
      </c>
      <c r="O27">
        <v>20025</v>
      </c>
      <c r="P27">
        <v>0</v>
      </c>
      <c r="Q27">
        <v>0</v>
      </c>
      <c r="R27">
        <v>0</v>
      </c>
      <c r="S27">
        <v>60075</v>
      </c>
      <c r="T27" s="2">
        <v>44517</v>
      </c>
      <c r="V27" s="2">
        <v>1</v>
      </c>
      <c r="W27" t="s">
        <v>42</v>
      </c>
      <c r="X27">
        <v>0</v>
      </c>
      <c r="Y27" t="s">
        <v>551</v>
      </c>
      <c r="Z27">
        <v>0</v>
      </c>
      <c r="AA27" t="s">
        <v>43</v>
      </c>
      <c r="AB27">
        <v>0</v>
      </c>
      <c r="AC27">
        <v>0</v>
      </c>
      <c r="AD27" t="s">
        <v>83</v>
      </c>
    </row>
    <row r="28" spans="1:30" x14ac:dyDescent="0.25">
      <c r="A28">
        <v>1480</v>
      </c>
      <c r="B28" t="s">
        <v>84</v>
      </c>
      <c r="C28" t="s">
        <v>85</v>
      </c>
      <c r="D28" s="11">
        <f t="shared" si="0"/>
        <v>838257.75</v>
      </c>
      <c r="E28" s="6">
        <v>838257.75</v>
      </c>
      <c r="F28" s="6">
        <v>0</v>
      </c>
      <c r="G28" s="6">
        <v>0</v>
      </c>
      <c r="H28">
        <v>0</v>
      </c>
      <c r="I28">
        <v>117356.09</v>
      </c>
      <c r="J28">
        <v>25147.74</v>
      </c>
      <c r="K28">
        <v>20956.45</v>
      </c>
      <c r="L28">
        <v>0</v>
      </c>
      <c r="M28">
        <v>9457.42</v>
      </c>
      <c r="N28">
        <v>0</v>
      </c>
      <c r="O28">
        <v>0</v>
      </c>
      <c r="P28">
        <v>0</v>
      </c>
      <c r="Q28">
        <v>0</v>
      </c>
      <c r="R28">
        <v>0</v>
      </c>
      <c r="S28">
        <v>665340</v>
      </c>
      <c r="T28" s="2">
        <v>45271</v>
      </c>
      <c r="V28" s="2" t="s">
        <v>31</v>
      </c>
      <c r="W28">
        <v>2808</v>
      </c>
      <c r="X28">
        <v>0</v>
      </c>
      <c r="Y28" t="s">
        <v>551</v>
      </c>
      <c r="Z28">
        <v>0</v>
      </c>
      <c r="AA28" t="s">
        <v>1370</v>
      </c>
      <c r="AB28">
        <v>23092.5</v>
      </c>
      <c r="AC28">
        <v>-0.05</v>
      </c>
      <c r="AD28" t="s">
        <v>1745</v>
      </c>
    </row>
    <row r="29" spans="1:30" x14ac:dyDescent="0.25">
      <c r="A29">
        <v>1495</v>
      </c>
      <c r="B29" t="s">
        <v>86</v>
      </c>
      <c r="C29" t="s">
        <v>87</v>
      </c>
      <c r="D29" s="11">
        <f t="shared" si="0"/>
        <v>1077086.96</v>
      </c>
      <c r="E29" s="6">
        <v>843646</v>
      </c>
      <c r="F29" s="6">
        <v>0</v>
      </c>
      <c r="G29" s="6">
        <v>0</v>
      </c>
      <c r="H29">
        <v>0</v>
      </c>
      <c r="I29">
        <v>150792.18</v>
      </c>
      <c r="J29">
        <v>32312.61</v>
      </c>
      <c r="K29">
        <v>26927.17</v>
      </c>
      <c r="L29">
        <v>0</v>
      </c>
      <c r="M29">
        <v>9457.42</v>
      </c>
      <c r="N29">
        <v>0</v>
      </c>
      <c r="O29">
        <v>0</v>
      </c>
      <c r="P29">
        <v>0</v>
      </c>
      <c r="Q29">
        <v>0</v>
      </c>
      <c r="R29">
        <v>0</v>
      </c>
      <c r="S29">
        <v>951040</v>
      </c>
      <c r="T29" s="2">
        <v>45233</v>
      </c>
      <c r="V29" s="2" t="s">
        <v>31</v>
      </c>
      <c r="W29">
        <v>105408</v>
      </c>
      <c r="X29">
        <v>0</v>
      </c>
      <c r="Y29" t="s">
        <v>1535</v>
      </c>
      <c r="Z29">
        <v>233440.96</v>
      </c>
      <c r="AA29" t="s">
        <v>1370</v>
      </c>
      <c r="AB29">
        <v>56961.5</v>
      </c>
      <c r="AC29">
        <v>-0.51</v>
      </c>
      <c r="AD29" t="s">
        <v>1746</v>
      </c>
    </row>
    <row r="30" spans="1:30" x14ac:dyDescent="0.25">
      <c r="A30">
        <v>1518</v>
      </c>
      <c r="B30" t="s">
        <v>88</v>
      </c>
      <c r="C30" t="s">
        <v>89</v>
      </c>
      <c r="D30" s="11">
        <f t="shared" si="0"/>
        <v>867970.1</v>
      </c>
      <c r="E30" s="6">
        <v>867970.1</v>
      </c>
      <c r="F30" s="6">
        <v>0</v>
      </c>
      <c r="G30" s="6">
        <v>0</v>
      </c>
      <c r="H30">
        <v>0</v>
      </c>
      <c r="I30">
        <v>121515.82</v>
      </c>
      <c r="J30">
        <v>26039.11</v>
      </c>
      <c r="K30">
        <v>21699.25</v>
      </c>
      <c r="L30">
        <v>0</v>
      </c>
      <c r="M30">
        <v>9457.42</v>
      </c>
      <c r="N30">
        <v>0</v>
      </c>
      <c r="O30">
        <v>0</v>
      </c>
      <c r="P30">
        <v>0</v>
      </c>
      <c r="Q30">
        <v>0</v>
      </c>
      <c r="R30">
        <v>0</v>
      </c>
      <c r="S30">
        <v>689258</v>
      </c>
      <c r="T30" s="2">
        <v>45261</v>
      </c>
      <c r="V30" s="2">
        <v>1</v>
      </c>
      <c r="W30">
        <v>105408</v>
      </c>
      <c r="X30">
        <v>0</v>
      </c>
      <c r="Y30" t="s">
        <v>551</v>
      </c>
      <c r="Z30">
        <v>0</v>
      </c>
      <c r="AA30" t="s">
        <v>1370</v>
      </c>
      <c r="AB30">
        <v>46185</v>
      </c>
      <c r="AC30">
        <v>-0.5</v>
      </c>
      <c r="AD30" t="s">
        <v>1747</v>
      </c>
    </row>
    <row r="31" spans="1:30" x14ac:dyDescent="0.25">
      <c r="A31">
        <v>1592</v>
      </c>
      <c r="B31" t="s">
        <v>90</v>
      </c>
      <c r="C31" t="s">
        <v>91</v>
      </c>
      <c r="D31" s="11">
        <f t="shared" si="0"/>
        <v>934961.5</v>
      </c>
      <c r="E31" s="6">
        <v>934961.5</v>
      </c>
      <c r="F31" s="6">
        <v>0</v>
      </c>
      <c r="G31" s="6">
        <v>0</v>
      </c>
      <c r="H31">
        <v>0</v>
      </c>
      <c r="I31">
        <v>130894.62</v>
      </c>
      <c r="J31">
        <v>28048.85</v>
      </c>
      <c r="K31">
        <v>18699.23</v>
      </c>
      <c r="L31">
        <v>0</v>
      </c>
      <c r="M31">
        <v>0</v>
      </c>
      <c r="N31">
        <v>0</v>
      </c>
      <c r="O31">
        <v>0</v>
      </c>
      <c r="P31">
        <v>0</v>
      </c>
      <c r="Q31">
        <v>-26992.22</v>
      </c>
      <c r="R31">
        <v>0</v>
      </c>
      <c r="S31">
        <v>730327</v>
      </c>
      <c r="T31" s="2">
        <v>42476</v>
      </c>
      <c r="V31" s="2">
        <v>1</v>
      </c>
      <c r="W31">
        <v>121705</v>
      </c>
      <c r="X31">
        <v>0</v>
      </c>
      <c r="Y31" t="s">
        <v>551</v>
      </c>
      <c r="Z31">
        <v>0</v>
      </c>
      <c r="AA31" t="s">
        <v>92</v>
      </c>
      <c r="AB31">
        <v>0</v>
      </c>
      <c r="AC31">
        <v>0.42</v>
      </c>
      <c r="AD31" t="s">
        <v>1748</v>
      </c>
    </row>
    <row r="32" spans="1:30" x14ac:dyDescent="0.25">
      <c r="A32">
        <v>1609</v>
      </c>
      <c r="B32" t="s">
        <v>525</v>
      </c>
      <c r="C32" t="s">
        <v>584</v>
      </c>
      <c r="D32" s="11">
        <f t="shared" si="0"/>
        <v>867970.1</v>
      </c>
      <c r="E32" s="6">
        <v>867970.1</v>
      </c>
      <c r="F32" s="6">
        <v>0</v>
      </c>
      <c r="G32" s="6">
        <v>0</v>
      </c>
      <c r="H32">
        <v>0</v>
      </c>
      <c r="I32">
        <v>121515.82</v>
      </c>
      <c r="J32">
        <v>26039.11</v>
      </c>
      <c r="K32">
        <v>21699.25</v>
      </c>
      <c r="L32">
        <v>0</v>
      </c>
      <c r="M32">
        <v>9457.42</v>
      </c>
      <c r="N32">
        <v>0</v>
      </c>
      <c r="O32">
        <v>0</v>
      </c>
      <c r="P32">
        <v>0</v>
      </c>
      <c r="Q32">
        <v>0</v>
      </c>
      <c r="R32">
        <v>0</v>
      </c>
      <c r="S32">
        <v>689258</v>
      </c>
      <c r="T32" s="2">
        <v>45324</v>
      </c>
      <c r="V32" s="2" t="s">
        <v>31</v>
      </c>
      <c r="W32">
        <v>105408</v>
      </c>
      <c r="X32">
        <v>0</v>
      </c>
      <c r="Y32" t="s">
        <v>551</v>
      </c>
      <c r="Z32">
        <v>0</v>
      </c>
      <c r="AA32" t="s">
        <v>1370</v>
      </c>
      <c r="AB32">
        <v>46185</v>
      </c>
      <c r="AC32">
        <v>-0.5</v>
      </c>
      <c r="AD32" t="s">
        <v>1747</v>
      </c>
    </row>
    <row r="33" spans="1:30" x14ac:dyDescent="0.25">
      <c r="A33">
        <v>1639</v>
      </c>
      <c r="B33" t="s">
        <v>93</v>
      </c>
      <c r="C33" t="s">
        <v>94</v>
      </c>
      <c r="D33" s="11">
        <f t="shared" si="0"/>
        <v>863967.4</v>
      </c>
      <c r="E33" s="6">
        <v>863967.4</v>
      </c>
      <c r="F33" s="6">
        <v>0</v>
      </c>
      <c r="G33" s="6">
        <v>0</v>
      </c>
      <c r="H33">
        <v>0</v>
      </c>
      <c r="I33">
        <v>120955.44</v>
      </c>
      <c r="J33">
        <v>25919.02</v>
      </c>
      <c r="K33">
        <v>21599.18</v>
      </c>
      <c r="L33">
        <v>0</v>
      </c>
      <c r="M33">
        <v>9457.42</v>
      </c>
      <c r="N33">
        <v>0</v>
      </c>
      <c r="O33">
        <v>0</v>
      </c>
      <c r="P33">
        <v>0</v>
      </c>
      <c r="Q33">
        <v>0</v>
      </c>
      <c r="R33">
        <v>0</v>
      </c>
      <c r="S33">
        <v>686036</v>
      </c>
      <c r="T33" s="2">
        <v>45261</v>
      </c>
      <c r="V33" s="2" t="s">
        <v>31</v>
      </c>
      <c r="W33">
        <v>100809</v>
      </c>
      <c r="X33">
        <v>0</v>
      </c>
      <c r="Y33" t="s">
        <v>551</v>
      </c>
      <c r="Z33">
        <v>0</v>
      </c>
      <c r="AA33" t="s">
        <v>1370</v>
      </c>
      <c r="AB33">
        <v>46185</v>
      </c>
      <c r="AC33">
        <v>-0.34</v>
      </c>
      <c r="AD33" t="s">
        <v>1749</v>
      </c>
    </row>
    <row r="34" spans="1:30" x14ac:dyDescent="0.25">
      <c r="A34">
        <v>1698</v>
      </c>
      <c r="B34" t="s">
        <v>1750</v>
      </c>
      <c r="C34" t="s">
        <v>1559</v>
      </c>
      <c r="D34" s="11">
        <f t="shared" si="0"/>
        <v>99759.6</v>
      </c>
      <c r="E34" s="6">
        <v>99759.6</v>
      </c>
      <c r="F34" s="6">
        <v>0</v>
      </c>
      <c r="G34" s="6">
        <v>0</v>
      </c>
      <c r="H34">
        <v>0</v>
      </c>
      <c r="I34">
        <v>13966.35</v>
      </c>
      <c r="J34">
        <v>13759.68</v>
      </c>
      <c r="K34">
        <v>2493.9899999999998</v>
      </c>
      <c r="L34">
        <v>0</v>
      </c>
      <c r="M34">
        <v>9457.42</v>
      </c>
      <c r="N34">
        <v>0</v>
      </c>
      <c r="O34">
        <v>0</v>
      </c>
      <c r="P34">
        <v>0</v>
      </c>
      <c r="Q34">
        <v>10766.89</v>
      </c>
      <c r="R34">
        <v>10766.89</v>
      </c>
      <c r="S34">
        <v>70849</v>
      </c>
      <c r="T34" s="2">
        <v>45499</v>
      </c>
      <c r="V34" s="2">
        <v>1</v>
      </c>
      <c r="W34">
        <v>2808</v>
      </c>
      <c r="X34">
        <v>0</v>
      </c>
      <c r="Y34" t="s">
        <v>551</v>
      </c>
      <c r="Z34">
        <v>0</v>
      </c>
      <c r="AA34" t="s">
        <v>1370</v>
      </c>
      <c r="AB34">
        <v>0</v>
      </c>
      <c r="AC34">
        <v>-0.05</v>
      </c>
      <c r="AD34" t="s">
        <v>1751</v>
      </c>
    </row>
    <row r="35" spans="1:30" x14ac:dyDescent="0.25">
      <c r="A35">
        <v>1853</v>
      </c>
      <c r="B35" t="s">
        <v>95</v>
      </c>
      <c r="C35" t="s">
        <v>96</v>
      </c>
      <c r="D35" s="11">
        <f t="shared" si="0"/>
        <v>1000000</v>
      </c>
      <c r="E35" s="6">
        <v>1000000</v>
      </c>
      <c r="F35" s="6">
        <v>0</v>
      </c>
      <c r="G35" s="6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1000000</v>
      </c>
      <c r="T35" s="2">
        <v>38169</v>
      </c>
      <c r="V35" s="2">
        <v>1</v>
      </c>
      <c r="W35" t="s">
        <v>42</v>
      </c>
      <c r="X35">
        <v>0</v>
      </c>
      <c r="Y35" t="s">
        <v>551</v>
      </c>
      <c r="Z35">
        <v>0</v>
      </c>
      <c r="AA35" t="s">
        <v>71</v>
      </c>
      <c r="AB35">
        <v>0</v>
      </c>
      <c r="AC35">
        <v>0</v>
      </c>
      <c r="AD35" t="s">
        <v>1333</v>
      </c>
    </row>
    <row r="36" spans="1:30" x14ac:dyDescent="0.25">
      <c r="A36">
        <v>1959</v>
      </c>
      <c r="B36" t="s">
        <v>97</v>
      </c>
      <c r="C36" t="s">
        <v>98</v>
      </c>
      <c r="D36" s="11">
        <f t="shared" si="0"/>
        <v>705091</v>
      </c>
      <c r="E36" s="6">
        <v>705091</v>
      </c>
      <c r="F36" s="6">
        <v>0</v>
      </c>
      <c r="G36" s="6">
        <v>0</v>
      </c>
      <c r="H36">
        <v>0</v>
      </c>
      <c r="I36">
        <v>98712.74</v>
      </c>
      <c r="J36">
        <v>21152.73</v>
      </c>
      <c r="K36">
        <v>17627.28</v>
      </c>
      <c r="L36">
        <v>0</v>
      </c>
      <c r="M36">
        <v>9457.42</v>
      </c>
      <c r="N36">
        <v>0</v>
      </c>
      <c r="O36">
        <v>0</v>
      </c>
      <c r="P36">
        <v>0</v>
      </c>
      <c r="Q36">
        <v>0</v>
      </c>
      <c r="R36">
        <v>0</v>
      </c>
      <c r="S36">
        <v>879612</v>
      </c>
      <c r="T36" s="2">
        <v>45148</v>
      </c>
      <c r="V36" s="2" t="s">
        <v>31</v>
      </c>
      <c r="W36">
        <v>121705</v>
      </c>
      <c r="X36">
        <v>0</v>
      </c>
      <c r="Y36" t="s">
        <v>1752</v>
      </c>
      <c r="Z36">
        <v>0</v>
      </c>
      <c r="AA36" t="s">
        <v>1370</v>
      </c>
      <c r="AB36">
        <v>58501</v>
      </c>
      <c r="AC36">
        <v>0.17</v>
      </c>
      <c r="AD36" t="s">
        <v>1737</v>
      </c>
    </row>
    <row r="37" spans="1:30" x14ac:dyDescent="0.25">
      <c r="A37">
        <v>1984</v>
      </c>
      <c r="B37" t="s">
        <v>99</v>
      </c>
      <c r="C37" t="s">
        <v>100</v>
      </c>
      <c r="D37" s="11">
        <f t="shared" si="0"/>
        <v>934784.4</v>
      </c>
      <c r="E37" s="6">
        <v>934784.4</v>
      </c>
      <c r="F37" s="6">
        <v>0</v>
      </c>
      <c r="G37" s="6">
        <v>0</v>
      </c>
      <c r="H37">
        <v>0</v>
      </c>
      <c r="I37">
        <v>130869.82</v>
      </c>
      <c r="J37">
        <v>28043.53</v>
      </c>
      <c r="K37">
        <v>23369.61</v>
      </c>
      <c r="L37">
        <v>0</v>
      </c>
      <c r="M37">
        <v>9457.42</v>
      </c>
      <c r="N37">
        <v>0</v>
      </c>
      <c r="O37">
        <v>0</v>
      </c>
      <c r="P37">
        <v>0</v>
      </c>
      <c r="Q37">
        <v>0</v>
      </c>
      <c r="R37">
        <v>0</v>
      </c>
      <c r="S37">
        <v>879612</v>
      </c>
      <c r="T37" s="2">
        <v>45176</v>
      </c>
      <c r="V37" s="2" t="s">
        <v>31</v>
      </c>
      <c r="W37">
        <v>105408</v>
      </c>
      <c r="X37">
        <v>0</v>
      </c>
      <c r="Y37" t="s">
        <v>1753</v>
      </c>
      <c r="Z37">
        <v>0</v>
      </c>
      <c r="AA37" t="s">
        <v>1370</v>
      </c>
      <c r="AB37">
        <v>107765</v>
      </c>
      <c r="AC37">
        <v>-0.02</v>
      </c>
      <c r="AD37" t="s">
        <v>1737</v>
      </c>
    </row>
    <row r="38" spans="1:30" x14ac:dyDescent="0.25">
      <c r="A38">
        <v>1994</v>
      </c>
      <c r="B38" t="s">
        <v>101</v>
      </c>
      <c r="C38" t="s">
        <v>102</v>
      </c>
      <c r="D38" s="11">
        <f t="shared" si="0"/>
        <v>1037007.2</v>
      </c>
      <c r="E38" s="6">
        <v>1037007.2</v>
      </c>
      <c r="F38" s="6">
        <v>0</v>
      </c>
      <c r="G38" s="6">
        <v>0</v>
      </c>
      <c r="H38">
        <v>0</v>
      </c>
      <c r="I38">
        <v>145181.03</v>
      </c>
      <c r="J38">
        <v>33667.15</v>
      </c>
      <c r="K38">
        <v>25925.18</v>
      </c>
      <c r="L38">
        <v>0</v>
      </c>
      <c r="M38">
        <v>9457.42</v>
      </c>
      <c r="N38">
        <v>0</v>
      </c>
      <c r="O38">
        <v>0</v>
      </c>
      <c r="P38">
        <v>0</v>
      </c>
      <c r="Q38">
        <v>2556.92</v>
      </c>
      <c r="R38">
        <v>2556.92</v>
      </c>
      <c r="S38">
        <v>825333</v>
      </c>
      <c r="T38" s="2">
        <v>45261</v>
      </c>
      <c r="V38" s="2" t="s">
        <v>31</v>
      </c>
      <c r="W38">
        <v>105408</v>
      </c>
      <c r="X38">
        <v>0</v>
      </c>
      <c r="Y38" t="s">
        <v>551</v>
      </c>
      <c r="Z38">
        <v>0</v>
      </c>
      <c r="AA38" t="s">
        <v>1370</v>
      </c>
      <c r="AB38">
        <v>36948</v>
      </c>
      <c r="AC38">
        <v>-0.34</v>
      </c>
      <c r="AD38" t="s">
        <v>1754</v>
      </c>
    </row>
    <row r="39" spans="1:30" x14ac:dyDescent="0.25">
      <c r="A39">
        <v>2044</v>
      </c>
      <c r="B39" t="s">
        <v>103</v>
      </c>
      <c r="C39" t="s">
        <v>104</v>
      </c>
      <c r="D39" s="11">
        <f t="shared" si="0"/>
        <v>928501.08000000007</v>
      </c>
      <c r="E39" s="6">
        <v>861380.52</v>
      </c>
      <c r="F39" s="6">
        <v>67120.56</v>
      </c>
      <c r="G39" s="6">
        <v>0</v>
      </c>
      <c r="H39">
        <v>0</v>
      </c>
      <c r="I39">
        <v>129990.16</v>
      </c>
      <c r="J39">
        <v>39601.1</v>
      </c>
      <c r="K39">
        <v>9285.02</v>
      </c>
      <c r="L39">
        <v>0</v>
      </c>
      <c r="M39">
        <v>0</v>
      </c>
      <c r="N39">
        <v>0</v>
      </c>
      <c r="O39">
        <v>0</v>
      </c>
      <c r="P39">
        <v>0</v>
      </c>
      <c r="Q39">
        <v>-138821.87</v>
      </c>
      <c r="R39">
        <v>11746.06</v>
      </c>
      <c r="S39">
        <v>610803</v>
      </c>
      <c r="T39" s="2">
        <v>42522</v>
      </c>
      <c r="V39" s="2" t="s">
        <v>31</v>
      </c>
      <c r="W39">
        <v>3009</v>
      </c>
      <c r="X39">
        <v>0</v>
      </c>
      <c r="Y39" t="s">
        <v>551</v>
      </c>
      <c r="Z39">
        <v>0</v>
      </c>
      <c r="AA39" t="s">
        <v>105</v>
      </c>
      <c r="AB39">
        <v>0</v>
      </c>
      <c r="AC39">
        <v>7.0000000000000007E-2</v>
      </c>
      <c r="AD39" t="s">
        <v>1755</v>
      </c>
    </row>
    <row r="40" spans="1:30" x14ac:dyDescent="0.25">
      <c r="A40">
        <v>2060</v>
      </c>
      <c r="B40" t="s">
        <v>106</v>
      </c>
      <c r="C40" t="s">
        <v>107</v>
      </c>
      <c r="D40" s="11">
        <f t="shared" si="0"/>
        <v>867970.1</v>
      </c>
      <c r="E40" s="6">
        <v>867970.1</v>
      </c>
      <c r="F40" s="6">
        <v>0</v>
      </c>
      <c r="G40" s="6">
        <v>0</v>
      </c>
      <c r="H40">
        <v>0</v>
      </c>
      <c r="I40">
        <v>121515.82</v>
      </c>
      <c r="J40">
        <v>26039.11</v>
      </c>
      <c r="K40">
        <v>21699.25</v>
      </c>
      <c r="L40">
        <v>0</v>
      </c>
      <c r="M40">
        <v>9457.42</v>
      </c>
      <c r="N40">
        <v>0</v>
      </c>
      <c r="O40">
        <v>0</v>
      </c>
      <c r="P40">
        <v>0</v>
      </c>
      <c r="Q40">
        <v>-40000</v>
      </c>
      <c r="R40">
        <v>0</v>
      </c>
      <c r="S40">
        <v>649258</v>
      </c>
      <c r="T40" s="2">
        <v>45352</v>
      </c>
      <c r="V40" s="2" t="s">
        <v>80</v>
      </c>
      <c r="W40">
        <v>105408</v>
      </c>
      <c r="X40">
        <v>0</v>
      </c>
      <c r="Y40" t="s">
        <v>551</v>
      </c>
      <c r="Z40">
        <v>0</v>
      </c>
      <c r="AA40" t="s">
        <v>1370</v>
      </c>
      <c r="AB40">
        <v>46185</v>
      </c>
      <c r="AC40">
        <v>-0.5</v>
      </c>
      <c r="AD40" t="s">
        <v>1756</v>
      </c>
    </row>
    <row r="41" spans="1:30" x14ac:dyDescent="0.25">
      <c r="A41">
        <v>2076</v>
      </c>
      <c r="B41" t="s">
        <v>1472</v>
      </c>
      <c r="C41" t="s">
        <v>1488</v>
      </c>
      <c r="D41" s="11">
        <f t="shared" si="0"/>
        <v>1442459.2200000002</v>
      </c>
      <c r="E41" s="6">
        <v>1128145.6000000001</v>
      </c>
      <c r="F41" s="6">
        <v>0</v>
      </c>
      <c r="G41" s="6">
        <v>0</v>
      </c>
      <c r="H41">
        <v>0</v>
      </c>
      <c r="I41">
        <v>201944.3</v>
      </c>
      <c r="J41">
        <v>43273.78</v>
      </c>
      <c r="K41">
        <v>36061.480000000003</v>
      </c>
      <c r="L41">
        <v>0</v>
      </c>
      <c r="M41">
        <v>9457.42</v>
      </c>
      <c r="N41">
        <v>0</v>
      </c>
      <c r="O41">
        <v>0</v>
      </c>
      <c r="P41">
        <v>0</v>
      </c>
      <c r="Q41">
        <v>0</v>
      </c>
      <c r="R41">
        <v>0</v>
      </c>
      <c r="S41">
        <v>1151722</v>
      </c>
      <c r="T41" s="2">
        <v>45456</v>
      </c>
      <c r="V41" s="2">
        <v>1</v>
      </c>
      <c r="W41">
        <v>2808</v>
      </c>
      <c r="X41">
        <v>0</v>
      </c>
      <c r="Y41" t="s">
        <v>551</v>
      </c>
      <c r="Z41">
        <v>314313.62</v>
      </c>
      <c r="AA41" t="s">
        <v>1370</v>
      </c>
      <c r="AB41">
        <v>301742</v>
      </c>
      <c r="AC41">
        <v>-0.24</v>
      </c>
      <c r="AD41" t="s">
        <v>1757</v>
      </c>
    </row>
    <row r="42" spans="1:30" x14ac:dyDescent="0.25">
      <c r="A42">
        <v>2086</v>
      </c>
      <c r="B42" t="s">
        <v>1451</v>
      </c>
      <c r="C42" t="s">
        <v>1489</v>
      </c>
      <c r="D42" s="11">
        <f t="shared" si="0"/>
        <v>1002065.55</v>
      </c>
      <c r="E42" s="6">
        <v>1002065.55</v>
      </c>
      <c r="F42" s="6">
        <v>0</v>
      </c>
      <c r="G42" s="6">
        <v>0</v>
      </c>
      <c r="H42">
        <v>0</v>
      </c>
      <c r="I42">
        <v>140289.18</v>
      </c>
      <c r="J42">
        <v>30061.97</v>
      </c>
      <c r="K42">
        <v>25051.64</v>
      </c>
      <c r="L42">
        <v>0</v>
      </c>
      <c r="M42">
        <v>9457.42</v>
      </c>
      <c r="N42">
        <v>0</v>
      </c>
      <c r="O42">
        <v>0</v>
      </c>
      <c r="P42">
        <v>0</v>
      </c>
      <c r="Q42">
        <v>0</v>
      </c>
      <c r="R42">
        <v>0</v>
      </c>
      <c r="S42">
        <v>797206</v>
      </c>
      <c r="T42" s="2">
        <v>45446</v>
      </c>
      <c r="V42" s="2">
        <v>1</v>
      </c>
      <c r="W42">
        <v>2808</v>
      </c>
      <c r="X42">
        <v>0</v>
      </c>
      <c r="Y42" t="s">
        <v>551</v>
      </c>
      <c r="Z42">
        <v>0</v>
      </c>
      <c r="AA42" t="s">
        <v>1522</v>
      </c>
      <c r="AB42">
        <v>54195</v>
      </c>
      <c r="AC42">
        <v>0.66</v>
      </c>
      <c r="AD42" t="s">
        <v>1758</v>
      </c>
    </row>
    <row r="43" spans="1:30" x14ac:dyDescent="0.25">
      <c r="A43">
        <v>2127</v>
      </c>
      <c r="B43" t="s">
        <v>108</v>
      </c>
      <c r="C43" t="s">
        <v>109</v>
      </c>
      <c r="D43" s="11">
        <f t="shared" si="0"/>
        <v>921472.13</v>
      </c>
      <c r="E43" s="6">
        <v>835437.38</v>
      </c>
      <c r="F43" s="6">
        <v>0</v>
      </c>
      <c r="G43" s="6">
        <v>0</v>
      </c>
      <c r="H43">
        <v>0</v>
      </c>
      <c r="I43">
        <v>129006.09</v>
      </c>
      <c r="J43">
        <v>27988.58</v>
      </c>
      <c r="K43">
        <v>23036.81</v>
      </c>
      <c r="L43">
        <v>0</v>
      </c>
      <c r="M43">
        <v>9457.42</v>
      </c>
      <c r="N43">
        <v>0</v>
      </c>
      <c r="O43">
        <v>0</v>
      </c>
      <c r="P43">
        <v>0</v>
      </c>
      <c r="Q43">
        <v>344.42</v>
      </c>
      <c r="R43">
        <v>344.42</v>
      </c>
      <c r="S43">
        <v>732328</v>
      </c>
      <c r="T43" s="2">
        <v>45261</v>
      </c>
      <c r="V43" s="2" t="s">
        <v>31</v>
      </c>
      <c r="W43">
        <v>105408</v>
      </c>
      <c r="X43">
        <v>0</v>
      </c>
      <c r="Y43" t="s">
        <v>551</v>
      </c>
      <c r="Z43">
        <v>86034.75</v>
      </c>
      <c r="AA43" t="s">
        <v>1370</v>
      </c>
      <c r="AB43">
        <v>32329.5</v>
      </c>
      <c r="AC43">
        <v>0.35</v>
      </c>
      <c r="AD43" t="s">
        <v>1759</v>
      </c>
    </row>
    <row r="44" spans="1:30" x14ac:dyDescent="0.25">
      <c r="A44">
        <v>2375</v>
      </c>
      <c r="B44" t="s">
        <v>642</v>
      </c>
      <c r="C44" t="s">
        <v>674</v>
      </c>
      <c r="D44" s="11">
        <f t="shared" si="0"/>
        <v>1752282.79</v>
      </c>
      <c r="E44" s="6">
        <v>1355375.8</v>
      </c>
      <c r="F44" s="6">
        <v>0</v>
      </c>
      <c r="G44" s="6">
        <v>0</v>
      </c>
      <c r="H44">
        <v>0</v>
      </c>
      <c r="I44">
        <v>245319.6</v>
      </c>
      <c r="J44">
        <v>56916.82</v>
      </c>
      <c r="K44">
        <v>43807.07</v>
      </c>
      <c r="L44">
        <v>0</v>
      </c>
      <c r="M44">
        <v>9457.42</v>
      </c>
      <c r="N44">
        <v>0</v>
      </c>
      <c r="O44">
        <v>0</v>
      </c>
      <c r="P44">
        <v>0</v>
      </c>
      <c r="Q44">
        <v>4348.33</v>
      </c>
      <c r="R44">
        <v>4348.33</v>
      </c>
      <c r="S44">
        <v>1401131</v>
      </c>
      <c r="T44" s="2">
        <v>45398</v>
      </c>
      <c r="V44" s="2" t="s">
        <v>31</v>
      </c>
      <c r="W44">
        <v>100106</v>
      </c>
      <c r="X44">
        <v>0</v>
      </c>
      <c r="Y44" t="s">
        <v>551</v>
      </c>
      <c r="Z44">
        <v>396906.99</v>
      </c>
      <c r="AA44" t="s">
        <v>1370</v>
      </c>
      <c r="AB44">
        <v>468008</v>
      </c>
      <c r="AC44">
        <v>0.79</v>
      </c>
      <c r="AD44" t="s">
        <v>1760</v>
      </c>
    </row>
    <row r="45" spans="1:30" x14ac:dyDescent="0.25">
      <c r="A45">
        <v>2567</v>
      </c>
      <c r="B45" t="s">
        <v>1442</v>
      </c>
      <c r="C45" t="s">
        <v>1490</v>
      </c>
      <c r="D45" s="11">
        <f t="shared" si="0"/>
        <v>988742.85000000009</v>
      </c>
      <c r="E45" s="6">
        <v>776523.8</v>
      </c>
      <c r="F45" s="6">
        <v>0</v>
      </c>
      <c r="G45" s="6">
        <v>0</v>
      </c>
      <c r="H45">
        <v>0</v>
      </c>
      <c r="I45">
        <v>138424.01</v>
      </c>
      <c r="J45">
        <v>29662.29</v>
      </c>
      <c r="K45">
        <v>24718.57</v>
      </c>
      <c r="L45">
        <v>0</v>
      </c>
      <c r="M45">
        <v>9457.42</v>
      </c>
      <c r="N45">
        <v>0</v>
      </c>
      <c r="O45">
        <v>0</v>
      </c>
      <c r="P45">
        <v>0</v>
      </c>
      <c r="Q45">
        <v>0</v>
      </c>
      <c r="R45">
        <v>0</v>
      </c>
      <c r="S45">
        <v>786481</v>
      </c>
      <c r="T45" s="2">
        <v>45440</v>
      </c>
      <c r="V45" s="2" t="s">
        <v>31</v>
      </c>
      <c r="W45">
        <v>105408</v>
      </c>
      <c r="X45">
        <v>0</v>
      </c>
      <c r="Y45" t="s">
        <v>551</v>
      </c>
      <c r="Z45">
        <v>212219.05</v>
      </c>
      <c r="AA45" t="s">
        <v>1370</v>
      </c>
      <c r="AB45">
        <v>0</v>
      </c>
      <c r="AC45">
        <v>0.44</v>
      </c>
      <c r="AD45" t="s">
        <v>1761</v>
      </c>
    </row>
    <row r="46" spans="1:30" x14ac:dyDescent="0.25">
      <c r="A46">
        <v>2592</v>
      </c>
      <c r="B46" t="s">
        <v>110</v>
      </c>
      <c r="C46" t="s">
        <v>111</v>
      </c>
      <c r="D46" s="11">
        <f t="shared" si="0"/>
        <v>988742.85000000009</v>
      </c>
      <c r="E46" s="6">
        <v>776523.8</v>
      </c>
      <c r="F46" s="6">
        <v>0</v>
      </c>
      <c r="G46" s="6">
        <v>0</v>
      </c>
      <c r="H46">
        <v>0</v>
      </c>
      <c r="I46">
        <v>138424.01</v>
      </c>
      <c r="J46">
        <v>29662.29</v>
      </c>
      <c r="K46">
        <v>24718.57</v>
      </c>
      <c r="L46">
        <v>0</v>
      </c>
      <c r="M46">
        <v>9457.42</v>
      </c>
      <c r="N46">
        <v>0</v>
      </c>
      <c r="O46">
        <v>0</v>
      </c>
      <c r="P46">
        <v>0</v>
      </c>
      <c r="Q46">
        <v>0</v>
      </c>
      <c r="R46">
        <v>0</v>
      </c>
      <c r="S46">
        <v>786481</v>
      </c>
      <c r="T46" s="2">
        <v>45261</v>
      </c>
      <c r="V46" s="2" t="s">
        <v>31</v>
      </c>
      <c r="W46">
        <v>105408</v>
      </c>
      <c r="X46">
        <v>0</v>
      </c>
      <c r="Y46" t="s">
        <v>551</v>
      </c>
      <c r="Z46">
        <v>212219.05</v>
      </c>
      <c r="AA46" t="s">
        <v>1370</v>
      </c>
      <c r="AB46">
        <v>0</v>
      </c>
      <c r="AC46">
        <v>0.44</v>
      </c>
      <c r="AD46" t="s">
        <v>1761</v>
      </c>
    </row>
    <row r="47" spans="1:30" x14ac:dyDescent="0.25">
      <c r="A47">
        <v>2635</v>
      </c>
      <c r="B47" t="s">
        <v>1762</v>
      </c>
      <c r="C47" t="s">
        <v>1763</v>
      </c>
      <c r="D47" s="11">
        <f t="shared" si="0"/>
        <v>163183.67999999999</v>
      </c>
      <c r="E47" s="6">
        <v>126816.3</v>
      </c>
      <c r="F47" s="6">
        <v>0</v>
      </c>
      <c r="G47" s="6">
        <v>0</v>
      </c>
      <c r="H47">
        <v>0</v>
      </c>
      <c r="I47">
        <v>22845.71</v>
      </c>
      <c r="J47">
        <v>13759.68</v>
      </c>
      <c r="K47">
        <v>4079.59</v>
      </c>
      <c r="L47">
        <v>0</v>
      </c>
      <c r="M47">
        <v>9457.42</v>
      </c>
      <c r="N47">
        <v>0</v>
      </c>
      <c r="O47">
        <v>0</v>
      </c>
      <c r="P47">
        <v>0</v>
      </c>
      <c r="Q47">
        <v>8864.17</v>
      </c>
      <c r="R47">
        <v>8864.17</v>
      </c>
      <c r="S47">
        <v>121905</v>
      </c>
      <c r="T47" s="2">
        <v>45497</v>
      </c>
      <c r="V47" s="2" t="s">
        <v>31</v>
      </c>
      <c r="W47">
        <v>105408</v>
      </c>
      <c r="X47">
        <v>0</v>
      </c>
      <c r="Y47" t="s">
        <v>551</v>
      </c>
      <c r="Z47">
        <v>36367.379999999997</v>
      </c>
      <c r="AA47" t="s">
        <v>1522</v>
      </c>
      <c r="AB47">
        <v>0</v>
      </c>
      <c r="AC47">
        <v>-0.45</v>
      </c>
      <c r="AD47" t="s">
        <v>1764</v>
      </c>
    </row>
    <row r="48" spans="1:30" x14ac:dyDescent="0.25">
      <c r="A48">
        <v>2719</v>
      </c>
      <c r="B48" t="s">
        <v>112</v>
      </c>
      <c r="C48" t="s">
        <v>113</v>
      </c>
      <c r="D48" s="11">
        <f t="shared" si="0"/>
        <v>805158.5</v>
      </c>
      <c r="E48" s="6">
        <v>805158.5</v>
      </c>
      <c r="F48" s="6">
        <v>0</v>
      </c>
      <c r="G48" s="6">
        <v>0</v>
      </c>
      <c r="H48">
        <v>0</v>
      </c>
      <c r="I48">
        <v>112722.19</v>
      </c>
      <c r="J48">
        <v>24154.76</v>
      </c>
      <c r="K48">
        <v>20128.96</v>
      </c>
      <c r="L48">
        <v>0</v>
      </c>
      <c r="M48">
        <v>9457.42</v>
      </c>
      <c r="N48">
        <v>0</v>
      </c>
      <c r="O48">
        <v>0</v>
      </c>
      <c r="P48">
        <v>0</v>
      </c>
      <c r="Q48">
        <v>0</v>
      </c>
      <c r="R48">
        <v>0</v>
      </c>
      <c r="S48">
        <v>638695</v>
      </c>
      <c r="T48" s="2">
        <v>45261</v>
      </c>
      <c r="V48" s="2" t="s">
        <v>31</v>
      </c>
      <c r="W48">
        <v>105408</v>
      </c>
      <c r="X48">
        <v>0</v>
      </c>
      <c r="Y48" t="s">
        <v>551</v>
      </c>
      <c r="Z48">
        <v>0</v>
      </c>
      <c r="AA48" t="s">
        <v>1370</v>
      </c>
      <c r="AB48">
        <v>46185</v>
      </c>
      <c r="AC48">
        <v>-0.17</v>
      </c>
      <c r="AD48" t="s">
        <v>1765</v>
      </c>
    </row>
    <row r="49" spans="1:30" x14ac:dyDescent="0.25">
      <c r="A49">
        <v>2757</v>
      </c>
      <c r="B49" t="s">
        <v>114</v>
      </c>
      <c r="C49" t="s">
        <v>115</v>
      </c>
      <c r="D49" s="11">
        <f t="shared" si="0"/>
        <v>1700000</v>
      </c>
      <c r="E49" s="6">
        <v>1700000</v>
      </c>
      <c r="F49" s="6">
        <v>0</v>
      </c>
      <c r="G49" s="6">
        <v>0</v>
      </c>
      <c r="H49">
        <v>0</v>
      </c>
      <c r="I49">
        <v>238000</v>
      </c>
      <c r="J49">
        <v>51000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1411000</v>
      </c>
      <c r="T49" s="2">
        <v>38965</v>
      </c>
      <c r="V49" s="2" t="s">
        <v>80</v>
      </c>
      <c r="W49">
        <v>400800</v>
      </c>
      <c r="X49">
        <v>0</v>
      </c>
      <c r="Y49" t="s">
        <v>551</v>
      </c>
      <c r="Z49">
        <v>0</v>
      </c>
      <c r="AA49" t="s">
        <v>43</v>
      </c>
      <c r="AB49">
        <v>0</v>
      </c>
      <c r="AC49">
        <v>0</v>
      </c>
      <c r="AD49" t="s">
        <v>1334</v>
      </c>
    </row>
    <row r="50" spans="1:30" x14ac:dyDescent="0.25">
      <c r="A50">
        <v>2811</v>
      </c>
      <c r="B50" t="s">
        <v>116</v>
      </c>
      <c r="C50" t="s">
        <v>117</v>
      </c>
      <c r="D50" s="11">
        <f t="shared" si="0"/>
        <v>812548.1</v>
      </c>
      <c r="E50" s="6">
        <v>812548.1</v>
      </c>
      <c r="F50" s="6">
        <v>0</v>
      </c>
      <c r="G50" s="6">
        <v>0</v>
      </c>
      <c r="H50">
        <v>0</v>
      </c>
      <c r="I50">
        <v>113756.74</v>
      </c>
      <c r="J50">
        <v>24376.45</v>
      </c>
      <c r="K50">
        <v>20313.71</v>
      </c>
      <c r="L50">
        <v>0</v>
      </c>
      <c r="M50">
        <v>9457.42</v>
      </c>
      <c r="N50">
        <v>0</v>
      </c>
      <c r="O50">
        <v>0</v>
      </c>
      <c r="P50">
        <v>0</v>
      </c>
      <c r="Q50">
        <v>0</v>
      </c>
      <c r="R50">
        <v>0</v>
      </c>
      <c r="S50">
        <v>644644</v>
      </c>
      <c r="T50" s="2">
        <v>45261</v>
      </c>
      <c r="V50" s="2" t="s">
        <v>31</v>
      </c>
      <c r="W50">
        <v>118705</v>
      </c>
      <c r="X50">
        <v>0</v>
      </c>
      <c r="Y50" t="s">
        <v>551</v>
      </c>
      <c r="Z50">
        <v>0</v>
      </c>
      <c r="AA50" t="s">
        <v>1370</v>
      </c>
      <c r="AB50">
        <v>0</v>
      </c>
      <c r="AC50">
        <v>0.22</v>
      </c>
      <c r="AD50" t="s">
        <v>1766</v>
      </c>
    </row>
    <row r="51" spans="1:30" x14ac:dyDescent="0.25">
      <c r="A51">
        <v>2895</v>
      </c>
      <c r="B51" t="s">
        <v>118</v>
      </c>
      <c r="C51" t="s">
        <v>119</v>
      </c>
      <c r="D51" s="11">
        <f t="shared" si="0"/>
        <v>922310.19</v>
      </c>
      <c r="E51" s="6">
        <v>815627.1</v>
      </c>
      <c r="F51" s="6">
        <v>0</v>
      </c>
      <c r="G51" s="6">
        <v>0</v>
      </c>
      <c r="H51">
        <v>0</v>
      </c>
      <c r="I51">
        <v>129123.43</v>
      </c>
      <c r="J51">
        <v>27669.31</v>
      </c>
      <c r="K51">
        <v>23057.759999999998</v>
      </c>
      <c r="L51">
        <v>0</v>
      </c>
      <c r="M51">
        <v>9457.42</v>
      </c>
      <c r="N51">
        <v>0</v>
      </c>
      <c r="O51">
        <v>0</v>
      </c>
      <c r="P51">
        <v>0</v>
      </c>
      <c r="Q51">
        <v>0</v>
      </c>
      <c r="R51">
        <v>0</v>
      </c>
      <c r="S51">
        <v>733003</v>
      </c>
      <c r="T51" s="2">
        <v>45261</v>
      </c>
      <c r="V51" s="2" t="s">
        <v>31</v>
      </c>
      <c r="W51">
        <v>3801</v>
      </c>
      <c r="X51">
        <v>0</v>
      </c>
      <c r="Y51" t="s">
        <v>551</v>
      </c>
      <c r="Z51">
        <v>106683.09</v>
      </c>
      <c r="AA51" t="s">
        <v>1370</v>
      </c>
      <c r="AB51">
        <v>9237</v>
      </c>
      <c r="AC51">
        <v>0.73</v>
      </c>
      <c r="AD51" t="s">
        <v>1767</v>
      </c>
    </row>
    <row r="52" spans="1:30" x14ac:dyDescent="0.25">
      <c r="A52">
        <v>3050</v>
      </c>
      <c r="B52" t="s">
        <v>120</v>
      </c>
      <c r="C52" t="s">
        <v>121</v>
      </c>
      <c r="D52" s="11">
        <f t="shared" si="0"/>
        <v>922907.7</v>
      </c>
      <c r="E52" s="6">
        <v>922907.7</v>
      </c>
      <c r="F52" s="6">
        <v>0</v>
      </c>
      <c r="G52" s="6">
        <v>0</v>
      </c>
      <c r="H52">
        <v>0</v>
      </c>
      <c r="I52">
        <v>129207.08</v>
      </c>
      <c r="J52">
        <v>27687.23</v>
      </c>
      <c r="K52">
        <v>9229.08</v>
      </c>
      <c r="L52">
        <v>0</v>
      </c>
      <c r="M52">
        <v>0</v>
      </c>
      <c r="N52">
        <v>0</v>
      </c>
      <c r="O52">
        <v>0</v>
      </c>
      <c r="P52">
        <v>0</v>
      </c>
      <c r="Q52">
        <v>-39459.019999999997</v>
      </c>
      <c r="R52">
        <v>0</v>
      </c>
      <c r="S52">
        <v>717325</v>
      </c>
      <c r="T52" s="2">
        <v>42476</v>
      </c>
      <c r="V52" s="2">
        <v>1</v>
      </c>
      <c r="W52">
        <v>3009</v>
      </c>
      <c r="X52">
        <v>0</v>
      </c>
      <c r="Y52" t="s">
        <v>551</v>
      </c>
      <c r="Z52">
        <v>0</v>
      </c>
      <c r="AA52" t="s">
        <v>105</v>
      </c>
      <c r="AB52">
        <v>0</v>
      </c>
      <c r="AC52">
        <v>-0.28999999999999998</v>
      </c>
      <c r="AD52" t="s">
        <v>1768</v>
      </c>
    </row>
    <row r="53" spans="1:30" x14ac:dyDescent="0.25">
      <c r="A53">
        <v>3060</v>
      </c>
      <c r="B53" t="s">
        <v>556</v>
      </c>
      <c r="C53" t="s">
        <v>675</v>
      </c>
      <c r="D53" s="11">
        <f t="shared" si="0"/>
        <v>1223245.3599999999</v>
      </c>
      <c r="E53" s="6">
        <v>934168.6</v>
      </c>
      <c r="F53" s="6">
        <v>0</v>
      </c>
      <c r="G53" s="6">
        <v>0</v>
      </c>
      <c r="H53">
        <v>0</v>
      </c>
      <c r="I53">
        <v>171254.35</v>
      </c>
      <c r="J53">
        <v>36697.360000000001</v>
      </c>
      <c r="K53">
        <v>30581.13</v>
      </c>
      <c r="L53">
        <v>0</v>
      </c>
      <c r="M53">
        <v>9457.42</v>
      </c>
      <c r="N53">
        <v>0</v>
      </c>
      <c r="O53">
        <v>0</v>
      </c>
      <c r="P53">
        <v>0</v>
      </c>
      <c r="Q53">
        <v>0</v>
      </c>
      <c r="R53">
        <v>0</v>
      </c>
      <c r="S53">
        <v>975256</v>
      </c>
      <c r="T53" s="2">
        <v>45446</v>
      </c>
      <c r="V53" s="2" t="s">
        <v>31</v>
      </c>
      <c r="W53">
        <v>2808</v>
      </c>
      <c r="X53">
        <v>0</v>
      </c>
      <c r="Y53" t="s">
        <v>551</v>
      </c>
      <c r="Z53">
        <v>289076.76</v>
      </c>
      <c r="AA53" t="s">
        <v>1370</v>
      </c>
      <c r="AB53">
        <v>206293</v>
      </c>
      <c r="AC53">
        <v>0.9</v>
      </c>
      <c r="AD53" t="s">
        <v>1769</v>
      </c>
    </row>
    <row r="54" spans="1:30" x14ac:dyDescent="0.25">
      <c r="A54">
        <v>3111</v>
      </c>
      <c r="B54" t="s">
        <v>122</v>
      </c>
      <c r="C54" t="s">
        <v>123</v>
      </c>
      <c r="D54" s="11">
        <f t="shared" si="0"/>
        <v>867970.1</v>
      </c>
      <c r="E54" s="6">
        <v>867970.1</v>
      </c>
      <c r="F54" s="6">
        <v>0</v>
      </c>
      <c r="G54" s="6">
        <v>0</v>
      </c>
      <c r="H54">
        <v>0</v>
      </c>
      <c r="I54">
        <v>121515.82</v>
      </c>
      <c r="J54">
        <v>26039.11</v>
      </c>
      <c r="K54">
        <v>21699.25</v>
      </c>
      <c r="L54">
        <v>0</v>
      </c>
      <c r="M54">
        <v>9457.42</v>
      </c>
      <c r="N54">
        <v>0</v>
      </c>
      <c r="O54">
        <v>0</v>
      </c>
      <c r="P54">
        <v>0</v>
      </c>
      <c r="Q54">
        <v>0</v>
      </c>
      <c r="R54">
        <v>0</v>
      </c>
      <c r="S54">
        <v>689258</v>
      </c>
      <c r="T54" s="2">
        <v>45261</v>
      </c>
      <c r="V54" s="2" t="s">
        <v>80</v>
      </c>
      <c r="W54">
        <v>3801</v>
      </c>
      <c r="X54">
        <v>0</v>
      </c>
      <c r="Y54" t="s">
        <v>551</v>
      </c>
      <c r="Z54">
        <v>0</v>
      </c>
      <c r="AA54" t="s">
        <v>1370</v>
      </c>
      <c r="AB54">
        <v>46185</v>
      </c>
      <c r="AC54">
        <v>-0.5</v>
      </c>
      <c r="AD54" t="s">
        <v>1747</v>
      </c>
    </row>
    <row r="55" spans="1:30" x14ac:dyDescent="0.25">
      <c r="A55">
        <v>3123</v>
      </c>
      <c r="B55" t="s">
        <v>124</v>
      </c>
      <c r="C55" t="s">
        <v>125</v>
      </c>
      <c r="D55" s="11">
        <f t="shared" si="0"/>
        <v>840259.1</v>
      </c>
      <c r="E55" s="6">
        <v>840259.1</v>
      </c>
      <c r="F55" s="6">
        <v>0</v>
      </c>
      <c r="G55" s="6">
        <v>0</v>
      </c>
      <c r="H55">
        <v>0</v>
      </c>
      <c r="I55">
        <v>117636.28</v>
      </c>
      <c r="J55">
        <v>25207.78</v>
      </c>
      <c r="K55">
        <v>21006.48</v>
      </c>
      <c r="L55">
        <v>0</v>
      </c>
      <c r="M55">
        <v>9457.42</v>
      </c>
      <c r="N55">
        <v>0</v>
      </c>
      <c r="O55">
        <v>0</v>
      </c>
      <c r="P55">
        <v>0</v>
      </c>
      <c r="Q55">
        <v>0</v>
      </c>
      <c r="R55">
        <v>0</v>
      </c>
      <c r="S55">
        <v>666951</v>
      </c>
      <c r="T55" s="2">
        <v>45261</v>
      </c>
      <c r="V55" s="2" t="s">
        <v>31</v>
      </c>
      <c r="W55">
        <v>118705</v>
      </c>
      <c r="X55">
        <v>0</v>
      </c>
      <c r="Y55" t="s">
        <v>551</v>
      </c>
      <c r="Z55">
        <v>0</v>
      </c>
      <c r="AA55" t="s">
        <v>1370</v>
      </c>
      <c r="AB55">
        <v>23092.5</v>
      </c>
      <c r="AC55">
        <v>-0.14000000000000001</v>
      </c>
      <c r="AD55" t="s">
        <v>1770</v>
      </c>
    </row>
    <row r="56" spans="1:30" x14ac:dyDescent="0.25">
      <c r="A56">
        <v>3135</v>
      </c>
      <c r="B56" t="s">
        <v>126</v>
      </c>
      <c r="C56" t="s">
        <v>127</v>
      </c>
      <c r="D56" s="11">
        <f t="shared" si="0"/>
        <v>988742.85000000009</v>
      </c>
      <c r="E56" s="6">
        <v>776523.8</v>
      </c>
      <c r="F56" s="6">
        <v>0</v>
      </c>
      <c r="G56" s="6">
        <v>0</v>
      </c>
      <c r="H56">
        <v>0</v>
      </c>
      <c r="I56">
        <v>138424.01</v>
      </c>
      <c r="J56">
        <v>29662.29</v>
      </c>
      <c r="K56">
        <v>24718.57</v>
      </c>
      <c r="L56">
        <v>0</v>
      </c>
      <c r="M56">
        <v>9457.42</v>
      </c>
      <c r="N56">
        <v>0</v>
      </c>
      <c r="O56">
        <v>0</v>
      </c>
      <c r="P56">
        <v>0</v>
      </c>
      <c r="Q56">
        <v>0</v>
      </c>
      <c r="R56">
        <v>0</v>
      </c>
      <c r="S56">
        <v>786481</v>
      </c>
      <c r="T56" s="2">
        <v>45261</v>
      </c>
      <c r="V56" s="2" t="s">
        <v>31</v>
      </c>
      <c r="W56">
        <v>105408</v>
      </c>
      <c r="X56">
        <v>0</v>
      </c>
      <c r="Y56" t="s">
        <v>551</v>
      </c>
      <c r="Z56">
        <v>212219.05</v>
      </c>
      <c r="AA56" t="s">
        <v>1370</v>
      </c>
      <c r="AB56">
        <v>0</v>
      </c>
      <c r="AC56">
        <v>0.44</v>
      </c>
      <c r="AD56" t="s">
        <v>1761</v>
      </c>
    </row>
    <row r="57" spans="1:30" x14ac:dyDescent="0.25">
      <c r="A57">
        <v>3141</v>
      </c>
      <c r="B57" t="s">
        <v>128</v>
      </c>
      <c r="C57" t="s">
        <v>129</v>
      </c>
      <c r="D57" s="11">
        <f t="shared" si="0"/>
        <v>867970.1</v>
      </c>
      <c r="E57" s="6">
        <v>867970.1</v>
      </c>
      <c r="F57" s="6">
        <v>0</v>
      </c>
      <c r="G57" s="6">
        <v>0</v>
      </c>
      <c r="H57">
        <v>0</v>
      </c>
      <c r="I57">
        <v>121515.82</v>
      </c>
      <c r="J57">
        <v>26039.11</v>
      </c>
      <c r="K57">
        <v>21699.25</v>
      </c>
      <c r="L57">
        <v>0</v>
      </c>
      <c r="M57">
        <v>9457.42</v>
      </c>
      <c r="N57">
        <v>0</v>
      </c>
      <c r="O57">
        <v>241240.3</v>
      </c>
      <c r="P57">
        <v>0</v>
      </c>
      <c r="Q57">
        <v>-40000</v>
      </c>
      <c r="R57">
        <v>0</v>
      </c>
      <c r="S57">
        <v>408018</v>
      </c>
      <c r="T57" s="2">
        <v>45261</v>
      </c>
      <c r="V57" s="2" t="s">
        <v>31</v>
      </c>
      <c r="W57">
        <v>110206</v>
      </c>
      <c r="X57">
        <v>0</v>
      </c>
      <c r="Y57" t="s">
        <v>551</v>
      </c>
      <c r="Z57">
        <v>0</v>
      </c>
      <c r="AA57" t="s">
        <v>1370</v>
      </c>
      <c r="AB57">
        <v>46185</v>
      </c>
      <c r="AC57">
        <v>-0.2</v>
      </c>
      <c r="AD57" t="s">
        <v>1771</v>
      </c>
    </row>
    <row r="58" spans="1:30" x14ac:dyDescent="0.25">
      <c r="A58">
        <v>3150</v>
      </c>
      <c r="B58" t="s">
        <v>130</v>
      </c>
      <c r="C58" t="s">
        <v>131</v>
      </c>
      <c r="D58" s="11">
        <f t="shared" si="0"/>
        <v>500000</v>
      </c>
      <c r="E58" s="6">
        <v>500000</v>
      </c>
      <c r="F58" s="6">
        <v>0</v>
      </c>
      <c r="G58" s="6">
        <v>0</v>
      </c>
      <c r="H58">
        <v>0</v>
      </c>
      <c r="I58">
        <v>70000</v>
      </c>
      <c r="J58">
        <v>15000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415000</v>
      </c>
      <c r="T58" s="2">
        <v>40924</v>
      </c>
      <c r="V58" s="2" t="s">
        <v>31</v>
      </c>
      <c r="W58">
        <v>400800</v>
      </c>
      <c r="X58">
        <v>0</v>
      </c>
      <c r="Y58" t="s">
        <v>551</v>
      </c>
      <c r="Z58">
        <v>0</v>
      </c>
      <c r="AA58" t="s">
        <v>43</v>
      </c>
      <c r="AB58">
        <v>0</v>
      </c>
      <c r="AC58">
        <v>0</v>
      </c>
      <c r="AD58" t="s">
        <v>643</v>
      </c>
    </row>
    <row r="59" spans="1:30" x14ac:dyDescent="0.25">
      <c r="A59">
        <v>3151</v>
      </c>
      <c r="B59" t="s">
        <v>132</v>
      </c>
      <c r="C59" t="s">
        <v>133</v>
      </c>
      <c r="D59" s="11">
        <f t="shared" si="0"/>
        <v>750044.4</v>
      </c>
      <c r="E59" s="6">
        <v>750044.4</v>
      </c>
      <c r="F59" s="6">
        <v>0</v>
      </c>
      <c r="G59" s="6">
        <v>0</v>
      </c>
      <c r="H59">
        <v>0</v>
      </c>
      <c r="I59">
        <v>105006.22</v>
      </c>
      <c r="J59">
        <v>22501.33</v>
      </c>
      <c r="K59">
        <v>18751.11</v>
      </c>
      <c r="L59">
        <v>0</v>
      </c>
      <c r="M59">
        <v>9457.42</v>
      </c>
      <c r="N59">
        <v>0</v>
      </c>
      <c r="O59">
        <v>0</v>
      </c>
      <c r="P59">
        <v>0</v>
      </c>
      <c r="Q59">
        <v>0</v>
      </c>
      <c r="R59">
        <v>0</v>
      </c>
      <c r="S59">
        <v>594328</v>
      </c>
      <c r="T59" s="2">
        <v>45166</v>
      </c>
      <c r="V59" s="2" t="s">
        <v>31</v>
      </c>
      <c r="W59">
        <v>115300</v>
      </c>
      <c r="X59">
        <v>0</v>
      </c>
      <c r="Y59" t="s">
        <v>551</v>
      </c>
      <c r="Z59">
        <v>0</v>
      </c>
      <c r="AA59" t="s">
        <v>1526</v>
      </c>
      <c r="AB59">
        <v>0</v>
      </c>
      <c r="AC59">
        <v>-0.32</v>
      </c>
      <c r="AD59" t="s">
        <v>1772</v>
      </c>
    </row>
    <row r="60" spans="1:30" x14ac:dyDescent="0.25">
      <c r="A60">
        <v>3159</v>
      </c>
      <c r="B60" t="s">
        <v>134</v>
      </c>
      <c r="C60" t="s">
        <v>135</v>
      </c>
      <c r="D60" s="11">
        <f t="shared" si="0"/>
        <v>2349264.6800000002</v>
      </c>
      <c r="E60" s="6">
        <v>2349264.6800000002</v>
      </c>
      <c r="F60" s="6">
        <v>0</v>
      </c>
      <c r="G60" s="6">
        <v>0</v>
      </c>
      <c r="H60">
        <v>0</v>
      </c>
      <c r="I60">
        <v>328897.05</v>
      </c>
      <c r="J60">
        <v>70477.94</v>
      </c>
      <c r="K60">
        <v>58731.62</v>
      </c>
      <c r="L60">
        <v>0</v>
      </c>
      <c r="M60">
        <v>9457.42</v>
      </c>
      <c r="N60">
        <v>0</v>
      </c>
      <c r="O60">
        <v>0</v>
      </c>
      <c r="P60">
        <v>0</v>
      </c>
      <c r="Q60">
        <v>0</v>
      </c>
      <c r="R60">
        <v>0</v>
      </c>
      <c r="S60">
        <v>1881701</v>
      </c>
      <c r="T60" s="2">
        <v>45261</v>
      </c>
      <c r="V60" s="2" t="s">
        <v>31</v>
      </c>
      <c r="W60">
        <v>2808</v>
      </c>
      <c r="X60">
        <v>0</v>
      </c>
      <c r="Y60" t="s">
        <v>551</v>
      </c>
      <c r="Z60">
        <v>0</v>
      </c>
      <c r="AA60" t="s">
        <v>1370</v>
      </c>
      <c r="AB60">
        <v>517272</v>
      </c>
      <c r="AC60">
        <v>0.35</v>
      </c>
      <c r="AD60" t="s">
        <v>1773</v>
      </c>
    </row>
    <row r="61" spans="1:30" x14ac:dyDescent="0.25">
      <c r="A61">
        <v>3188</v>
      </c>
      <c r="B61" t="s">
        <v>136</v>
      </c>
      <c r="C61" t="s">
        <v>137</v>
      </c>
      <c r="D61" s="11">
        <f t="shared" si="0"/>
        <v>1784403.66</v>
      </c>
      <c r="E61" s="6">
        <v>1784403.66</v>
      </c>
      <c r="F61" s="6">
        <v>0</v>
      </c>
      <c r="G61" s="6">
        <v>0</v>
      </c>
      <c r="H61">
        <v>0</v>
      </c>
      <c r="I61">
        <v>249816.51</v>
      </c>
      <c r="J61">
        <v>53532.11</v>
      </c>
      <c r="K61">
        <v>44610.09</v>
      </c>
      <c r="L61">
        <v>0</v>
      </c>
      <c r="M61">
        <v>9457.42</v>
      </c>
      <c r="N61">
        <v>0</v>
      </c>
      <c r="O61">
        <v>0</v>
      </c>
      <c r="P61">
        <v>0</v>
      </c>
      <c r="Q61">
        <v>0</v>
      </c>
      <c r="R61">
        <v>0</v>
      </c>
      <c r="S61">
        <v>1426988</v>
      </c>
      <c r="T61" s="2">
        <v>45331</v>
      </c>
      <c r="V61" s="2" t="s">
        <v>31</v>
      </c>
      <c r="W61">
        <v>1508</v>
      </c>
      <c r="X61">
        <v>0</v>
      </c>
      <c r="Y61" t="s">
        <v>551</v>
      </c>
      <c r="Z61">
        <v>0</v>
      </c>
      <c r="AA61" t="s">
        <v>1370</v>
      </c>
      <c r="AB61">
        <v>338690</v>
      </c>
      <c r="AC61">
        <v>0.47</v>
      </c>
      <c r="AD61" t="s">
        <v>1774</v>
      </c>
    </row>
    <row r="62" spans="1:30" x14ac:dyDescent="0.25">
      <c r="A62">
        <v>3361</v>
      </c>
      <c r="B62" t="s">
        <v>138</v>
      </c>
      <c r="C62" t="s">
        <v>139</v>
      </c>
      <c r="D62" s="11">
        <f t="shared" si="0"/>
        <v>1246512.27</v>
      </c>
      <c r="E62" s="6">
        <v>972348.2</v>
      </c>
      <c r="F62" s="6">
        <v>0</v>
      </c>
      <c r="G62" s="6">
        <v>0</v>
      </c>
      <c r="H62">
        <v>0</v>
      </c>
      <c r="I62">
        <v>174511.72</v>
      </c>
      <c r="J62">
        <v>37395.370000000003</v>
      </c>
      <c r="K62">
        <v>31162.81</v>
      </c>
      <c r="L62">
        <v>0</v>
      </c>
      <c r="M62">
        <v>9457.42</v>
      </c>
      <c r="N62">
        <v>0</v>
      </c>
      <c r="O62">
        <v>0</v>
      </c>
      <c r="P62">
        <v>0</v>
      </c>
      <c r="Q62">
        <v>0</v>
      </c>
      <c r="R62">
        <v>0</v>
      </c>
      <c r="S62">
        <v>993985</v>
      </c>
      <c r="T62" s="2">
        <v>45182</v>
      </c>
      <c r="V62" s="2" t="s">
        <v>80</v>
      </c>
      <c r="W62">
        <v>116105</v>
      </c>
      <c r="X62">
        <v>0</v>
      </c>
      <c r="Y62" t="s">
        <v>551</v>
      </c>
      <c r="Z62">
        <v>274164.07</v>
      </c>
      <c r="AA62" t="s">
        <v>1370</v>
      </c>
      <c r="AB62">
        <v>150871</v>
      </c>
      <c r="AC62">
        <v>0.05</v>
      </c>
      <c r="AD62" t="s">
        <v>1775</v>
      </c>
    </row>
    <row r="63" spans="1:30" x14ac:dyDescent="0.25">
      <c r="A63">
        <v>3379</v>
      </c>
      <c r="B63" t="s">
        <v>557</v>
      </c>
      <c r="C63" t="s">
        <v>676</v>
      </c>
      <c r="D63" s="11">
        <f t="shared" si="0"/>
        <v>1425313.55</v>
      </c>
      <c r="E63" s="6">
        <v>1108132.1000000001</v>
      </c>
      <c r="F63" s="6">
        <v>0</v>
      </c>
      <c r="G63" s="6">
        <v>0</v>
      </c>
      <c r="H63">
        <v>0</v>
      </c>
      <c r="I63">
        <v>199543.9</v>
      </c>
      <c r="J63">
        <v>42759.41</v>
      </c>
      <c r="K63">
        <v>35632.839999999997</v>
      </c>
      <c r="L63">
        <v>0</v>
      </c>
      <c r="M63">
        <v>9457.42</v>
      </c>
      <c r="N63">
        <v>0</v>
      </c>
      <c r="O63">
        <v>0</v>
      </c>
      <c r="P63">
        <v>0</v>
      </c>
      <c r="Q63">
        <v>0</v>
      </c>
      <c r="R63">
        <v>0</v>
      </c>
      <c r="S63">
        <v>1137920</v>
      </c>
      <c r="T63" s="2">
        <v>45356</v>
      </c>
      <c r="V63" s="2" t="s">
        <v>80</v>
      </c>
      <c r="W63">
        <v>2808</v>
      </c>
      <c r="X63">
        <v>0</v>
      </c>
      <c r="Y63" t="s">
        <v>551</v>
      </c>
      <c r="Z63">
        <v>317181.45</v>
      </c>
      <c r="AA63" t="s">
        <v>1370</v>
      </c>
      <c r="AB63">
        <v>254017.5</v>
      </c>
      <c r="AC63">
        <v>0.02</v>
      </c>
      <c r="AD63" t="s">
        <v>1776</v>
      </c>
    </row>
    <row r="64" spans="1:30" x14ac:dyDescent="0.25">
      <c r="A64">
        <v>3392</v>
      </c>
      <c r="B64" t="s">
        <v>140</v>
      </c>
      <c r="C64" t="s">
        <v>141</v>
      </c>
      <c r="D64" s="11">
        <f t="shared" si="0"/>
        <v>500000</v>
      </c>
      <c r="E64" s="6">
        <v>500000</v>
      </c>
      <c r="F64" s="6">
        <v>0</v>
      </c>
      <c r="G64" s="6">
        <v>0</v>
      </c>
      <c r="H64">
        <v>0</v>
      </c>
      <c r="I64">
        <v>70000</v>
      </c>
      <c r="J64">
        <v>15000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415000</v>
      </c>
      <c r="T64" s="2">
        <v>39484</v>
      </c>
      <c r="V64" s="2" t="s">
        <v>80</v>
      </c>
      <c r="W64">
        <v>400800</v>
      </c>
      <c r="X64">
        <v>0</v>
      </c>
      <c r="Y64" t="s">
        <v>551</v>
      </c>
      <c r="Z64">
        <v>0</v>
      </c>
      <c r="AA64" t="s">
        <v>43</v>
      </c>
      <c r="AB64">
        <v>0</v>
      </c>
      <c r="AC64">
        <v>0</v>
      </c>
      <c r="AD64" t="s">
        <v>643</v>
      </c>
    </row>
    <row r="65" spans="1:30" x14ac:dyDescent="0.25">
      <c r="A65">
        <v>3424</v>
      </c>
      <c r="B65" t="s">
        <v>644</v>
      </c>
      <c r="C65" t="s">
        <v>677</v>
      </c>
      <c r="D65" s="11">
        <f t="shared" si="0"/>
        <v>901223.3</v>
      </c>
      <c r="E65" s="6">
        <v>901223.3</v>
      </c>
      <c r="F65" s="6">
        <v>0</v>
      </c>
      <c r="G65" s="6">
        <v>0</v>
      </c>
      <c r="H65">
        <v>0</v>
      </c>
      <c r="I65">
        <v>126171.27</v>
      </c>
      <c r="J65">
        <v>32918.949999999997</v>
      </c>
      <c r="K65">
        <v>22530.58</v>
      </c>
      <c r="L65">
        <v>0</v>
      </c>
      <c r="M65">
        <v>9457.42</v>
      </c>
      <c r="N65">
        <v>0</v>
      </c>
      <c r="O65">
        <v>0</v>
      </c>
      <c r="P65">
        <v>0</v>
      </c>
      <c r="Q65">
        <v>-34117.760000000002</v>
      </c>
      <c r="R65">
        <v>5882.24</v>
      </c>
      <c r="S65">
        <v>676027</v>
      </c>
      <c r="T65" s="2">
        <v>45398</v>
      </c>
      <c r="V65" s="2" t="s">
        <v>80</v>
      </c>
      <c r="W65">
        <v>105408</v>
      </c>
      <c r="X65">
        <v>0</v>
      </c>
      <c r="Y65" t="s">
        <v>551</v>
      </c>
      <c r="Z65">
        <v>0</v>
      </c>
      <c r="AA65" t="s">
        <v>1370</v>
      </c>
      <c r="AB65">
        <v>73896</v>
      </c>
      <c r="AC65">
        <v>-0.32</v>
      </c>
      <c r="AD65" t="s">
        <v>1777</v>
      </c>
    </row>
    <row r="66" spans="1:30" x14ac:dyDescent="0.25">
      <c r="A66">
        <v>3464</v>
      </c>
      <c r="B66" t="s">
        <v>142</v>
      </c>
      <c r="C66" t="s">
        <v>143</v>
      </c>
      <c r="D66" s="11">
        <f t="shared" si="0"/>
        <v>928501.08000000007</v>
      </c>
      <c r="E66" s="6">
        <v>861380.52</v>
      </c>
      <c r="F66" s="6">
        <v>67120.56</v>
      </c>
      <c r="G66" s="6">
        <v>0</v>
      </c>
      <c r="H66">
        <v>0</v>
      </c>
      <c r="I66">
        <v>129990.16</v>
      </c>
      <c r="J66">
        <v>39601.1</v>
      </c>
      <c r="K66">
        <v>9285.02</v>
      </c>
      <c r="L66">
        <v>0</v>
      </c>
      <c r="M66">
        <v>0</v>
      </c>
      <c r="N66">
        <v>0</v>
      </c>
      <c r="O66">
        <v>0</v>
      </c>
      <c r="P66">
        <v>0</v>
      </c>
      <c r="Q66">
        <v>-184403.94</v>
      </c>
      <c r="R66">
        <v>11746.06</v>
      </c>
      <c r="S66">
        <v>565221</v>
      </c>
      <c r="T66" s="2">
        <v>42476</v>
      </c>
      <c r="V66" s="2" t="s">
        <v>80</v>
      </c>
      <c r="W66">
        <v>401704</v>
      </c>
      <c r="X66">
        <v>0</v>
      </c>
      <c r="Y66" t="s">
        <v>551</v>
      </c>
      <c r="Z66">
        <v>0</v>
      </c>
      <c r="AA66" t="s">
        <v>105</v>
      </c>
      <c r="AB66">
        <v>0</v>
      </c>
      <c r="AC66">
        <v>0.14000000000000001</v>
      </c>
      <c r="AD66" t="s">
        <v>1778</v>
      </c>
    </row>
    <row r="67" spans="1:30" x14ac:dyDescent="0.25">
      <c r="A67">
        <v>3520</v>
      </c>
      <c r="B67" t="s">
        <v>1335</v>
      </c>
      <c r="C67" t="s">
        <v>1336</v>
      </c>
      <c r="D67" s="11">
        <f t="shared" ref="D67:D130" si="1">+E67+F67+Z67</f>
        <v>971720.09</v>
      </c>
      <c r="E67" s="6">
        <v>971720.09</v>
      </c>
      <c r="F67" s="6">
        <v>0</v>
      </c>
      <c r="G67" s="6">
        <v>0</v>
      </c>
      <c r="H67">
        <v>0</v>
      </c>
      <c r="I67">
        <v>136040.82</v>
      </c>
      <c r="J67">
        <v>29151.61</v>
      </c>
      <c r="K67">
        <v>24293</v>
      </c>
      <c r="L67">
        <v>0</v>
      </c>
      <c r="M67">
        <v>9457.42</v>
      </c>
      <c r="N67">
        <v>0</v>
      </c>
      <c r="O67">
        <v>0</v>
      </c>
      <c r="P67">
        <v>0</v>
      </c>
      <c r="Q67">
        <v>0</v>
      </c>
      <c r="R67">
        <v>0</v>
      </c>
      <c r="S67">
        <v>772777</v>
      </c>
      <c r="T67" s="2">
        <v>45432</v>
      </c>
      <c r="V67" s="2" t="s">
        <v>31</v>
      </c>
      <c r="W67">
        <v>110206</v>
      </c>
      <c r="X67">
        <v>0</v>
      </c>
      <c r="Y67" t="s">
        <v>551</v>
      </c>
      <c r="Z67">
        <v>0</v>
      </c>
      <c r="AA67" t="s">
        <v>1370</v>
      </c>
      <c r="AB67">
        <v>60040.5</v>
      </c>
      <c r="AC67">
        <v>-0.24</v>
      </c>
      <c r="AD67" t="s">
        <v>1779</v>
      </c>
    </row>
    <row r="68" spans="1:30" x14ac:dyDescent="0.25">
      <c r="A68">
        <v>3521</v>
      </c>
      <c r="B68" t="s">
        <v>1780</v>
      </c>
      <c r="C68" t="s">
        <v>1571</v>
      </c>
      <c r="D68" s="11">
        <f t="shared" si="1"/>
        <v>461053.6</v>
      </c>
      <c r="E68" s="6">
        <v>461053.6</v>
      </c>
      <c r="F68" s="6">
        <v>0</v>
      </c>
      <c r="G68" s="6">
        <v>0</v>
      </c>
      <c r="H68">
        <v>0</v>
      </c>
      <c r="I68">
        <v>64547.5</v>
      </c>
      <c r="J68">
        <v>18437.41</v>
      </c>
      <c r="K68">
        <v>11526.34</v>
      </c>
      <c r="L68">
        <v>0</v>
      </c>
      <c r="M68">
        <v>9457.42</v>
      </c>
      <c r="N68">
        <v>0</v>
      </c>
      <c r="O68">
        <v>0</v>
      </c>
      <c r="P68">
        <v>0</v>
      </c>
      <c r="Q68">
        <v>4605.8</v>
      </c>
      <c r="R68">
        <v>4605.8</v>
      </c>
      <c r="S68">
        <v>361691</v>
      </c>
      <c r="T68" s="2">
        <v>45481</v>
      </c>
      <c r="V68" s="2" t="s">
        <v>80</v>
      </c>
      <c r="W68">
        <v>105408</v>
      </c>
      <c r="X68">
        <v>0</v>
      </c>
      <c r="Y68" t="s">
        <v>551</v>
      </c>
      <c r="Z68">
        <v>0</v>
      </c>
      <c r="AA68" t="s">
        <v>1371</v>
      </c>
      <c r="AB68">
        <v>34068</v>
      </c>
      <c r="AC68">
        <v>0.27</v>
      </c>
      <c r="AD68" t="s">
        <v>1781</v>
      </c>
    </row>
    <row r="69" spans="1:30" x14ac:dyDescent="0.25">
      <c r="A69">
        <v>3579</v>
      </c>
      <c r="B69" t="s">
        <v>144</v>
      </c>
      <c r="C69" t="s">
        <v>145</v>
      </c>
      <c r="D69" s="11">
        <f t="shared" si="1"/>
        <v>697701.4</v>
      </c>
      <c r="E69" s="6">
        <v>697701.4</v>
      </c>
      <c r="F69" s="6">
        <v>0</v>
      </c>
      <c r="G69" s="6">
        <v>0</v>
      </c>
      <c r="H69">
        <v>0</v>
      </c>
      <c r="I69">
        <v>97678.2</v>
      </c>
      <c r="J69">
        <v>20931.04</v>
      </c>
      <c r="K69">
        <v>17442.54</v>
      </c>
      <c r="L69">
        <v>0</v>
      </c>
      <c r="M69">
        <v>9457.42</v>
      </c>
      <c r="N69">
        <v>0</v>
      </c>
      <c r="O69">
        <v>0</v>
      </c>
      <c r="P69">
        <v>0</v>
      </c>
      <c r="Q69">
        <v>0</v>
      </c>
      <c r="R69">
        <v>0</v>
      </c>
      <c r="S69">
        <v>552193</v>
      </c>
      <c r="T69" s="2">
        <v>45261</v>
      </c>
      <c r="V69" s="2" t="s">
        <v>31</v>
      </c>
      <c r="W69">
        <v>105408</v>
      </c>
      <c r="X69">
        <v>0</v>
      </c>
      <c r="Y69" t="s">
        <v>551</v>
      </c>
      <c r="Z69">
        <v>0</v>
      </c>
      <c r="AA69" t="s">
        <v>1370</v>
      </c>
      <c r="AB69">
        <v>41566.5</v>
      </c>
      <c r="AC69">
        <v>0.8</v>
      </c>
      <c r="AD69" t="s">
        <v>1782</v>
      </c>
    </row>
    <row r="70" spans="1:30" x14ac:dyDescent="0.25">
      <c r="A70">
        <v>3744</v>
      </c>
      <c r="B70" t="s">
        <v>678</v>
      </c>
      <c r="C70" t="s">
        <v>679</v>
      </c>
      <c r="D70" s="11">
        <f t="shared" si="1"/>
        <v>867970.1</v>
      </c>
      <c r="E70" s="6">
        <v>867970.1</v>
      </c>
      <c r="F70" s="6">
        <v>0</v>
      </c>
      <c r="G70" s="6">
        <v>0</v>
      </c>
      <c r="H70">
        <v>0</v>
      </c>
      <c r="I70">
        <v>121515.82</v>
      </c>
      <c r="J70">
        <v>26039.11</v>
      </c>
      <c r="K70">
        <v>21699.25</v>
      </c>
      <c r="L70">
        <v>0</v>
      </c>
      <c r="M70">
        <v>9457.42</v>
      </c>
      <c r="N70">
        <v>0</v>
      </c>
      <c r="O70">
        <v>0</v>
      </c>
      <c r="P70">
        <v>0</v>
      </c>
      <c r="Q70">
        <v>0</v>
      </c>
      <c r="R70">
        <v>0</v>
      </c>
      <c r="S70">
        <v>689258</v>
      </c>
      <c r="T70" s="2">
        <v>45414</v>
      </c>
      <c r="V70" s="2" t="s">
        <v>31</v>
      </c>
      <c r="W70">
        <v>105408</v>
      </c>
      <c r="X70">
        <v>0</v>
      </c>
      <c r="Y70" t="s">
        <v>551</v>
      </c>
      <c r="Z70">
        <v>0</v>
      </c>
      <c r="AA70" t="s">
        <v>1370</v>
      </c>
      <c r="AB70">
        <v>46185</v>
      </c>
      <c r="AC70">
        <v>-0.5</v>
      </c>
      <c r="AD70" t="s">
        <v>1747</v>
      </c>
    </row>
    <row r="71" spans="1:30" x14ac:dyDescent="0.25">
      <c r="A71">
        <v>3749</v>
      </c>
      <c r="B71" t="s">
        <v>146</v>
      </c>
      <c r="C71" t="s">
        <v>147</v>
      </c>
      <c r="D71" s="11">
        <f t="shared" si="1"/>
        <v>903378.6</v>
      </c>
      <c r="E71" s="6">
        <v>903378.6</v>
      </c>
      <c r="F71" s="6">
        <v>0</v>
      </c>
      <c r="G71" s="6">
        <v>0</v>
      </c>
      <c r="H71">
        <v>0</v>
      </c>
      <c r="I71">
        <v>126473.01</v>
      </c>
      <c r="J71">
        <v>27101.360000000001</v>
      </c>
      <c r="K71">
        <v>22584.46</v>
      </c>
      <c r="L71">
        <v>0</v>
      </c>
      <c r="M71">
        <v>9457.42</v>
      </c>
      <c r="N71">
        <v>0</v>
      </c>
      <c r="O71">
        <v>0</v>
      </c>
      <c r="P71">
        <v>0</v>
      </c>
      <c r="Q71">
        <v>-35030.629999999997</v>
      </c>
      <c r="R71">
        <v>0</v>
      </c>
      <c r="S71">
        <v>682731</v>
      </c>
      <c r="T71" s="2">
        <v>45261</v>
      </c>
      <c r="V71" s="2" t="s">
        <v>31</v>
      </c>
      <c r="W71">
        <v>100106</v>
      </c>
      <c r="X71">
        <v>0</v>
      </c>
      <c r="Y71" t="s">
        <v>551</v>
      </c>
      <c r="Z71">
        <v>0</v>
      </c>
      <c r="AA71" t="s">
        <v>1370</v>
      </c>
      <c r="AB71">
        <v>76975</v>
      </c>
      <c r="AC71">
        <v>-0.72</v>
      </c>
      <c r="AD71" t="s">
        <v>1783</v>
      </c>
    </row>
    <row r="72" spans="1:30" x14ac:dyDescent="0.25">
      <c r="A72">
        <v>3764</v>
      </c>
      <c r="B72" t="s">
        <v>1471</v>
      </c>
      <c r="C72" t="s">
        <v>1491</v>
      </c>
      <c r="D72" s="11">
        <f t="shared" si="1"/>
        <v>1258357.22</v>
      </c>
      <c r="E72" s="6">
        <v>944520.2</v>
      </c>
      <c r="F72" s="6">
        <v>0</v>
      </c>
      <c r="G72" s="6">
        <v>0</v>
      </c>
      <c r="H72">
        <v>0</v>
      </c>
      <c r="I72">
        <v>176170</v>
      </c>
      <c r="J72">
        <v>41691.31</v>
      </c>
      <c r="K72">
        <v>31458.93</v>
      </c>
      <c r="L72">
        <v>0</v>
      </c>
      <c r="M72">
        <v>9457.42</v>
      </c>
      <c r="N72">
        <v>0</v>
      </c>
      <c r="O72">
        <v>0</v>
      </c>
      <c r="P72">
        <v>0</v>
      </c>
      <c r="Q72">
        <v>3940.6</v>
      </c>
      <c r="R72">
        <v>3940.6</v>
      </c>
      <c r="S72">
        <v>1003521</v>
      </c>
      <c r="T72" s="2">
        <v>45456</v>
      </c>
      <c r="V72" s="2" t="s">
        <v>31</v>
      </c>
      <c r="W72">
        <v>105408</v>
      </c>
      <c r="X72">
        <v>0</v>
      </c>
      <c r="Y72" t="s">
        <v>551</v>
      </c>
      <c r="Z72">
        <v>313837.02</v>
      </c>
      <c r="AA72" t="s">
        <v>1522</v>
      </c>
      <c r="AB72">
        <v>0</v>
      </c>
      <c r="AC72">
        <v>0.84</v>
      </c>
      <c r="AD72" t="s">
        <v>1784</v>
      </c>
    </row>
    <row r="73" spans="1:30" x14ac:dyDescent="0.25">
      <c r="A73">
        <v>3778</v>
      </c>
      <c r="B73" t="s">
        <v>148</v>
      </c>
      <c r="C73" t="s">
        <v>149</v>
      </c>
      <c r="D73" s="11">
        <f t="shared" si="1"/>
        <v>857963.35</v>
      </c>
      <c r="E73" s="6">
        <v>857963.35</v>
      </c>
      <c r="F73" s="6">
        <v>0</v>
      </c>
      <c r="G73" s="6">
        <v>0</v>
      </c>
      <c r="H73">
        <v>0</v>
      </c>
      <c r="I73">
        <v>120114.87</v>
      </c>
      <c r="J73">
        <v>25738.9</v>
      </c>
      <c r="K73">
        <v>21449.08</v>
      </c>
      <c r="L73">
        <v>0</v>
      </c>
      <c r="M73">
        <v>9457.42</v>
      </c>
      <c r="N73">
        <v>0</v>
      </c>
      <c r="O73">
        <v>0</v>
      </c>
      <c r="P73">
        <v>0</v>
      </c>
      <c r="Q73">
        <v>0</v>
      </c>
      <c r="R73">
        <v>0</v>
      </c>
      <c r="S73">
        <v>681203</v>
      </c>
      <c r="T73" s="2">
        <v>45238</v>
      </c>
      <c r="V73" s="2" t="s">
        <v>31</v>
      </c>
      <c r="W73">
        <v>2808</v>
      </c>
      <c r="X73">
        <v>0</v>
      </c>
      <c r="Y73" t="s">
        <v>551</v>
      </c>
      <c r="Z73">
        <v>0</v>
      </c>
      <c r="AA73" t="s">
        <v>1370</v>
      </c>
      <c r="AB73">
        <v>46185</v>
      </c>
      <c r="AC73">
        <v>-0.08</v>
      </c>
      <c r="AD73" t="s">
        <v>1785</v>
      </c>
    </row>
    <row r="74" spans="1:30" x14ac:dyDescent="0.25">
      <c r="A74">
        <v>3787</v>
      </c>
      <c r="B74" t="s">
        <v>632</v>
      </c>
      <c r="C74" t="s">
        <v>680</v>
      </c>
      <c r="D74" s="11">
        <f t="shared" si="1"/>
        <v>934784.4</v>
      </c>
      <c r="E74" s="6">
        <v>934784.4</v>
      </c>
      <c r="F74" s="6">
        <v>0</v>
      </c>
      <c r="G74" s="6">
        <v>0</v>
      </c>
      <c r="H74">
        <v>0</v>
      </c>
      <c r="I74">
        <v>130869.82</v>
      </c>
      <c r="J74">
        <v>28043.53</v>
      </c>
      <c r="K74">
        <v>23369.61</v>
      </c>
      <c r="L74">
        <v>0</v>
      </c>
      <c r="M74">
        <v>9457.42</v>
      </c>
      <c r="N74">
        <v>0</v>
      </c>
      <c r="O74">
        <v>0</v>
      </c>
      <c r="P74">
        <v>0</v>
      </c>
      <c r="Q74">
        <v>0</v>
      </c>
      <c r="R74">
        <v>0</v>
      </c>
      <c r="S74">
        <v>879612</v>
      </c>
      <c r="T74" s="2">
        <v>45369</v>
      </c>
      <c r="V74" s="2" t="s">
        <v>31</v>
      </c>
      <c r="W74">
        <v>2808</v>
      </c>
      <c r="X74">
        <v>0</v>
      </c>
      <c r="Y74" t="s">
        <v>1753</v>
      </c>
      <c r="Z74">
        <v>0</v>
      </c>
      <c r="AA74" t="s">
        <v>1370</v>
      </c>
      <c r="AB74">
        <v>107765</v>
      </c>
      <c r="AC74">
        <v>-0.02</v>
      </c>
      <c r="AD74" t="s">
        <v>1737</v>
      </c>
    </row>
    <row r="75" spans="1:30" x14ac:dyDescent="0.25">
      <c r="A75">
        <v>3792</v>
      </c>
      <c r="B75" t="s">
        <v>150</v>
      </c>
      <c r="C75" t="s">
        <v>151</v>
      </c>
      <c r="D75" s="11">
        <f t="shared" si="1"/>
        <v>139045.41</v>
      </c>
      <c r="E75" s="6">
        <v>108072.9</v>
      </c>
      <c r="F75" s="6">
        <v>0</v>
      </c>
      <c r="G75" s="6">
        <v>0</v>
      </c>
      <c r="H75">
        <v>0</v>
      </c>
      <c r="I75">
        <v>19466.36</v>
      </c>
      <c r="J75">
        <v>13759.68</v>
      </c>
      <c r="K75">
        <v>3476.14</v>
      </c>
      <c r="L75">
        <v>0</v>
      </c>
      <c r="M75">
        <v>9457.42</v>
      </c>
      <c r="N75">
        <v>0</v>
      </c>
      <c r="O75">
        <v>0</v>
      </c>
      <c r="P75">
        <v>0</v>
      </c>
      <c r="Q75">
        <v>9588.32</v>
      </c>
      <c r="R75">
        <v>9588.32</v>
      </c>
      <c r="S75">
        <v>102474</v>
      </c>
      <c r="T75" s="2">
        <v>45497</v>
      </c>
      <c r="V75" s="2" t="s">
        <v>31</v>
      </c>
      <c r="W75">
        <v>105408</v>
      </c>
      <c r="X75">
        <v>0</v>
      </c>
      <c r="Y75" t="s">
        <v>551</v>
      </c>
      <c r="Z75">
        <v>30972.51</v>
      </c>
      <c r="AA75" t="s">
        <v>1370</v>
      </c>
      <c r="AB75">
        <v>0</v>
      </c>
      <c r="AC75">
        <v>-0.13</v>
      </c>
      <c r="AD75" t="s">
        <v>1786</v>
      </c>
    </row>
    <row r="76" spans="1:30" x14ac:dyDescent="0.25">
      <c r="A76">
        <v>3796</v>
      </c>
      <c r="B76" t="s">
        <v>152</v>
      </c>
      <c r="C76" t="s">
        <v>153</v>
      </c>
      <c r="D76" s="11">
        <f t="shared" si="1"/>
        <v>867970.1</v>
      </c>
      <c r="E76" s="6">
        <v>867970.1</v>
      </c>
      <c r="F76" s="6">
        <v>0</v>
      </c>
      <c r="G76" s="6">
        <v>0</v>
      </c>
      <c r="H76">
        <v>0</v>
      </c>
      <c r="I76">
        <v>121515.82</v>
      </c>
      <c r="J76">
        <v>26039.11</v>
      </c>
      <c r="K76">
        <v>21699.25</v>
      </c>
      <c r="L76">
        <v>0</v>
      </c>
      <c r="M76">
        <v>9457.42</v>
      </c>
      <c r="N76">
        <v>0</v>
      </c>
      <c r="O76">
        <v>0</v>
      </c>
      <c r="P76">
        <v>0</v>
      </c>
      <c r="Q76">
        <v>0</v>
      </c>
      <c r="R76">
        <v>0</v>
      </c>
      <c r="S76">
        <v>689258</v>
      </c>
      <c r="T76" s="2">
        <v>45261</v>
      </c>
      <c r="V76" s="2" t="s">
        <v>31</v>
      </c>
      <c r="W76">
        <v>105408</v>
      </c>
      <c r="X76">
        <v>0</v>
      </c>
      <c r="Y76" t="s">
        <v>551</v>
      </c>
      <c r="Z76">
        <v>0</v>
      </c>
      <c r="AA76" t="s">
        <v>1370</v>
      </c>
      <c r="AB76">
        <v>46185</v>
      </c>
      <c r="AC76">
        <v>-0.5</v>
      </c>
      <c r="AD76" t="s">
        <v>1747</v>
      </c>
    </row>
    <row r="77" spans="1:30" x14ac:dyDescent="0.25">
      <c r="A77">
        <v>3798</v>
      </c>
      <c r="B77" t="s">
        <v>633</v>
      </c>
      <c r="C77" t="s">
        <v>681</v>
      </c>
      <c r="D77" s="11">
        <f t="shared" si="1"/>
        <v>890200.48</v>
      </c>
      <c r="E77" s="6">
        <v>890200.48</v>
      </c>
      <c r="F77" s="6">
        <v>0</v>
      </c>
      <c r="G77" s="6">
        <v>0</v>
      </c>
      <c r="H77">
        <v>0</v>
      </c>
      <c r="I77">
        <v>124628.06</v>
      </c>
      <c r="J77">
        <v>26706.01</v>
      </c>
      <c r="K77">
        <v>22255.01</v>
      </c>
      <c r="L77">
        <v>0</v>
      </c>
      <c r="M77">
        <v>9457.42</v>
      </c>
      <c r="N77">
        <v>0</v>
      </c>
      <c r="O77">
        <v>0</v>
      </c>
      <c r="P77">
        <v>0</v>
      </c>
      <c r="Q77">
        <v>0</v>
      </c>
      <c r="R77">
        <v>0</v>
      </c>
      <c r="S77">
        <v>707154</v>
      </c>
      <c r="T77" s="2">
        <v>45372</v>
      </c>
      <c r="V77" s="2" t="s">
        <v>31</v>
      </c>
      <c r="W77">
        <v>105408</v>
      </c>
      <c r="X77">
        <v>0</v>
      </c>
      <c r="Y77" t="s">
        <v>551</v>
      </c>
      <c r="Z77">
        <v>0</v>
      </c>
      <c r="AA77" t="s">
        <v>1370</v>
      </c>
      <c r="AB77">
        <v>0</v>
      </c>
      <c r="AC77">
        <v>0.02</v>
      </c>
      <c r="AD77" t="s">
        <v>1787</v>
      </c>
    </row>
    <row r="78" spans="1:30" x14ac:dyDescent="0.25">
      <c r="A78">
        <v>3800</v>
      </c>
      <c r="B78" t="s">
        <v>154</v>
      </c>
      <c r="C78" t="s">
        <v>155</v>
      </c>
      <c r="D78" s="11">
        <f t="shared" si="1"/>
        <v>882133.5</v>
      </c>
      <c r="E78" s="6">
        <v>882133.5</v>
      </c>
      <c r="F78" s="6">
        <v>0</v>
      </c>
      <c r="G78" s="6">
        <v>0</v>
      </c>
      <c r="H78">
        <v>0</v>
      </c>
      <c r="I78">
        <v>123498.69</v>
      </c>
      <c r="J78">
        <v>26464.01</v>
      </c>
      <c r="K78">
        <v>22053.34</v>
      </c>
      <c r="L78">
        <v>0</v>
      </c>
      <c r="M78">
        <v>9457.42</v>
      </c>
      <c r="N78">
        <v>0</v>
      </c>
      <c r="O78">
        <v>0</v>
      </c>
      <c r="P78">
        <v>0</v>
      </c>
      <c r="Q78">
        <v>0</v>
      </c>
      <c r="R78">
        <v>0</v>
      </c>
      <c r="S78">
        <v>700660</v>
      </c>
      <c r="T78" s="2">
        <v>45261</v>
      </c>
      <c r="V78" s="2" t="s">
        <v>31</v>
      </c>
      <c r="W78">
        <v>105408</v>
      </c>
      <c r="X78">
        <v>0</v>
      </c>
      <c r="Y78" t="s">
        <v>551</v>
      </c>
      <c r="Z78">
        <v>0</v>
      </c>
      <c r="AA78" t="s">
        <v>1370</v>
      </c>
      <c r="AB78">
        <v>58501</v>
      </c>
      <c r="AC78">
        <v>-0.04</v>
      </c>
      <c r="AD78" t="s">
        <v>1788</v>
      </c>
    </row>
    <row r="79" spans="1:30" x14ac:dyDescent="0.25">
      <c r="A79">
        <v>3970</v>
      </c>
      <c r="B79" t="s">
        <v>558</v>
      </c>
      <c r="C79" t="s">
        <v>585</v>
      </c>
      <c r="D79" s="11">
        <f t="shared" si="1"/>
        <v>1962603.86</v>
      </c>
      <c r="E79" s="6">
        <v>1962603.86</v>
      </c>
      <c r="F79" s="6">
        <v>0</v>
      </c>
      <c r="G79" s="6">
        <v>0</v>
      </c>
      <c r="H79">
        <v>0</v>
      </c>
      <c r="I79">
        <v>274764.53999999998</v>
      </c>
      <c r="J79">
        <v>58878.12</v>
      </c>
      <c r="K79">
        <v>49065.1</v>
      </c>
      <c r="L79">
        <v>0</v>
      </c>
      <c r="M79">
        <v>9457.42</v>
      </c>
      <c r="N79">
        <v>0</v>
      </c>
      <c r="O79">
        <v>0</v>
      </c>
      <c r="P79">
        <v>0</v>
      </c>
      <c r="Q79">
        <v>0</v>
      </c>
      <c r="R79">
        <v>0</v>
      </c>
      <c r="S79">
        <v>1570439</v>
      </c>
      <c r="T79" s="2">
        <v>45352</v>
      </c>
      <c r="V79" s="2" t="s">
        <v>31</v>
      </c>
      <c r="W79">
        <v>105408</v>
      </c>
      <c r="X79">
        <v>0</v>
      </c>
      <c r="Y79" t="s">
        <v>551</v>
      </c>
      <c r="Z79">
        <v>0</v>
      </c>
      <c r="AA79" t="s">
        <v>1370</v>
      </c>
      <c r="AB79">
        <v>447994.5</v>
      </c>
      <c r="AC79">
        <v>0.32</v>
      </c>
      <c r="AD79" t="s">
        <v>1789</v>
      </c>
    </row>
    <row r="80" spans="1:30" x14ac:dyDescent="0.25">
      <c r="A80">
        <v>3972</v>
      </c>
      <c r="B80" t="s">
        <v>156</v>
      </c>
      <c r="C80" t="s">
        <v>157</v>
      </c>
      <c r="D80" s="11">
        <f t="shared" si="1"/>
        <v>863967.4</v>
      </c>
      <c r="E80" s="6">
        <v>863967.4</v>
      </c>
      <c r="F80" s="6">
        <v>0</v>
      </c>
      <c r="G80" s="6">
        <v>0</v>
      </c>
      <c r="H80">
        <v>0</v>
      </c>
      <c r="I80">
        <v>120955.44</v>
      </c>
      <c r="J80">
        <v>25919.03</v>
      </c>
      <c r="K80">
        <v>21599.18</v>
      </c>
      <c r="L80">
        <v>0</v>
      </c>
      <c r="M80">
        <v>9457.42</v>
      </c>
      <c r="N80">
        <v>0</v>
      </c>
      <c r="O80">
        <v>0</v>
      </c>
      <c r="P80">
        <v>0</v>
      </c>
      <c r="Q80">
        <v>0</v>
      </c>
      <c r="R80">
        <v>0</v>
      </c>
      <c r="S80">
        <v>686036</v>
      </c>
      <c r="T80" s="2">
        <v>45271</v>
      </c>
      <c r="V80" s="2" t="s">
        <v>31</v>
      </c>
      <c r="W80">
        <v>105408</v>
      </c>
      <c r="X80">
        <v>0</v>
      </c>
      <c r="Y80" t="s">
        <v>551</v>
      </c>
      <c r="Z80">
        <v>0</v>
      </c>
      <c r="AA80" t="s">
        <v>1370</v>
      </c>
      <c r="AB80">
        <v>46185</v>
      </c>
      <c r="AC80">
        <v>-0.33</v>
      </c>
      <c r="AD80" t="s">
        <v>1749</v>
      </c>
    </row>
    <row r="81" spans="1:30" x14ac:dyDescent="0.25">
      <c r="A81">
        <v>4054</v>
      </c>
      <c r="B81" t="s">
        <v>1452</v>
      </c>
      <c r="C81" t="s">
        <v>1492</v>
      </c>
      <c r="D81" s="11">
        <f t="shared" si="1"/>
        <v>867970.1</v>
      </c>
      <c r="E81" s="6">
        <v>867970.1</v>
      </c>
      <c r="F81" s="6">
        <v>0</v>
      </c>
      <c r="G81" s="6">
        <v>0</v>
      </c>
      <c r="H81">
        <v>0</v>
      </c>
      <c r="I81">
        <v>121515.82</v>
      </c>
      <c r="J81">
        <v>26039.11</v>
      </c>
      <c r="K81">
        <v>21699.25</v>
      </c>
      <c r="L81">
        <v>0</v>
      </c>
      <c r="M81">
        <v>9457.42</v>
      </c>
      <c r="N81">
        <v>0</v>
      </c>
      <c r="O81">
        <v>0</v>
      </c>
      <c r="P81">
        <v>0</v>
      </c>
      <c r="Q81">
        <v>-40000</v>
      </c>
      <c r="R81">
        <v>0</v>
      </c>
      <c r="S81">
        <v>649258</v>
      </c>
      <c r="T81" s="2">
        <v>45446</v>
      </c>
      <c r="V81" s="2" t="s">
        <v>31</v>
      </c>
      <c r="W81">
        <v>119906</v>
      </c>
      <c r="X81">
        <v>0</v>
      </c>
      <c r="Y81" t="s">
        <v>551</v>
      </c>
      <c r="Z81">
        <v>0</v>
      </c>
      <c r="AA81" t="s">
        <v>1370</v>
      </c>
      <c r="AB81">
        <v>46185</v>
      </c>
      <c r="AC81">
        <v>-0.5</v>
      </c>
      <c r="AD81" t="s">
        <v>1756</v>
      </c>
    </row>
    <row r="82" spans="1:30" x14ac:dyDescent="0.25">
      <c r="A82">
        <v>4135</v>
      </c>
      <c r="B82" t="s">
        <v>1790</v>
      </c>
      <c r="C82" t="s">
        <v>1791</v>
      </c>
      <c r="D82" s="11">
        <f t="shared" si="1"/>
        <v>392871.60000000003</v>
      </c>
      <c r="E82" s="6">
        <v>299798.40000000002</v>
      </c>
      <c r="F82" s="6">
        <v>0</v>
      </c>
      <c r="G82" s="6">
        <v>0</v>
      </c>
      <c r="H82">
        <v>0</v>
      </c>
      <c r="I82">
        <v>55002.03</v>
      </c>
      <c r="J82">
        <v>13759.68</v>
      </c>
      <c r="K82">
        <v>9821.7900000000009</v>
      </c>
      <c r="L82">
        <v>0</v>
      </c>
      <c r="M82">
        <v>9457.42</v>
      </c>
      <c r="N82">
        <v>0</v>
      </c>
      <c r="O82">
        <v>0</v>
      </c>
      <c r="P82">
        <v>0</v>
      </c>
      <c r="Q82">
        <v>-38026.47</v>
      </c>
      <c r="R82">
        <v>1973.53</v>
      </c>
      <c r="S82">
        <v>266804</v>
      </c>
      <c r="T82" s="2">
        <v>45481</v>
      </c>
      <c r="V82" s="2" t="s">
        <v>31</v>
      </c>
      <c r="W82">
        <v>105408</v>
      </c>
      <c r="X82">
        <v>0</v>
      </c>
      <c r="Y82" t="s">
        <v>551</v>
      </c>
      <c r="Z82">
        <v>93073.2</v>
      </c>
      <c r="AA82" t="s">
        <v>1371</v>
      </c>
      <c r="AB82">
        <v>0</v>
      </c>
      <c r="AC82">
        <v>-0.21</v>
      </c>
      <c r="AD82" t="s">
        <v>1792</v>
      </c>
    </row>
    <row r="83" spans="1:30" x14ac:dyDescent="0.25">
      <c r="A83">
        <v>4138</v>
      </c>
      <c r="B83" t="s">
        <v>1447</v>
      </c>
      <c r="C83" t="s">
        <v>1493</v>
      </c>
      <c r="D83" s="11">
        <f t="shared" si="1"/>
        <v>1018504.7</v>
      </c>
      <c r="E83" s="6">
        <v>1018504.7</v>
      </c>
      <c r="F83" s="6">
        <v>0</v>
      </c>
      <c r="G83" s="6">
        <v>0</v>
      </c>
      <c r="H83">
        <v>0</v>
      </c>
      <c r="I83">
        <v>142590.65</v>
      </c>
      <c r="J83">
        <v>30555.14</v>
      </c>
      <c r="K83">
        <v>25462.62</v>
      </c>
      <c r="L83">
        <v>0</v>
      </c>
      <c r="M83">
        <v>9457.42</v>
      </c>
      <c r="N83">
        <v>0</v>
      </c>
      <c r="O83">
        <v>0</v>
      </c>
      <c r="P83">
        <v>0</v>
      </c>
      <c r="Q83">
        <v>0</v>
      </c>
      <c r="R83">
        <v>0</v>
      </c>
      <c r="S83">
        <v>810439</v>
      </c>
      <c r="T83" s="2">
        <v>45446</v>
      </c>
      <c r="V83" s="2" t="s">
        <v>31</v>
      </c>
      <c r="W83">
        <v>119906</v>
      </c>
      <c r="X83">
        <v>0</v>
      </c>
      <c r="Y83" t="s">
        <v>551</v>
      </c>
      <c r="Z83">
        <v>0</v>
      </c>
      <c r="AA83" t="s">
        <v>1522</v>
      </c>
      <c r="AB83">
        <v>54195</v>
      </c>
      <c r="AC83">
        <v>0.13</v>
      </c>
      <c r="AD83" t="s">
        <v>1793</v>
      </c>
    </row>
    <row r="84" spans="1:30" x14ac:dyDescent="0.25">
      <c r="A84">
        <v>4159</v>
      </c>
      <c r="B84" t="s">
        <v>158</v>
      </c>
      <c r="C84" t="s">
        <v>159</v>
      </c>
      <c r="D84" s="11">
        <f t="shared" si="1"/>
        <v>90000</v>
      </c>
      <c r="E84" s="6">
        <v>90000</v>
      </c>
      <c r="F84" s="6">
        <v>0</v>
      </c>
      <c r="G84" s="6">
        <v>0</v>
      </c>
      <c r="H84">
        <v>0</v>
      </c>
      <c r="I84">
        <v>9900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80100</v>
      </c>
      <c r="T84" s="2">
        <v>44783</v>
      </c>
      <c r="U84" s="2">
        <v>45504</v>
      </c>
      <c r="V84" s="2" t="s">
        <v>31</v>
      </c>
      <c r="W84" t="s">
        <v>42</v>
      </c>
      <c r="X84">
        <v>0</v>
      </c>
      <c r="Y84" t="s">
        <v>551</v>
      </c>
      <c r="Z84">
        <v>0</v>
      </c>
      <c r="AA84" t="s">
        <v>43</v>
      </c>
      <c r="AB84">
        <v>0</v>
      </c>
      <c r="AC84">
        <v>0</v>
      </c>
      <c r="AD84" t="s">
        <v>160</v>
      </c>
    </row>
    <row r="85" spans="1:30" x14ac:dyDescent="0.25">
      <c r="A85">
        <v>4188</v>
      </c>
      <c r="B85" t="s">
        <v>161</v>
      </c>
      <c r="C85" t="s">
        <v>162</v>
      </c>
      <c r="D85" s="11">
        <f t="shared" si="1"/>
        <v>513111.08999999997</v>
      </c>
      <c r="E85" s="6">
        <v>406428</v>
      </c>
      <c r="F85" s="6">
        <v>0</v>
      </c>
      <c r="G85" s="6">
        <v>0</v>
      </c>
      <c r="H85">
        <v>0</v>
      </c>
      <c r="I85">
        <v>71835.55</v>
      </c>
      <c r="J85">
        <v>15393.33</v>
      </c>
      <c r="K85">
        <v>12827.78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413054</v>
      </c>
      <c r="T85" s="2">
        <v>45293</v>
      </c>
      <c r="U85" s="2">
        <v>45496</v>
      </c>
      <c r="V85" s="2" t="s">
        <v>31</v>
      </c>
      <c r="W85">
        <v>105408</v>
      </c>
      <c r="X85">
        <v>0</v>
      </c>
      <c r="Y85" t="s">
        <v>551</v>
      </c>
      <c r="Z85">
        <v>106683.09</v>
      </c>
      <c r="AA85" t="s">
        <v>1370</v>
      </c>
      <c r="AB85">
        <v>15395</v>
      </c>
      <c r="AC85">
        <v>-0.43</v>
      </c>
      <c r="AD85" t="s">
        <v>1794</v>
      </c>
    </row>
    <row r="86" spans="1:30" x14ac:dyDescent="0.25">
      <c r="A86">
        <v>4276</v>
      </c>
      <c r="B86" t="s">
        <v>1527</v>
      </c>
      <c r="C86" t="s">
        <v>1494</v>
      </c>
      <c r="D86" s="11">
        <f t="shared" si="1"/>
        <v>831945.8</v>
      </c>
      <c r="E86" s="6">
        <v>831945.8</v>
      </c>
      <c r="F86" s="6">
        <v>0</v>
      </c>
      <c r="G86" s="6">
        <v>0</v>
      </c>
      <c r="H86">
        <v>0</v>
      </c>
      <c r="I86">
        <v>116472.42</v>
      </c>
      <c r="J86">
        <v>24958.38</v>
      </c>
      <c r="K86">
        <v>20798.64</v>
      </c>
      <c r="L86">
        <v>0</v>
      </c>
      <c r="M86">
        <v>9457.42</v>
      </c>
      <c r="N86">
        <v>0</v>
      </c>
      <c r="O86">
        <v>0</v>
      </c>
      <c r="P86">
        <v>0</v>
      </c>
      <c r="Q86">
        <v>0</v>
      </c>
      <c r="R86">
        <v>0</v>
      </c>
      <c r="S86">
        <v>660259</v>
      </c>
      <c r="T86" s="2">
        <v>45461</v>
      </c>
      <c r="V86" s="2" t="s">
        <v>31</v>
      </c>
      <c r="W86">
        <v>105408</v>
      </c>
      <c r="X86">
        <v>0</v>
      </c>
      <c r="Y86" t="s">
        <v>551</v>
      </c>
      <c r="Z86">
        <v>0</v>
      </c>
      <c r="AA86" t="s">
        <v>1370</v>
      </c>
      <c r="AB86">
        <v>76975</v>
      </c>
      <c r="AC86">
        <v>0.06</v>
      </c>
      <c r="AD86" t="s">
        <v>1795</v>
      </c>
    </row>
    <row r="87" spans="1:30" x14ac:dyDescent="0.25">
      <c r="A87">
        <v>4286</v>
      </c>
      <c r="B87" t="s">
        <v>634</v>
      </c>
      <c r="C87" t="s">
        <v>682</v>
      </c>
      <c r="D87" s="11">
        <f t="shared" si="1"/>
        <v>1667899.1400000001</v>
      </c>
      <c r="E87" s="6">
        <v>1291640.5</v>
      </c>
      <c r="F87" s="6">
        <v>0</v>
      </c>
      <c r="G87" s="6">
        <v>0</v>
      </c>
      <c r="H87">
        <v>0</v>
      </c>
      <c r="I87">
        <v>233505.89</v>
      </c>
      <c r="J87">
        <v>54385.31</v>
      </c>
      <c r="K87">
        <v>41697.480000000003</v>
      </c>
      <c r="L87">
        <v>0</v>
      </c>
      <c r="M87">
        <v>9457.42</v>
      </c>
      <c r="N87">
        <v>0</v>
      </c>
      <c r="O87">
        <v>0</v>
      </c>
      <c r="P87">
        <v>0</v>
      </c>
      <c r="Q87">
        <v>4348.33</v>
      </c>
      <c r="R87">
        <v>4348.33</v>
      </c>
      <c r="S87">
        <v>1333202</v>
      </c>
      <c r="T87" s="2">
        <v>45393</v>
      </c>
      <c r="V87" s="2" t="s">
        <v>31</v>
      </c>
      <c r="W87">
        <v>2808</v>
      </c>
      <c r="X87">
        <v>0</v>
      </c>
      <c r="Y87" t="s">
        <v>551</v>
      </c>
      <c r="Z87">
        <v>376258.64</v>
      </c>
      <c r="AA87" t="s">
        <v>1370</v>
      </c>
      <c r="AB87">
        <v>412586</v>
      </c>
      <c r="AC87">
        <v>0.63</v>
      </c>
      <c r="AD87" t="s">
        <v>1796</v>
      </c>
    </row>
    <row r="88" spans="1:30" x14ac:dyDescent="0.25">
      <c r="A88">
        <v>4340</v>
      </c>
      <c r="B88" t="s">
        <v>163</v>
      </c>
      <c r="C88" t="s">
        <v>164</v>
      </c>
      <c r="D88" s="11">
        <f t="shared" si="1"/>
        <v>867970.1</v>
      </c>
      <c r="E88" s="6">
        <v>867970.1</v>
      </c>
      <c r="F88" s="6">
        <v>0</v>
      </c>
      <c r="G88" s="6">
        <v>0</v>
      </c>
      <c r="H88">
        <v>0</v>
      </c>
      <c r="I88">
        <v>121515.82</v>
      </c>
      <c r="J88">
        <v>26039.11</v>
      </c>
      <c r="K88">
        <v>21699.25</v>
      </c>
      <c r="L88">
        <v>0</v>
      </c>
      <c r="M88">
        <v>9457.42</v>
      </c>
      <c r="N88">
        <v>0</v>
      </c>
      <c r="O88">
        <v>0</v>
      </c>
      <c r="P88">
        <v>0</v>
      </c>
      <c r="Q88">
        <v>0</v>
      </c>
      <c r="R88">
        <v>0</v>
      </c>
      <c r="S88">
        <v>689258</v>
      </c>
      <c r="T88" s="2">
        <v>44531</v>
      </c>
      <c r="V88" s="2" t="s">
        <v>31</v>
      </c>
      <c r="W88">
        <v>110206</v>
      </c>
      <c r="X88">
        <v>0</v>
      </c>
      <c r="Y88" t="s">
        <v>551</v>
      </c>
      <c r="Z88">
        <v>0</v>
      </c>
      <c r="AA88" t="s">
        <v>1370</v>
      </c>
      <c r="AB88">
        <v>46185</v>
      </c>
      <c r="AC88">
        <v>-0.5</v>
      </c>
      <c r="AD88" t="s">
        <v>1747</v>
      </c>
    </row>
    <row r="89" spans="1:30" x14ac:dyDescent="0.25">
      <c r="A89">
        <v>4375</v>
      </c>
      <c r="B89" t="s">
        <v>165</v>
      </c>
      <c r="C89" t="s">
        <v>166</v>
      </c>
      <c r="D89" s="11">
        <f t="shared" si="1"/>
        <v>867970.1</v>
      </c>
      <c r="E89" s="6">
        <v>867970.1</v>
      </c>
      <c r="F89" s="6">
        <v>0</v>
      </c>
      <c r="G89" s="6">
        <v>0</v>
      </c>
      <c r="H89">
        <v>0</v>
      </c>
      <c r="I89">
        <v>121515.82</v>
      </c>
      <c r="J89">
        <v>26039.11</v>
      </c>
      <c r="K89">
        <v>21699.25</v>
      </c>
      <c r="L89">
        <v>0</v>
      </c>
      <c r="M89">
        <v>9457.42</v>
      </c>
      <c r="N89">
        <v>0</v>
      </c>
      <c r="O89">
        <v>206777.45</v>
      </c>
      <c r="P89">
        <v>0</v>
      </c>
      <c r="Q89">
        <v>0</v>
      </c>
      <c r="R89">
        <v>0</v>
      </c>
      <c r="S89">
        <v>482481</v>
      </c>
      <c r="T89" s="2">
        <v>45261</v>
      </c>
      <c r="V89" s="2" t="s">
        <v>31</v>
      </c>
      <c r="W89">
        <v>2808</v>
      </c>
      <c r="X89">
        <v>0</v>
      </c>
      <c r="Y89" t="s">
        <v>551</v>
      </c>
      <c r="Z89">
        <v>0</v>
      </c>
      <c r="AA89" t="s">
        <v>1370</v>
      </c>
      <c r="AB89">
        <v>46185</v>
      </c>
      <c r="AC89">
        <v>-0.05</v>
      </c>
      <c r="AD89" t="s">
        <v>1797</v>
      </c>
    </row>
    <row r="90" spans="1:30" x14ac:dyDescent="0.25">
      <c r="A90">
        <v>4462</v>
      </c>
      <c r="B90" t="s">
        <v>167</v>
      </c>
      <c r="C90" t="s">
        <v>168</v>
      </c>
      <c r="D90" s="11">
        <f t="shared" si="1"/>
        <v>799924.2</v>
      </c>
      <c r="E90" s="6">
        <v>799924.2</v>
      </c>
      <c r="F90" s="6">
        <v>0</v>
      </c>
      <c r="G90" s="6">
        <v>0</v>
      </c>
      <c r="H90">
        <v>0</v>
      </c>
      <c r="I90">
        <v>111989.39</v>
      </c>
      <c r="J90">
        <v>23997.73</v>
      </c>
      <c r="K90">
        <v>19998.099999999999</v>
      </c>
      <c r="L90">
        <v>0</v>
      </c>
      <c r="M90">
        <v>9457.42</v>
      </c>
      <c r="N90">
        <v>0</v>
      </c>
      <c r="O90">
        <v>0</v>
      </c>
      <c r="P90">
        <v>0</v>
      </c>
      <c r="Q90">
        <v>0</v>
      </c>
      <c r="R90">
        <v>0</v>
      </c>
      <c r="S90">
        <v>634481</v>
      </c>
      <c r="T90" s="2">
        <v>45261</v>
      </c>
      <c r="V90" s="2" t="s">
        <v>31</v>
      </c>
      <c r="W90">
        <v>112103</v>
      </c>
      <c r="X90">
        <v>0</v>
      </c>
      <c r="Y90" t="s">
        <v>551</v>
      </c>
      <c r="Z90">
        <v>0</v>
      </c>
      <c r="AA90" t="s">
        <v>1370</v>
      </c>
      <c r="AB90">
        <v>46185</v>
      </c>
      <c r="AC90">
        <v>-0.56000000000000005</v>
      </c>
      <c r="AD90" t="s">
        <v>1798</v>
      </c>
    </row>
    <row r="91" spans="1:30" x14ac:dyDescent="0.25">
      <c r="A91">
        <v>4537</v>
      </c>
      <c r="B91" t="s">
        <v>645</v>
      </c>
      <c r="C91" t="s">
        <v>683</v>
      </c>
      <c r="D91" s="11">
        <f t="shared" si="1"/>
        <v>1664223.8</v>
      </c>
      <c r="E91" s="6">
        <v>1293815.3</v>
      </c>
      <c r="F91" s="6">
        <v>0</v>
      </c>
      <c r="G91" s="6">
        <v>0</v>
      </c>
      <c r="H91">
        <v>0</v>
      </c>
      <c r="I91">
        <v>232991.33</v>
      </c>
      <c r="J91">
        <v>49926.71</v>
      </c>
      <c r="K91">
        <v>41605.589999999997</v>
      </c>
      <c r="L91">
        <v>0</v>
      </c>
      <c r="M91">
        <v>9457.42</v>
      </c>
      <c r="N91">
        <v>0</v>
      </c>
      <c r="O91">
        <v>0</v>
      </c>
      <c r="P91">
        <v>0</v>
      </c>
      <c r="Q91">
        <v>0</v>
      </c>
      <c r="R91">
        <v>0</v>
      </c>
      <c r="S91">
        <v>1443672</v>
      </c>
      <c r="T91" s="2">
        <v>45406</v>
      </c>
      <c r="V91" s="2" t="s">
        <v>31</v>
      </c>
      <c r="W91">
        <v>105408</v>
      </c>
      <c r="X91">
        <v>0</v>
      </c>
      <c r="Y91" t="s">
        <v>1528</v>
      </c>
      <c r="Z91">
        <v>370408.5</v>
      </c>
      <c r="AA91" t="s">
        <v>1522</v>
      </c>
      <c r="AB91">
        <v>292653</v>
      </c>
      <c r="AC91">
        <v>-0.75</v>
      </c>
      <c r="AD91" t="s">
        <v>1799</v>
      </c>
    </row>
    <row r="92" spans="1:30" x14ac:dyDescent="0.25">
      <c r="A92">
        <v>4553</v>
      </c>
      <c r="B92" t="s">
        <v>169</v>
      </c>
      <c r="C92" t="s">
        <v>170</v>
      </c>
      <c r="D92" s="11">
        <f t="shared" si="1"/>
        <v>832253.7</v>
      </c>
      <c r="E92" s="6">
        <v>832253.7</v>
      </c>
      <c r="F92" s="6">
        <v>0</v>
      </c>
      <c r="G92" s="6">
        <v>0</v>
      </c>
      <c r="H92">
        <v>0</v>
      </c>
      <c r="I92">
        <v>116515.53</v>
      </c>
      <c r="J92">
        <v>24967.62</v>
      </c>
      <c r="K92">
        <v>20806.349999999999</v>
      </c>
      <c r="L92">
        <v>0</v>
      </c>
      <c r="M92">
        <v>9457.42</v>
      </c>
      <c r="N92">
        <v>0</v>
      </c>
      <c r="O92">
        <v>0</v>
      </c>
      <c r="P92">
        <v>0</v>
      </c>
      <c r="Q92">
        <v>0</v>
      </c>
      <c r="R92">
        <v>0</v>
      </c>
      <c r="S92">
        <v>660507</v>
      </c>
      <c r="T92" s="2">
        <v>45261</v>
      </c>
      <c r="V92" s="2" t="s">
        <v>31</v>
      </c>
      <c r="W92">
        <v>105408</v>
      </c>
      <c r="X92">
        <v>0</v>
      </c>
      <c r="Y92" t="s">
        <v>551</v>
      </c>
      <c r="Z92">
        <v>0</v>
      </c>
      <c r="AA92" t="s">
        <v>1370</v>
      </c>
      <c r="AB92">
        <v>23092.5</v>
      </c>
      <c r="AC92">
        <v>0.22</v>
      </c>
      <c r="AD92" t="s">
        <v>1800</v>
      </c>
    </row>
    <row r="93" spans="1:30" x14ac:dyDescent="0.25">
      <c r="A93">
        <v>4647</v>
      </c>
      <c r="B93" t="s">
        <v>172</v>
      </c>
      <c r="C93" t="s">
        <v>173</v>
      </c>
      <c r="D93" s="11">
        <f t="shared" si="1"/>
        <v>500000</v>
      </c>
      <c r="E93" s="6">
        <v>500000</v>
      </c>
      <c r="F93" s="6">
        <v>0</v>
      </c>
      <c r="G93" s="6">
        <v>0</v>
      </c>
      <c r="H93">
        <v>0</v>
      </c>
      <c r="I93">
        <v>70000</v>
      </c>
      <c r="J93">
        <v>15000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415000</v>
      </c>
      <c r="T93" s="2">
        <v>43284</v>
      </c>
      <c r="V93" s="2" t="s">
        <v>31</v>
      </c>
      <c r="W93">
        <v>106302</v>
      </c>
      <c r="X93">
        <v>0</v>
      </c>
      <c r="Y93" t="s">
        <v>551</v>
      </c>
      <c r="Z93">
        <v>0</v>
      </c>
      <c r="AA93" t="s">
        <v>43</v>
      </c>
      <c r="AB93">
        <v>0</v>
      </c>
      <c r="AC93">
        <v>0</v>
      </c>
      <c r="AD93" t="s">
        <v>643</v>
      </c>
    </row>
    <row r="94" spans="1:30" x14ac:dyDescent="0.25">
      <c r="A94">
        <v>4656</v>
      </c>
      <c r="B94" t="s">
        <v>646</v>
      </c>
      <c r="C94" t="s">
        <v>685</v>
      </c>
      <c r="D94" s="11">
        <f t="shared" si="1"/>
        <v>857963.35</v>
      </c>
      <c r="E94" s="6">
        <v>857963.35</v>
      </c>
      <c r="F94" s="6">
        <v>0</v>
      </c>
      <c r="G94" s="6">
        <v>0</v>
      </c>
      <c r="H94">
        <v>0</v>
      </c>
      <c r="I94">
        <v>120114.87</v>
      </c>
      <c r="J94">
        <v>25738.9</v>
      </c>
      <c r="K94">
        <v>21449.08</v>
      </c>
      <c r="L94">
        <v>0</v>
      </c>
      <c r="M94">
        <v>9457.42</v>
      </c>
      <c r="N94">
        <v>0</v>
      </c>
      <c r="O94">
        <v>0</v>
      </c>
      <c r="P94">
        <v>0</v>
      </c>
      <c r="Q94">
        <v>0</v>
      </c>
      <c r="R94">
        <v>0</v>
      </c>
      <c r="S94">
        <v>681203</v>
      </c>
      <c r="T94" s="2">
        <v>45398</v>
      </c>
      <c r="V94" s="2" t="s">
        <v>31</v>
      </c>
      <c r="W94">
        <v>118804</v>
      </c>
      <c r="X94">
        <v>0</v>
      </c>
      <c r="Y94" t="s">
        <v>551</v>
      </c>
      <c r="Z94">
        <v>0</v>
      </c>
      <c r="AA94" t="s">
        <v>1370</v>
      </c>
      <c r="AB94">
        <v>46185</v>
      </c>
      <c r="AC94">
        <v>-0.08</v>
      </c>
      <c r="AD94" t="s">
        <v>1785</v>
      </c>
    </row>
    <row r="95" spans="1:30" x14ac:dyDescent="0.25">
      <c r="A95">
        <v>4687</v>
      </c>
      <c r="B95" t="s">
        <v>174</v>
      </c>
      <c r="C95" t="s">
        <v>175</v>
      </c>
      <c r="D95" s="11">
        <f t="shared" si="1"/>
        <v>875051.8</v>
      </c>
      <c r="E95" s="6">
        <v>875051.8</v>
      </c>
      <c r="F95" s="6">
        <v>0</v>
      </c>
      <c r="G95" s="6">
        <v>0</v>
      </c>
      <c r="H95">
        <v>0</v>
      </c>
      <c r="I95">
        <v>122507.26</v>
      </c>
      <c r="J95">
        <v>26251.56</v>
      </c>
      <c r="K95">
        <v>21876.29</v>
      </c>
      <c r="L95">
        <v>0</v>
      </c>
      <c r="M95">
        <v>9457.42</v>
      </c>
      <c r="N95">
        <v>0</v>
      </c>
      <c r="O95">
        <v>0</v>
      </c>
      <c r="P95">
        <v>0</v>
      </c>
      <c r="Q95">
        <v>0</v>
      </c>
      <c r="R95">
        <v>0</v>
      </c>
      <c r="S95">
        <v>694959</v>
      </c>
      <c r="T95" s="2">
        <v>44896</v>
      </c>
      <c r="V95" s="2" t="s">
        <v>31</v>
      </c>
      <c r="W95">
        <v>105408</v>
      </c>
      <c r="X95">
        <v>0</v>
      </c>
      <c r="Y95" t="s">
        <v>551</v>
      </c>
      <c r="Z95">
        <v>0</v>
      </c>
      <c r="AA95" t="s">
        <v>1370</v>
      </c>
      <c r="AB95">
        <v>52343</v>
      </c>
      <c r="AC95">
        <v>-0.27</v>
      </c>
      <c r="AD95" t="s">
        <v>1801</v>
      </c>
    </row>
    <row r="96" spans="1:30" x14ac:dyDescent="0.25">
      <c r="A96">
        <v>4768</v>
      </c>
      <c r="B96" t="s">
        <v>1802</v>
      </c>
      <c r="C96" t="s">
        <v>1588</v>
      </c>
      <c r="D96" s="11">
        <f t="shared" si="1"/>
        <v>451381.4</v>
      </c>
      <c r="E96" s="6">
        <v>451381.4</v>
      </c>
      <c r="F96" s="6">
        <v>0</v>
      </c>
      <c r="G96" s="6">
        <v>0</v>
      </c>
      <c r="H96">
        <v>0</v>
      </c>
      <c r="I96">
        <v>63193.39</v>
      </c>
      <c r="J96">
        <v>13759.68</v>
      </c>
      <c r="K96">
        <v>11284.54</v>
      </c>
      <c r="L96">
        <v>0</v>
      </c>
      <c r="M96">
        <v>9457.42</v>
      </c>
      <c r="N96">
        <v>0</v>
      </c>
      <c r="O96">
        <v>0</v>
      </c>
      <c r="P96">
        <v>0</v>
      </c>
      <c r="Q96">
        <v>218.24</v>
      </c>
      <c r="R96">
        <v>218.24</v>
      </c>
      <c r="S96">
        <v>439806</v>
      </c>
      <c r="T96" s="2">
        <v>45485</v>
      </c>
      <c r="V96" s="2" t="s">
        <v>31</v>
      </c>
      <c r="W96">
        <v>2501</v>
      </c>
      <c r="X96">
        <v>0</v>
      </c>
      <c r="Y96" t="s">
        <v>1803</v>
      </c>
      <c r="Z96">
        <v>0</v>
      </c>
      <c r="AA96" t="s">
        <v>1370</v>
      </c>
      <c r="AB96">
        <v>53882.5</v>
      </c>
      <c r="AC96">
        <v>-0.17</v>
      </c>
      <c r="AD96" t="s">
        <v>1804</v>
      </c>
    </row>
    <row r="97" spans="1:30" x14ac:dyDescent="0.25">
      <c r="A97">
        <v>4816</v>
      </c>
      <c r="B97" t="s">
        <v>1805</v>
      </c>
      <c r="C97" t="s">
        <v>1806</v>
      </c>
      <c r="D97" s="11">
        <f t="shared" si="1"/>
        <v>622021.17999999993</v>
      </c>
      <c r="E97" s="6">
        <v>491368</v>
      </c>
      <c r="F97" s="6">
        <v>0</v>
      </c>
      <c r="G97" s="6">
        <v>0</v>
      </c>
      <c r="H97">
        <v>0</v>
      </c>
      <c r="I97">
        <v>87082.97</v>
      </c>
      <c r="J97">
        <v>22835.58</v>
      </c>
      <c r="K97">
        <v>15550.53</v>
      </c>
      <c r="L97">
        <v>0</v>
      </c>
      <c r="M97">
        <v>9457.42</v>
      </c>
      <c r="N97">
        <v>0</v>
      </c>
      <c r="O97">
        <v>0</v>
      </c>
      <c r="P97">
        <v>0</v>
      </c>
      <c r="Q97">
        <v>-35825.06</v>
      </c>
      <c r="R97">
        <v>4174.9399999999996</v>
      </c>
      <c r="S97">
        <v>451269</v>
      </c>
      <c r="T97" s="2">
        <v>45481</v>
      </c>
      <c r="V97" s="2" t="s">
        <v>31</v>
      </c>
      <c r="W97">
        <v>2808</v>
      </c>
      <c r="X97">
        <v>0</v>
      </c>
      <c r="Y97" t="s">
        <v>551</v>
      </c>
      <c r="Z97">
        <v>130653.18</v>
      </c>
      <c r="AA97" t="s">
        <v>1522</v>
      </c>
      <c r="AB97">
        <v>0</v>
      </c>
      <c r="AC97">
        <v>-0.62</v>
      </c>
      <c r="AD97" t="s">
        <v>1807</v>
      </c>
    </row>
    <row r="98" spans="1:30" x14ac:dyDescent="0.25">
      <c r="A98">
        <v>4870</v>
      </c>
      <c r="B98" t="s">
        <v>635</v>
      </c>
      <c r="C98" t="s">
        <v>686</v>
      </c>
      <c r="D98" s="11">
        <f t="shared" si="1"/>
        <v>696469.8</v>
      </c>
      <c r="E98" s="6">
        <v>696469.8</v>
      </c>
      <c r="F98" s="6">
        <v>0</v>
      </c>
      <c r="G98" s="6">
        <v>0</v>
      </c>
      <c r="H98">
        <v>0</v>
      </c>
      <c r="I98">
        <v>97505.78</v>
      </c>
      <c r="J98">
        <v>20894.099999999999</v>
      </c>
      <c r="K98">
        <v>17411.75</v>
      </c>
      <c r="L98">
        <v>0</v>
      </c>
      <c r="M98">
        <v>9457.42</v>
      </c>
      <c r="N98">
        <v>0</v>
      </c>
      <c r="O98">
        <v>0</v>
      </c>
      <c r="P98">
        <v>0</v>
      </c>
      <c r="Q98">
        <v>-40000</v>
      </c>
      <c r="R98">
        <v>0</v>
      </c>
      <c r="S98">
        <v>511201</v>
      </c>
      <c r="T98" s="2">
        <v>45390</v>
      </c>
      <c r="V98" s="2" t="s">
        <v>31</v>
      </c>
      <c r="W98">
        <v>110206</v>
      </c>
      <c r="X98">
        <v>0</v>
      </c>
      <c r="Y98" t="s">
        <v>551</v>
      </c>
      <c r="Z98">
        <v>0</v>
      </c>
      <c r="AA98" t="s">
        <v>1370</v>
      </c>
      <c r="AB98">
        <v>0</v>
      </c>
      <c r="AC98">
        <v>0.25</v>
      </c>
      <c r="AD98" t="s">
        <v>1808</v>
      </c>
    </row>
    <row r="99" spans="1:30" x14ac:dyDescent="0.25">
      <c r="A99">
        <v>4879</v>
      </c>
      <c r="B99" t="s">
        <v>176</v>
      </c>
      <c r="C99" t="s">
        <v>177</v>
      </c>
      <c r="D99" s="11">
        <f t="shared" si="1"/>
        <v>988742.85000000009</v>
      </c>
      <c r="E99" s="6">
        <v>776523.8</v>
      </c>
      <c r="F99" s="6">
        <v>0</v>
      </c>
      <c r="G99" s="6">
        <v>0</v>
      </c>
      <c r="H99">
        <v>0</v>
      </c>
      <c r="I99">
        <v>138424.01</v>
      </c>
      <c r="J99">
        <v>29662.29</v>
      </c>
      <c r="K99">
        <v>24718.57</v>
      </c>
      <c r="L99">
        <v>0</v>
      </c>
      <c r="M99">
        <v>9457.42</v>
      </c>
      <c r="N99">
        <v>0</v>
      </c>
      <c r="O99">
        <v>0</v>
      </c>
      <c r="P99">
        <v>0</v>
      </c>
      <c r="Q99">
        <v>0</v>
      </c>
      <c r="R99">
        <v>0</v>
      </c>
      <c r="S99">
        <v>786481</v>
      </c>
      <c r="T99" s="2">
        <v>45399</v>
      </c>
      <c r="V99" s="2" t="s">
        <v>31</v>
      </c>
      <c r="W99">
        <v>105408</v>
      </c>
      <c r="X99">
        <v>0</v>
      </c>
      <c r="Y99" t="s">
        <v>551</v>
      </c>
      <c r="Z99">
        <v>212219.05</v>
      </c>
      <c r="AA99" t="s">
        <v>1370</v>
      </c>
      <c r="AB99">
        <v>0</v>
      </c>
      <c r="AC99">
        <v>0.44</v>
      </c>
      <c r="AD99" t="s">
        <v>1761</v>
      </c>
    </row>
    <row r="100" spans="1:30" x14ac:dyDescent="0.25">
      <c r="A100">
        <v>4951</v>
      </c>
      <c r="B100" t="s">
        <v>178</v>
      </c>
      <c r="C100" t="s">
        <v>179</v>
      </c>
      <c r="D100" s="11">
        <f t="shared" si="1"/>
        <v>878592.65</v>
      </c>
      <c r="E100" s="6">
        <v>878592.65</v>
      </c>
      <c r="F100" s="6">
        <v>0</v>
      </c>
      <c r="G100" s="6">
        <v>0</v>
      </c>
      <c r="H100">
        <v>0</v>
      </c>
      <c r="I100">
        <v>123002.97</v>
      </c>
      <c r="J100">
        <v>26357.78</v>
      </c>
      <c r="K100">
        <v>21964.82</v>
      </c>
      <c r="L100">
        <v>0</v>
      </c>
      <c r="M100">
        <v>9457.42</v>
      </c>
      <c r="N100">
        <v>0</v>
      </c>
      <c r="O100">
        <v>279123.74</v>
      </c>
      <c r="P100">
        <v>0</v>
      </c>
      <c r="Q100">
        <v>0</v>
      </c>
      <c r="R100">
        <v>0</v>
      </c>
      <c r="S100">
        <v>418686</v>
      </c>
      <c r="T100" s="2">
        <v>45261</v>
      </c>
      <c r="V100" s="2" t="s">
        <v>31</v>
      </c>
      <c r="W100">
        <v>2808</v>
      </c>
      <c r="X100">
        <v>0</v>
      </c>
      <c r="Y100" t="s">
        <v>551</v>
      </c>
      <c r="Z100">
        <v>0</v>
      </c>
      <c r="AA100" t="s">
        <v>1370</v>
      </c>
      <c r="AB100">
        <v>55422</v>
      </c>
      <c r="AC100">
        <v>0.08</v>
      </c>
      <c r="AD100" t="s">
        <v>1809</v>
      </c>
    </row>
    <row r="101" spans="1:30" x14ac:dyDescent="0.25">
      <c r="A101">
        <v>4978</v>
      </c>
      <c r="B101" t="s">
        <v>180</v>
      </c>
      <c r="C101" t="s">
        <v>181</v>
      </c>
      <c r="D101" s="11">
        <f t="shared" si="1"/>
        <v>700164.6</v>
      </c>
      <c r="E101" s="6">
        <v>700164.6</v>
      </c>
      <c r="F101" s="6">
        <v>0</v>
      </c>
      <c r="G101" s="6">
        <v>0</v>
      </c>
      <c r="H101">
        <v>0</v>
      </c>
      <c r="I101">
        <v>98023.039999999994</v>
      </c>
      <c r="J101">
        <v>21004.94</v>
      </c>
      <c r="K101">
        <v>17504.12</v>
      </c>
      <c r="L101">
        <v>0</v>
      </c>
      <c r="M101">
        <v>9457.42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554175</v>
      </c>
      <c r="T101" s="2">
        <v>45180</v>
      </c>
      <c r="V101" s="2" t="s">
        <v>31</v>
      </c>
      <c r="W101">
        <v>2808</v>
      </c>
      <c r="X101">
        <v>0</v>
      </c>
      <c r="Y101" t="s">
        <v>551</v>
      </c>
      <c r="Z101">
        <v>0</v>
      </c>
      <c r="AA101" t="s">
        <v>1370</v>
      </c>
      <c r="AB101">
        <v>23092.5</v>
      </c>
      <c r="AC101">
        <v>-0.08</v>
      </c>
      <c r="AD101" t="s">
        <v>1810</v>
      </c>
    </row>
    <row r="102" spans="1:30" x14ac:dyDescent="0.25">
      <c r="A102">
        <v>4997</v>
      </c>
      <c r="B102" t="s">
        <v>182</v>
      </c>
      <c r="C102" t="s">
        <v>183</v>
      </c>
      <c r="D102" s="11">
        <f t="shared" si="1"/>
        <v>796229.4</v>
      </c>
      <c r="E102" s="6">
        <v>796229.4</v>
      </c>
      <c r="F102" s="6">
        <v>0</v>
      </c>
      <c r="G102" s="6">
        <v>0</v>
      </c>
      <c r="H102">
        <v>0</v>
      </c>
      <c r="I102">
        <v>111472.13</v>
      </c>
      <c r="J102">
        <v>23886.89</v>
      </c>
      <c r="K102">
        <v>19905.740000000002</v>
      </c>
      <c r="L102">
        <v>0</v>
      </c>
      <c r="M102">
        <v>9457.42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631507</v>
      </c>
      <c r="T102" s="2">
        <v>45110</v>
      </c>
      <c r="V102" s="2" t="s">
        <v>31</v>
      </c>
      <c r="W102">
        <v>3009</v>
      </c>
      <c r="X102">
        <v>0</v>
      </c>
      <c r="Y102" t="s">
        <v>551</v>
      </c>
      <c r="Z102">
        <v>0</v>
      </c>
      <c r="AA102" t="s">
        <v>1370</v>
      </c>
      <c r="AB102">
        <v>23092.5</v>
      </c>
      <c r="AC102">
        <v>-0.22</v>
      </c>
      <c r="AD102" t="s">
        <v>1811</v>
      </c>
    </row>
    <row r="103" spans="1:30" x14ac:dyDescent="0.25">
      <c r="A103">
        <v>5007</v>
      </c>
      <c r="B103" t="s">
        <v>184</v>
      </c>
      <c r="C103" t="s">
        <v>185</v>
      </c>
      <c r="D103" s="11">
        <f t="shared" si="1"/>
        <v>1489773.63</v>
      </c>
      <c r="E103" s="6">
        <v>1165709.3999999999</v>
      </c>
      <c r="F103" s="6">
        <v>0</v>
      </c>
      <c r="G103" s="6">
        <v>0</v>
      </c>
      <c r="H103">
        <v>0</v>
      </c>
      <c r="I103">
        <v>208568.3</v>
      </c>
      <c r="J103">
        <v>44693.21</v>
      </c>
      <c r="K103">
        <v>37244.339999999997</v>
      </c>
      <c r="L103">
        <v>0</v>
      </c>
      <c r="M103">
        <v>9457.42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1276808</v>
      </c>
      <c r="T103" s="2">
        <v>45002</v>
      </c>
      <c r="V103" s="2" t="s">
        <v>31</v>
      </c>
      <c r="W103">
        <v>2808</v>
      </c>
      <c r="X103">
        <v>0</v>
      </c>
      <c r="Y103" t="s">
        <v>1812</v>
      </c>
      <c r="Z103">
        <v>324064.23</v>
      </c>
      <c r="AA103" t="s">
        <v>1370</v>
      </c>
      <c r="AB103">
        <v>303281.5</v>
      </c>
      <c r="AC103">
        <v>-0.95</v>
      </c>
      <c r="AD103" t="s">
        <v>1813</v>
      </c>
    </row>
    <row r="104" spans="1:30" x14ac:dyDescent="0.25">
      <c r="A104">
        <v>5012</v>
      </c>
      <c r="B104" t="s">
        <v>186</v>
      </c>
      <c r="C104" t="s">
        <v>187</v>
      </c>
      <c r="D104" s="11">
        <f t="shared" si="1"/>
        <v>2540913.96</v>
      </c>
      <c r="E104" s="6">
        <v>2540913.96</v>
      </c>
      <c r="F104" s="6">
        <v>0</v>
      </c>
      <c r="G104" s="6">
        <v>0</v>
      </c>
      <c r="H104">
        <v>0</v>
      </c>
      <c r="I104">
        <v>355727.96</v>
      </c>
      <c r="J104">
        <v>76227.42</v>
      </c>
      <c r="K104">
        <v>63522.85</v>
      </c>
      <c r="L104">
        <v>0</v>
      </c>
      <c r="M104">
        <v>9457.42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2035978</v>
      </c>
      <c r="T104" s="2">
        <v>45261</v>
      </c>
      <c r="V104" s="2" t="s">
        <v>31</v>
      </c>
      <c r="W104">
        <v>105408</v>
      </c>
      <c r="X104">
        <v>0</v>
      </c>
      <c r="Y104" t="s">
        <v>551</v>
      </c>
      <c r="Z104">
        <v>0</v>
      </c>
      <c r="AA104" t="s">
        <v>1370</v>
      </c>
      <c r="AB104">
        <v>577312.5</v>
      </c>
      <c r="AC104">
        <v>-0.31</v>
      </c>
      <c r="AD104" t="s">
        <v>1814</v>
      </c>
    </row>
    <row r="105" spans="1:30" x14ac:dyDescent="0.25">
      <c r="A105">
        <v>5028</v>
      </c>
      <c r="B105" t="s">
        <v>188</v>
      </c>
      <c r="C105" t="s">
        <v>189</v>
      </c>
      <c r="D105" s="11">
        <f t="shared" si="1"/>
        <v>812548.1</v>
      </c>
      <c r="E105" s="6">
        <v>812548.1</v>
      </c>
      <c r="F105" s="6">
        <v>0</v>
      </c>
      <c r="G105" s="6">
        <v>0</v>
      </c>
      <c r="H105">
        <v>0</v>
      </c>
      <c r="I105">
        <v>113756.74</v>
      </c>
      <c r="J105">
        <v>24376.45</v>
      </c>
      <c r="K105">
        <v>20313.71</v>
      </c>
      <c r="L105">
        <v>0</v>
      </c>
      <c r="M105">
        <v>9457.42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644644</v>
      </c>
      <c r="T105" s="2">
        <v>44896</v>
      </c>
      <c r="V105" s="2" t="s">
        <v>31</v>
      </c>
      <c r="W105">
        <v>3801</v>
      </c>
      <c r="X105">
        <v>0</v>
      </c>
      <c r="Y105" t="s">
        <v>551</v>
      </c>
      <c r="Z105">
        <v>0</v>
      </c>
      <c r="AA105" t="s">
        <v>1370</v>
      </c>
      <c r="AB105">
        <v>0</v>
      </c>
      <c r="AC105">
        <v>0.22</v>
      </c>
      <c r="AD105" t="s">
        <v>1766</v>
      </c>
    </row>
    <row r="106" spans="1:30" x14ac:dyDescent="0.25">
      <c r="A106">
        <v>5044</v>
      </c>
      <c r="B106" t="s">
        <v>190</v>
      </c>
      <c r="C106" t="s">
        <v>191</v>
      </c>
      <c r="D106" s="11">
        <f t="shared" si="1"/>
        <v>828420.2</v>
      </c>
      <c r="E106" s="6">
        <v>828420.2</v>
      </c>
      <c r="F106" s="6">
        <v>0</v>
      </c>
      <c r="G106" s="6">
        <v>0</v>
      </c>
      <c r="H106">
        <v>0</v>
      </c>
      <c r="I106">
        <v>115978.82</v>
      </c>
      <c r="J106">
        <v>29075.14</v>
      </c>
      <c r="K106">
        <v>20710.509999999998</v>
      </c>
      <c r="L106">
        <v>0</v>
      </c>
      <c r="M106">
        <v>9457.42</v>
      </c>
      <c r="N106">
        <v>0</v>
      </c>
      <c r="O106">
        <v>0</v>
      </c>
      <c r="P106">
        <v>0</v>
      </c>
      <c r="Q106">
        <v>-18917.46</v>
      </c>
      <c r="R106">
        <v>4222.54</v>
      </c>
      <c r="S106">
        <v>634281</v>
      </c>
      <c r="T106" s="2">
        <v>45261</v>
      </c>
      <c r="V106" s="2" t="s">
        <v>31</v>
      </c>
      <c r="W106">
        <v>118903</v>
      </c>
      <c r="X106">
        <v>0</v>
      </c>
      <c r="Y106" t="s">
        <v>551</v>
      </c>
      <c r="Z106">
        <v>0</v>
      </c>
      <c r="AA106" t="s">
        <v>1371</v>
      </c>
      <c r="AB106">
        <v>42585</v>
      </c>
      <c r="AC106">
        <v>0.15</v>
      </c>
      <c r="AD106" t="s">
        <v>1815</v>
      </c>
    </row>
    <row r="107" spans="1:30" x14ac:dyDescent="0.25">
      <c r="A107">
        <v>5077</v>
      </c>
      <c r="B107" t="s">
        <v>192</v>
      </c>
      <c r="C107" t="s">
        <v>193</v>
      </c>
      <c r="D107" s="11">
        <f t="shared" si="1"/>
        <v>739843.4</v>
      </c>
      <c r="E107" s="6">
        <v>739843.4</v>
      </c>
      <c r="F107" s="6">
        <v>0</v>
      </c>
      <c r="G107" s="6">
        <v>0</v>
      </c>
      <c r="H107">
        <v>0</v>
      </c>
      <c r="I107">
        <v>103578.07</v>
      </c>
      <c r="J107">
        <v>22195.3</v>
      </c>
      <c r="K107">
        <v>18496.09</v>
      </c>
      <c r="L107">
        <v>0</v>
      </c>
      <c r="M107">
        <v>9457.42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586117</v>
      </c>
      <c r="T107" s="2">
        <v>45261</v>
      </c>
      <c r="V107" s="2" t="s">
        <v>31</v>
      </c>
      <c r="W107">
        <v>1508</v>
      </c>
      <c r="X107">
        <v>0</v>
      </c>
      <c r="Y107" t="s">
        <v>551</v>
      </c>
      <c r="Z107">
        <v>0</v>
      </c>
      <c r="AA107" t="s">
        <v>1371</v>
      </c>
      <c r="AB107">
        <v>42585</v>
      </c>
      <c r="AC107">
        <v>0.48</v>
      </c>
      <c r="AD107" t="s">
        <v>1816</v>
      </c>
    </row>
    <row r="108" spans="1:30" x14ac:dyDescent="0.25">
      <c r="A108">
        <v>5093</v>
      </c>
      <c r="B108" t="s">
        <v>687</v>
      </c>
      <c r="C108" t="s">
        <v>688</v>
      </c>
      <c r="D108" s="11">
        <f t="shared" si="1"/>
        <v>736436.6</v>
      </c>
      <c r="E108" s="6">
        <v>736436.6</v>
      </c>
      <c r="F108" s="6">
        <v>0</v>
      </c>
      <c r="G108" s="6">
        <v>0</v>
      </c>
      <c r="H108">
        <v>0</v>
      </c>
      <c r="I108">
        <v>103101.13</v>
      </c>
      <c r="J108">
        <v>22093.1</v>
      </c>
      <c r="K108">
        <v>18410.919999999998</v>
      </c>
      <c r="L108">
        <v>0</v>
      </c>
      <c r="M108">
        <v>9457.42</v>
      </c>
      <c r="N108">
        <v>0</v>
      </c>
      <c r="O108">
        <v>0</v>
      </c>
      <c r="P108">
        <v>0</v>
      </c>
      <c r="Q108">
        <v>-40000</v>
      </c>
      <c r="R108">
        <v>0</v>
      </c>
      <c r="S108">
        <v>543374</v>
      </c>
      <c r="T108" s="2">
        <v>45418</v>
      </c>
      <c r="V108" s="2" t="s">
        <v>31</v>
      </c>
      <c r="W108">
        <v>2808</v>
      </c>
      <c r="X108">
        <v>0</v>
      </c>
      <c r="Y108" t="s">
        <v>551</v>
      </c>
      <c r="Z108">
        <v>0</v>
      </c>
      <c r="AA108" t="s">
        <v>1371</v>
      </c>
      <c r="AB108">
        <v>42585</v>
      </c>
      <c r="AC108">
        <v>-0.03</v>
      </c>
      <c r="AD108" t="s">
        <v>1817</v>
      </c>
    </row>
    <row r="109" spans="1:30" x14ac:dyDescent="0.25">
      <c r="A109">
        <v>5094</v>
      </c>
      <c r="B109" t="s">
        <v>1450</v>
      </c>
      <c r="C109" t="s">
        <v>1495</v>
      </c>
      <c r="D109" s="11">
        <f t="shared" si="1"/>
        <v>867970.1</v>
      </c>
      <c r="E109" s="6">
        <v>867970.1</v>
      </c>
      <c r="F109" s="6">
        <v>0</v>
      </c>
      <c r="G109" s="6">
        <v>0</v>
      </c>
      <c r="H109">
        <v>0</v>
      </c>
      <c r="I109">
        <v>121515.82</v>
      </c>
      <c r="J109">
        <v>26039.11</v>
      </c>
      <c r="K109">
        <v>21699.25</v>
      </c>
      <c r="L109">
        <v>0</v>
      </c>
      <c r="M109">
        <v>9457.42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689258</v>
      </c>
      <c r="T109" s="2">
        <v>45446</v>
      </c>
      <c r="V109" s="2" t="s">
        <v>31</v>
      </c>
      <c r="W109">
        <v>105408</v>
      </c>
      <c r="X109">
        <v>0</v>
      </c>
      <c r="Y109" t="s">
        <v>551</v>
      </c>
      <c r="Z109">
        <v>0</v>
      </c>
      <c r="AA109" t="s">
        <v>1370</v>
      </c>
      <c r="AB109">
        <v>46185</v>
      </c>
      <c r="AC109">
        <v>-0.5</v>
      </c>
      <c r="AD109" t="s">
        <v>1747</v>
      </c>
    </row>
    <row r="110" spans="1:30" x14ac:dyDescent="0.25">
      <c r="A110">
        <v>5156</v>
      </c>
      <c r="B110" t="s">
        <v>194</v>
      </c>
      <c r="C110" t="s">
        <v>195</v>
      </c>
      <c r="D110" s="11">
        <f t="shared" si="1"/>
        <v>1009124.6</v>
      </c>
      <c r="E110" s="6">
        <v>1009124.6</v>
      </c>
      <c r="F110" s="6">
        <v>0</v>
      </c>
      <c r="G110" s="6">
        <v>0</v>
      </c>
      <c r="H110">
        <v>0</v>
      </c>
      <c r="I110">
        <v>141277.45000000001</v>
      </c>
      <c r="J110">
        <v>30273.74</v>
      </c>
      <c r="K110">
        <v>10091.25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827482</v>
      </c>
      <c r="T110" s="2">
        <v>42476</v>
      </c>
      <c r="V110" s="2" t="s">
        <v>31</v>
      </c>
      <c r="W110">
        <v>406</v>
      </c>
      <c r="X110">
        <v>0</v>
      </c>
      <c r="Y110" t="s">
        <v>551</v>
      </c>
      <c r="Z110">
        <v>0</v>
      </c>
      <c r="AA110" t="s">
        <v>196</v>
      </c>
      <c r="AB110">
        <v>0</v>
      </c>
      <c r="AC110">
        <v>-0.16</v>
      </c>
      <c r="AD110" t="s">
        <v>1529</v>
      </c>
    </row>
    <row r="111" spans="1:30" x14ac:dyDescent="0.25">
      <c r="A111">
        <v>5183</v>
      </c>
      <c r="B111" t="s">
        <v>197</v>
      </c>
      <c r="C111" t="s">
        <v>198</v>
      </c>
      <c r="D111" s="11">
        <f t="shared" si="1"/>
        <v>903378.6</v>
      </c>
      <c r="E111" s="6">
        <v>903378.6</v>
      </c>
      <c r="F111" s="6">
        <v>0</v>
      </c>
      <c r="G111" s="6">
        <v>0</v>
      </c>
      <c r="H111">
        <v>0</v>
      </c>
      <c r="I111">
        <v>126473.01</v>
      </c>
      <c r="J111">
        <v>27101.360000000001</v>
      </c>
      <c r="K111">
        <v>22584.46</v>
      </c>
      <c r="L111">
        <v>0</v>
      </c>
      <c r="M111">
        <v>9457.42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717762</v>
      </c>
      <c r="T111" s="2">
        <v>45261</v>
      </c>
      <c r="V111" s="2" t="s">
        <v>31</v>
      </c>
      <c r="W111">
        <v>126205</v>
      </c>
      <c r="X111">
        <v>0</v>
      </c>
      <c r="Y111" t="s">
        <v>551</v>
      </c>
      <c r="Z111">
        <v>0</v>
      </c>
      <c r="AA111" t="s">
        <v>1370</v>
      </c>
      <c r="AB111">
        <v>76975</v>
      </c>
      <c r="AC111">
        <v>-0.35</v>
      </c>
      <c r="AD111" t="s">
        <v>1818</v>
      </c>
    </row>
    <row r="112" spans="1:30" x14ac:dyDescent="0.25">
      <c r="A112">
        <v>5194</v>
      </c>
      <c r="B112" t="s">
        <v>199</v>
      </c>
      <c r="C112" t="s">
        <v>200</v>
      </c>
      <c r="D112" s="11">
        <f t="shared" si="1"/>
        <v>988742.85000000009</v>
      </c>
      <c r="E112" s="6">
        <v>776523.8</v>
      </c>
      <c r="F112" s="6">
        <v>0</v>
      </c>
      <c r="G112" s="6">
        <v>0</v>
      </c>
      <c r="H112">
        <v>0</v>
      </c>
      <c r="I112">
        <v>138424.01</v>
      </c>
      <c r="J112">
        <v>29662.29</v>
      </c>
      <c r="K112">
        <v>24718.57</v>
      </c>
      <c r="L112">
        <v>0</v>
      </c>
      <c r="M112">
        <v>9457.42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786481</v>
      </c>
      <c r="T112" s="2">
        <v>45453</v>
      </c>
      <c r="V112" s="2" t="s">
        <v>31</v>
      </c>
      <c r="W112">
        <v>2501</v>
      </c>
      <c r="X112">
        <v>0</v>
      </c>
      <c r="Y112" t="s">
        <v>551</v>
      </c>
      <c r="Z112">
        <v>212219.05</v>
      </c>
      <c r="AA112" t="s">
        <v>1370</v>
      </c>
      <c r="AB112">
        <v>0</v>
      </c>
      <c r="AC112">
        <v>0.44</v>
      </c>
      <c r="AD112" t="s">
        <v>1761</v>
      </c>
    </row>
    <row r="113" spans="1:30" x14ac:dyDescent="0.25">
      <c r="A113">
        <v>5217</v>
      </c>
      <c r="B113" t="s">
        <v>201</v>
      </c>
      <c r="C113" t="s">
        <v>202</v>
      </c>
      <c r="D113" s="11">
        <f t="shared" si="1"/>
        <v>903378.6</v>
      </c>
      <c r="E113" s="6">
        <v>903378.6</v>
      </c>
      <c r="F113" s="6">
        <v>0</v>
      </c>
      <c r="G113" s="6">
        <v>0</v>
      </c>
      <c r="H113">
        <v>0</v>
      </c>
      <c r="I113">
        <v>126473</v>
      </c>
      <c r="J113">
        <v>27101.360000000001</v>
      </c>
      <c r="K113">
        <v>22584.47</v>
      </c>
      <c r="L113">
        <v>0</v>
      </c>
      <c r="M113">
        <v>9457.42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717762</v>
      </c>
      <c r="T113" s="2">
        <v>45261</v>
      </c>
      <c r="V113" s="2" t="s">
        <v>31</v>
      </c>
      <c r="W113">
        <v>121705</v>
      </c>
      <c r="X113">
        <v>0</v>
      </c>
      <c r="Y113" t="s">
        <v>551</v>
      </c>
      <c r="Z113">
        <v>0</v>
      </c>
      <c r="AA113" t="s">
        <v>1370</v>
      </c>
      <c r="AB113">
        <v>76975</v>
      </c>
      <c r="AC113">
        <v>-0.35</v>
      </c>
      <c r="AD113" t="s">
        <v>1818</v>
      </c>
    </row>
    <row r="114" spans="1:30" x14ac:dyDescent="0.25">
      <c r="A114">
        <v>5219</v>
      </c>
      <c r="B114" t="s">
        <v>527</v>
      </c>
      <c r="C114" t="s">
        <v>586</v>
      </c>
      <c r="D114" s="11">
        <f t="shared" si="1"/>
        <v>1045795.6100000001</v>
      </c>
      <c r="E114" s="6">
        <v>818090.3</v>
      </c>
      <c r="F114" s="6">
        <v>0</v>
      </c>
      <c r="G114" s="6">
        <v>0</v>
      </c>
      <c r="H114">
        <v>0</v>
      </c>
      <c r="I114">
        <v>146411.38</v>
      </c>
      <c r="J114">
        <v>31373.87</v>
      </c>
      <c r="K114">
        <v>26144.89</v>
      </c>
      <c r="L114">
        <v>0</v>
      </c>
      <c r="M114">
        <v>9457.42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832408</v>
      </c>
      <c r="T114" s="2">
        <v>45338</v>
      </c>
      <c r="V114" s="2" t="s">
        <v>31</v>
      </c>
      <c r="W114">
        <v>2808</v>
      </c>
      <c r="X114">
        <v>0</v>
      </c>
      <c r="Y114" t="s">
        <v>551</v>
      </c>
      <c r="Z114">
        <v>227705.31</v>
      </c>
      <c r="AA114" t="s">
        <v>1370</v>
      </c>
      <c r="AB114">
        <v>121620.5</v>
      </c>
      <c r="AC114">
        <v>-0.05</v>
      </c>
      <c r="AD114" t="s">
        <v>1819</v>
      </c>
    </row>
    <row r="115" spans="1:30" x14ac:dyDescent="0.25">
      <c r="A115">
        <v>5222</v>
      </c>
      <c r="B115" t="s">
        <v>203</v>
      </c>
      <c r="C115" t="s">
        <v>204</v>
      </c>
      <c r="D115" s="11">
        <f t="shared" si="1"/>
        <v>845801.3</v>
      </c>
      <c r="E115" s="6">
        <v>845801.3</v>
      </c>
      <c r="F115" s="6">
        <v>0</v>
      </c>
      <c r="G115" s="6">
        <v>0</v>
      </c>
      <c r="H115">
        <v>0</v>
      </c>
      <c r="I115">
        <v>118412.18</v>
      </c>
      <c r="J115">
        <v>25374.04</v>
      </c>
      <c r="K115">
        <v>21145.03</v>
      </c>
      <c r="L115">
        <v>0</v>
      </c>
      <c r="M115">
        <v>9457.42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671412</v>
      </c>
      <c r="T115" s="2">
        <v>45261</v>
      </c>
      <c r="V115" s="2" t="s">
        <v>31</v>
      </c>
      <c r="W115">
        <v>105408</v>
      </c>
      <c r="X115">
        <v>0</v>
      </c>
      <c r="Y115" t="s">
        <v>551</v>
      </c>
      <c r="Z115">
        <v>0</v>
      </c>
      <c r="AA115" t="s">
        <v>1370</v>
      </c>
      <c r="AB115">
        <v>27711</v>
      </c>
      <c r="AC115">
        <v>-0.63</v>
      </c>
      <c r="AD115" t="s">
        <v>1820</v>
      </c>
    </row>
    <row r="116" spans="1:30" x14ac:dyDescent="0.25">
      <c r="A116">
        <v>5223</v>
      </c>
      <c r="B116" t="s">
        <v>205</v>
      </c>
      <c r="C116" t="s">
        <v>206</v>
      </c>
      <c r="D116" s="11">
        <f t="shared" si="1"/>
        <v>867970.1</v>
      </c>
      <c r="E116" s="6">
        <v>867970.1</v>
      </c>
      <c r="F116" s="6">
        <v>0</v>
      </c>
      <c r="G116" s="6">
        <v>0</v>
      </c>
      <c r="H116">
        <v>0</v>
      </c>
      <c r="I116">
        <v>121515.82</v>
      </c>
      <c r="J116">
        <v>26039.11</v>
      </c>
      <c r="K116">
        <v>21699.25</v>
      </c>
      <c r="L116">
        <v>0</v>
      </c>
      <c r="M116">
        <v>9457.42</v>
      </c>
      <c r="N116">
        <v>0</v>
      </c>
      <c r="O116">
        <v>172314.55</v>
      </c>
      <c r="P116">
        <v>0</v>
      </c>
      <c r="Q116">
        <v>0</v>
      </c>
      <c r="R116">
        <v>0</v>
      </c>
      <c r="S116">
        <v>516944</v>
      </c>
      <c r="T116" s="2">
        <v>45261</v>
      </c>
      <c r="V116" s="2" t="s">
        <v>31</v>
      </c>
      <c r="W116">
        <v>2808</v>
      </c>
      <c r="X116">
        <v>0</v>
      </c>
      <c r="Y116" t="s">
        <v>551</v>
      </c>
      <c r="Z116">
        <v>0</v>
      </c>
      <c r="AA116" t="s">
        <v>1370</v>
      </c>
      <c r="AB116">
        <v>46185</v>
      </c>
      <c r="AC116">
        <v>0.05</v>
      </c>
      <c r="AD116" t="s">
        <v>1821</v>
      </c>
    </row>
    <row r="117" spans="1:30" x14ac:dyDescent="0.25">
      <c r="A117">
        <v>5235</v>
      </c>
      <c r="B117" t="s">
        <v>1530</v>
      </c>
      <c r="C117" t="s">
        <v>1496</v>
      </c>
      <c r="D117" s="11">
        <f t="shared" si="1"/>
        <v>881930.55</v>
      </c>
      <c r="E117" s="6">
        <v>881930.55</v>
      </c>
      <c r="F117" s="6">
        <v>0</v>
      </c>
      <c r="G117" s="6">
        <v>0</v>
      </c>
      <c r="H117">
        <v>0</v>
      </c>
      <c r="I117">
        <v>123470.28</v>
      </c>
      <c r="J117">
        <v>32692.639999999999</v>
      </c>
      <c r="K117">
        <v>22048.26</v>
      </c>
      <c r="L117">
        <v>0</v>
      </c>
      <c r="M117">
        <v>9457.42</v>
      </c>
      <c r="N117">
        <v>0</v>
      </c>
      <c r="O117">
        <v>0</v>
      </c>
      <c r="P117">
        <v>0</v>
      </c>
      <c r="Q117">
        <v>6234.72</v>
      </c>
      <c r="R117">
        <v>6234.72</v>
      </c>
      <c r="S117">
        <v>700497</v>
      </c>
      <c r="T117" s="2">
        <v>45461</v>
      </c>
      <c r="V117" s="2" t="s">
        <v>31</v>
      </c>
      <c r="W117">
        <v>105408</v>
      </c>
      <c r="X117">
        <v>0</v>
      </c>
      <c r="Y117" t="s">
        <v>551</v>
      </c>
      <c r="Z117">
        <v>0</v>
      </c>
      <c r="AA117" t="s">
        <v>1370</v>
      </c>
      <c r="AB117">
        <v>43366.5</v>
      </c>
      <c r="AC117">
        <v>0.33</v>
      </c>
      <c r="AD117" t="s">
        <v>1822</v>
      </c>
    </row>
    <row r="118" spans="1:30" x14ac:dyDescent="0.25">
      <c r="A118">
        <v>5255</v>
      </c>
      <c r="B118" t="s">
        <v>207</v>
      </c>
      <c r="C118" t="s">
        <v>208</v>
      </c>
      <c r="D118" s="11">
        <f t="shared" si="1"/>
        <v>799616.3</v>
      </c>
      <c r="E118" s="6">
        <v>799616.3</v>
      </c>
      <c r="F118" s="6">
        <v>0</v>
      </c>
      <c r="G118" s="6">
        <v>0</v>
      </c>
      <c r="H118">
        <v>0</v>
      </c>
      <c r="I118">
        <v>111946.28</v>
      </c>
      <c r="J118">
        <v>23988.49</v>
      </c>
      <c r="K118">
        <v>19990.41</v>
      </c>
      <c r="L118">
        <v>0</v>
      </c>
      <c r="M118">
        <v>9457.42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634234</v>
      </c>
      <c r="T118" s="2">
        <v>45261</v>
      </c>
      <c r="V118" s="2" t="s">
        <v>31</v>
      </c>
      <c r="W118">
        <v>105408</v>
      </c>
      <c r="X118">
        <v>0</v>
      </c>
      <c r="Y118" t="s">
        <v>551</v>
      </c>
      <c r="Z118">
        <v>0</v>
      </c>
      <c r="AA118" t="s">
        <v>1370</v>
      </c>
      <c r="AB118">
        <v>46185</v>
      </c>
      <c r="AC118">
        <v>0.3</v>
      </c>
      <c r="AD118" t="s">
        <v>653</v>
      </c>
    </row>
    <row r="119" spans="1:30" x14ac:dyDescent="0.25">
      <c r="A119">
        <v>5257</v>
      </c>
      <c r="B119" t="s">
        <v>528</v>
      </c>
      <c r="C119" t="s">
        <v>587</v>
      </c>
      <c r="D119" s="11">
        <f t="shared" si="1"/>
        <v>1531485.87</v>
      </c>
      <c r="E119" s="6">
        <v>1188494</v>
      </c>
      <c r="F119" s="6">
        <v>0</v>
      </c>
      <c r="G119" s="6">
        <v>0</v>
      </c>
      <c r="H119">
        <v>0</v>
      </c>
      <c r="I119">
        <v>214408.01</v>
      </c>
      <c r="J119">
        <v>45944.57</v>
      </c>
      <c r="K119">
        <v>38287.15</v>
      </c>
      <c r="L119">
        <v>0</v>
      </c>
      <c r="M119">
        <v>9457.42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1307165</v>
      </c>
      <c r="T119" s="2">
        <v>45324</v>
      </c>
      <c r="V119" s="2" t="s">
        <v>31</v>
      </c>
      <c r="W119">
        <v>105408</v>
      </c>
      <c r="X119">
        <v>0</v>
      </c>
      <c r="Y119" t="s">
        <v>1823</v>
      </c>
      <c r="Z119">
        <v>342991.87</v>
      </c>
      <c r="AA119" t="s">
        <v>1370</v>
      </c>
      <c r="AB119">
        <v>323295</v>
      </c>
      <c r="AC119">
        <v>-0.14000000000000001</v>
      </c>
      <c r="AD119" t="s">
        <v>1824</v>
      </c>
    </row>
    <row r="120" spans="1:30" x14ac:dyDescent="0.25">
      <c r="A120">
        <v>5268</v>
      </c>
      <c r="B120" t="s">
        <v>209</v>
      </c>
      <c r="C120" t="s">
        <v>210</v>
      </c>
      <c r="D120" s="11">
        <f t="shared" si="1"/>
        <v>614260.5</v>
      </c>
      <c r="E120" s="6">
        <v>614260.5</v>
      </c>
      <c r="F120" s="6">
        <v>0</v>
      </c>
      <c r="G120" s="6">
        <v>0</v>
      </c>
      <c r="H120">
        <v>0</v>
      </c>
      <c r="I120">
        <v>85996.47</v>
      </c>
      <c r="J120">
        <v>18427.82</v>
      </c>
      <c r="K120">
        <v>15356.51</v>
      </c>
      <c r="L120">
        <v>0</v>
      </c>
      <c r="M120">
        <v>9457.42</v>
      </c>
      <c r="N120">
        <v>0</v>
      </c>
      <c r="O120">
        <v>0</v>
      </c>
      <c r="P120">
        <v>0</v>
      </c>
      <c r="Q120">
        <v>-40000</v>
      </c>
      <c r="R120">
        <v>0</v>
      </c>
      <c r="S120">
        <v>445023</v>
      </c>
      <c r="T120" s="2">
        <v>45456</v>
      </c>
      <c r="V120" s="2" t="s">
        <v>31</v>
      </c>
      <c r="W120">
        <v>2808</v>
      </c>
      <c r="X120">
        <v>0</v>
      </c>
      <c r="Y120" t="s">
        <v>551</v>
      </c>
      <c r="Z120">
        <v>0</v>
      </c>
      <c r="AA120" t="s">
        <v>1370</v>
      </c>
      <c r="AB120">
        <v>0</v>
      </c>
      <c r="AC120">
        <v>0.72</v>
      </c>
      <c r="AD120" t="s">
        <v>1825</v>
      </c>
    </row>
    <row r="121" spans="1:30" x14ac:dyDescent="0.25">
      <c r="A121">
        <v>5271</v>
      </c>
      <c r="B121" t="s">
        <v>211</v>
      </c>
      <c r="C121" t="s">
        <v>212</v>
      </c>
      <c r="D121" s="11">
        <f t="shared" si="1"/>
        <v>1736668.5099999998</v>
      </c>
      <c r="E121" s="6">
        <v>1382778.9</v>
      </c>
      <c r="F121" s="6">
        <v>0</v>
      </c>
      <c r="G121" s="6">
        <v>0</v>
      </c>
      <c r="H121">
        <v>0</v>
      </c>
      <c r="I121">
        <v>243133.6</v>
      </c>
      <c r="J121">
        <v>52100.06</v>
      </c>
      <c r="K121">
        <v>43416.71</v>
      </c>
      <c r="L121">
        <v>0</v>
      </c>
      <c r="M121">
        <v>9457.42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1388560</v>
      </c>
      <c r="T121" s="2">
        <v>45261</v>
      </c>
      <c r="V121" s="2" t="s">
        <v>31</v>
      </c>
      <c r="W121">
        <v>105408</v>
      </c>
      <c r="X121">
        <v>0</v>
      </c>
      <c r="Y121" t="s">
        <v>551</v>
      </c>
      <c r="Z121">
        <v>353889.61</v>
      </c>
      <c r="AA121" t="s">
        <v>1370</v>
      </c>
      <c r="AB121">
        <v>488021.5</v>
      </c>
      <c r="AC121">
        <v>-0.72</v>
      </c>
      <c r="AD121" t="s">
        <v>1826</v>
      </c>
    </row>
    <row r="122" spans="1:30" x14ac:dyDescent="0.25">
      <c r="A122">
        <v>5274</v>
      </c>
      <c r="B122" t="s">
        <v>213</v>
      </c>
      <c r="C122" t="s">
        <v>214</v>
      </c>
      <c r="D122" s="11">
        <f t="shared" si="1"/>
        <v>862427.9</v>
      </c>
      <c r="E122" s="6">
        <v>862427.9</v>
      </c>
      <c r="F122" s="6">
        <v>0</v>
      </c>
      <c r="G122" s="6">
        <v>0</v>
      </c>
      <c r="H122">
        <v>0</v>
      </c>
      <c r="I122">
        <v>120739.91</v>
      </c>
      <c r="J122">
        <v>25872.84</v>
      </c>
      <c r="K122">
        <v>21560.7</v>
      </c>
      <c r="L122">
        <v>0</v>
      </c>
      <c r="M122">
        <v>9457.42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684797</v>
      </c>
      <c r="T122" s="2">
        <v>45187</v>
      </c>
      <c r="V122" s="2" t="s">
        <v>31</v>
      </c>
      <c r="W122">
        <v>2501</v>
      </c>
      <c r="X122">
        <v>0</v>
      </c>
      <c r="Y122" t="s">
        <v>551</v>
      </c>
      <c r="Z122">
        <v>0</v>
      </c>
      <c r="AA122" t="s">
        <v>1370</v>
      </c>
      <c r="AB122">
        <v>41566.5</v>
      </c>
      <c r="AC122">
        <v>-0.03</v>
      </c>
      <c r="AD122" t="s">
        <v>1827</v>
      </c>
    </row>
    <row r="123" spans="1:30" x14ac:dyDescent="0.25">
      <c r="A123">
        <v>5308</v>
      </c>
      <c r="B123" t="s">
        <v>647</v>
      </c>
      <c r="C123" t="s">
        <v>689</v>
      </c>
      <c r="D123" s="11">
        <f t="shared" si="1"/>
        <v>767132.85</v>
      </c>
      <c r="E123" s="6">
        <v>767132.85</v>
      </c>
      <c r="F123" s="6">
        <v>0</v>
      </c>
      <c r="G123" s="6">
        <v>0</v>
      </c>
      <c r="H123">
        <v>0</v>
      </c>
      <c r="I123">
        <v>107398.6</v>
      </c>
      <c r="J123">
        <v>23013.99</v>
      </c>
      <c r="K123">
        <v>19178.32</v>
      </c>
      <c r="L123">
        <v>0</v>
      </c>
      <c r="M123">
        <v>9457.42</v>
      </c>
      <c r="N123">
        <v>0</v>
      </c>
      <c r="O123">
        <v>152021.25</v>
      </c>
      <c r="P123">
        <v>0</v>
      </c>
      <c r="Q123">
        <v>0</v>
      </c>
      <c r="R123">
        <v>0</v>
      </c>
      <c r="S123">
        <v>456063</v>
      </c>
      <c r="T123" s="2">
        <v>45405</v>
      </c>
      <c r="V123" s="2" t="s">
        <v>31</v>
      </c>
      <c r="W123">
        <v>105408</v>
      </c>
      <c r="X123">
        <v>0</v>
      </c>
      <c r="Y123" t="s">
        <v>551</v>
      </c>
      <c r="Z123">
        <v>0</v>
      </c>
      <c r="AA123" t="s">
        <v>1370</v>
      </c>
      <c r="AB123">
        <v>41566.5</v>
      </c>
      <c r="AC123">
        <v>-0.27</v>
      </c>
      <c r="AD123" t="s">
        <v>1828</v>
      </c>
    </row>
    <row r="124" spans="1:30" x14ac:dyDescent="0.25">
      <c r="A124">
        <v>5361</v>
      </c>
      <c r="B124" t="s">
        <v>636</v>
      </c>
      <c r="C124" t="s">
        <v>690</v>
      </c>
      <c r="D124" s="11">
        <f t="shared" si="1"/>
        <v>867970.1</v>
      </c>
      <c r="E124" s="6">
        <v>867970.1</v>
      </c>
      <c r="F124" s="6">
        <v>0</v>
      </c>
      <c r="G124" s="6">
        <v>0</v>
      </c>
      <c r="H124">
        <v>0</v>
      </c>
      <c r="I124">
        <v>121515.82</v>
      </c>
      <c r="J124">
        <v>26039.11</v>
      </c>
      <c r="K124">
        <v>21699.25</v>
      </c>
      <c r="L124">
        <v>0</v>
      </c>
      <c r="M124">
        <v>9457.42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689258</v>
      </c>
      <c r="T124" s="2">
        <v>45390</v>
      </c>
      <c r="V124" s="2" t="s">
        <v>31</v>
      </c>
      <c r="W124">
        <v>2808</v>
      </c>
      <c r="X124">
        <v>0</v>
      </c>
      <c r="Y124" t="s">
        <v>551</v>
      </c>
      <c r="Z124">
        <v>0</v>
      </c>
      <c r="AA124" t="s">
        <v>1370</v>
      </c>
      <c r="AB124">
        <v>46185</v>
      </c>
      <c r="AC124">
        <v>-0.5</v>
      </c>
      <c r="AD124" t="s">
        <v>1747</v>
      </c>
    </row>
    <row r="125" spans="1:30" x14ac:dyDescent="0.25">
      <c r="A125">
        <v>5365</v>
      </c>
      <c r="B125" t="s">
        <v>637</v>
      </c>
      <c r="C125" t="s">
        <v>691</v>
      </c>
      <c r="D125" s="11">
        <f t="shared" si="1"/>
        <v>862427.9</v>
      </c>
      <c r="E125" s="6">
        <v>862427.9</v>
      </c>
      <c r="F125" s="6">
        <v>0</v>
      </c>
      <c r="G125" s="6">
        <v>0</v>
      </c>
      <c r="H125">
        <v>0</v>
      </c>
      <c r="I125">
        <v>120739.91</v>
      </c>
      <c r="J125">
        <v>25872.84</v>
      </c>
      <c r="K125">
        <v>21560.7</v>
      </c>
      <c r="L125">
        <v>0</v>
      </c>
      <c r="M125">
        <v>9457.42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684797</v>
      </c>
      <c r="T125" s="2">
        <v>45390</v>
      </c>
      <c r="V125" s="2" t="s">
        <v>31</v>
      </c>
      <c r="W125">
        <v>105408</v>
      </c>
      <c r="X125">
        <v>0</v>
      </c>
      <c r="Y125" t="s">
        <v>551</v>
      </c>
      <c r="Z125">
        <v>0</v>
      </c>
      <c r="AA125" t="s">
        <v>1370</v>
      </c>
      <c r="AB125">
        <v>41566.5</v>
      </c>
      <c r="AC125">
        <v>-0.03</v>
      </c>
      <c r="AD125" t="s">
        <v>1827</v>
      </c>
    </row>
    <row r="126" spans="1:30" x14ac:dyDescent="0.25">
      <c r="A126">
        <v>5369</v>
      </c>
      <c r="B126" t="s">
        <v>215</v>
      </c>
      <c r="C126" t="s">
        <v>216</v>
      </c>
      <c r="D126" s="11">
        <f t="shared" si="1"/>
        <v>776215.9</v>
      </c>
      <c r="E126" s="6">
        <v>776215.9</v>
      </c>
      <c r="F126" s="6">
        <v>0</v>
      </c>
      <c r="G126" s="6">
        <v>0</v>
      </c>
      <c r="H126">
        <v>0</v>
      </c>
      <c r="I126">
        <v>108670.23</v>
      </c>
      <c r="J126">
        <v>23286.48</v>
      </c>
      <c r="K126">
        <v>19405.39</v>
      </c>
      <c r="L126">
        <v>0</v>
      </c>
      <c r="M126">
        <v>9457.42</v>
      </c>
      <c r="N126">
        <v>0</v>
      </c>
      <c r="O126">
        <v>0</v>
      </c>
      <c r="P126">
        <v>0</v>
      </c>
      <c r="Q126">
        <v>-40000</v>
      </c>
      <c r="R126">
        <v>0</v>
      </c>
      <c r="S126">
        <v>575396</v>
      </c>
      <c r="T126" s="2">
        <v>45098</v>
      </c>
      <c r="V126" s="2" t="s">
        <v>31</v>
      </c>
      <c r="W126">
        <v>3801</v>
      </c>
      <c r="X126">
        <v>0</v>
      </c>
      <c r="Y126" t="s">
        <v>551</v>
      </c>
      <c r="Z126">
        <v>0</v>
      </c>
      <c r="AA126" t="s">
        <v>1370</v>
      </c>
      <c r="AB126">
        <v>52343</v>
      </c>
      <c r="AC126">
        <v>-0.38</v>
      </c>
      <c r="AD126" t="s">
        <v>1829</v>
      </c>
    </row>
    <row r="127" spans="1:30" x14ac:dyDescent="0.25">
      <c r="A127">
        <v>5448</v>
      </c>
      <c r="B127" t="s">
        <v>217</v>
      </c>
      <c r="C127" t="s">
        <v>218</v>
      </c>
      <c r="D127" s="11">
        <f t="shared" si="1"/>
        <v>867970.1</v>
      </c>
      <c r="E127" s="6">
        <v>867970.1</v>
      </c>
      <c r="F127" s="6">
        <v>0</v>
      </c>
      <c r="G127" s="6">
        <v>0</v>
      </c>
      <c r="H127">
        <v>0</v>
      </c>
      <c r="I127">
        <v>121515.82</v>
      </c>
      <c r="J127">
        <v>26039.11</v>
      </c>
      <c r="K127">
        <v>21699.25</v>
      </c>
      <c r="L127">
        <v>0</v>
      </c>
      <c r="M127">
        <v>9457.42</v>
      </c>
      <c r="N127">
        <v>0</v>
      </c>
      <c r="O127">
        <v>0</v>
      </c>
      <c r="P127">
        <v>0</v>
      </c>
      <c r="Q127">
        <v>-40000</v>
      </c>
      <c r="R127">
        <v>0</v>
      </c>
      <c r="S127">
        <v>649258</v>
      </c>
      <c r="T127" s="2">
        <v>45152</v>
      </c>
      <c r="V127" s="2" t="s">
        <v>31</v>
      </c>
      <c r="W127">
        <v>2808</v>
      </c>
      <c r="X127">
        <v>0</v>
      </c>
      <c r="Y127" t="s">
        <v>551</v>
      </c>
      <c r="Z127">
        <v>0</v>
      </c>
      <c r="AA127" t="s">
        <v>1370</v>
      </c>
      <c r="AB127">
        <v>46185</v>
      </c>
      <c r="AC127">
        <v>-0.5</v>
      </c>
      <c r="AD127" t="s">
        <v>1756</v>
      </c>
    </row>
    <row r="128" spans="1:30" x14ac:dyDescent="0.25">
      <c r="A128">
        <v>5452</v>
      </c>
      <c r="B128" t="s">
        <v>219</v>
      </c>
      <c r="C128" t="s">
        <v>220</v>
      </c>
      <c r="D128" s="11">
        <f t="shared" si="1"/>
        <v>988742.85000000009</v>
      </c>
      <c r="E128" s="6">
        <v>776523.8</v>
      </c>
      <c r="F128" s="6">
        <v>0</v>
      </c>
      <c r="G128" s="6">
        <v>0</v>
      </c>
      <c r="H128">
        <v>0</v>
      </c>
      <c r="I128">
        <v>138424.01</v>
      </c>
      <c r="J128">
        <v>29662.29</v>
      </c>
      <c r="K128">
        <v>24718.57</v>
      </c>
      <c r="L128">
        <v>0</v>
      </c>
      <c r="M128">
        <v>9457.42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786481</v>
      </c>
      <c r="T128" s="2">
        <v>45293</v>
      </c>
      <c r="V128" s="2" t="s">
        <v>31</v>
      </c>
      <c r="W128">
        <v>105408</v>
      </c>
      <c r="X128">
        <v>0</v>
      </c>
      <c r="Y128" t="s">
        <v>551</v>
      </c>
      <c r="Z128">
        <v>212219.05</v>
      </c>
      <c r="AA128" t="s">
        <v>1370</v>
      </c>
      <c r="AB128">
        <v>0</v>
      </c>
      <c r="AC128">
        <v>0.44</v>
      </c>
      <c r="AD128" t="s">
        <v>1761</v>
      </c>
    </row>
    <row r="129" spans="1:30" x14ac:dyDescent="0.25">
      <c r="A129">
        <v>5461</v>
      </c>
      <c r="B129" t="s">
        <v>1830</v>
      </c>
      <c r="C129" t="s">
        <v>1831</v>
      </c>
      <c r="D129" s="11">
        <f t="shared" si="1"/>
        <v>139045.41</v>
      </c>
      <c r="E129" s="6">
        <v>108072.9</v>
      </c>
      <c r="F129" s="6">
        <v>0</v>
      </c>
      <c r="G129" s="6">
        <v>0</v>
      </c>
      <c r="H129">
        <v>0</v>
      </c>
      <c r="I129">
        <v>19466.36</v>
      </c>
      <c r="J129">
        <v>13759.68</v>
      </c>
      <c r="K129">
        <v>3476.14</v>
      </c>
      <c r="L129">
        <v>0</v>
      </c>
      <c r="M129">
        <v>9457.42</v>
      </c>
      <c r="N129">
        <v>0</v>
      </c>
      <c r="O129">
        <v>0</v>
      </c>
      <c r="P129">
        <v>0</v>
      </c>
      <c r="Q129">
        <v>9588.32</v>
      </c>
      <c r="R129">
        <v>9588.32</v>
      </c>
      <c r="S129">
        <v>102474</v>
      </c>
      <c r="T129" s="2">
        <v>45497</v>
      </c>
      <c r="V129" s="2" t="s">
        <v>31</v>
      </c>
      <c r="W129">
        <v>2808</v>
      </c>
      <c r="X129">
        <v>0</v>
      </c>
      <c r="Y129" t="s">
        <v>551</v>
      </c>
      <c r="Z129">
        <v>30972.51</v>
      </c>
      <c r="AA129" t="s">
        <v>1370</v>
      </c>
      <c r="AB129">
        <v>0</v>
      </c>
      <c r="AC129">
        <v>-0.13</v>
      </c>
      <c r="AD129" t="s">
        <v>1786</v>
      </c>
    </row>
    <row r="130" spans="1:30" x14ac:dyDescent="0.25">
      <c r="A130">
        <v>5511</v>
      </c>
      <c r="B130" t="s">
        <v>221</v>
      </c>
      <c r="C130" t="s">
        <v>222</v>
      </c>
      <c r="D130" s="11">
        <f t="shared" si="1"/>
        <v>135783.9</v>
      </c>
      <c r="E130" s="6">
        <v>135783.9</v>
      </c>
      <c r="F130" s="6">
        <v>0</v>
      </c>
      <c r="G130" s="6">
        <v>0</v>
      </c>
      <c r="H130">
        <v>0</v>
      </c>
      <c r="I130">
        <v>19009.75</v>
      </c>
      <c r="J130">
        <v>13759.68</v>
      </c>
      <c r="K130">
        <v>3394.6</v>
      </c>
      <c r="L130">
        <v>0</v>
      </c>
      <c r="M130">
        <v>9457.42</v>
      </c>
      <c r="N130">
        <v>0</v>
      </c>
      <c r="O130">
        <v>0</v>
      </c>
      <c r="P130">
        <v>0</v>
      </c>
      <c r="Q130">
        <v>9686.16</v>
      </c>
      <c r="R130">
        <v>9686.16</v>
      </c>
      <c r="S130">
        <v>99849</v>
      </c>
      <c r="T130" s="2">
        <v>45497</v>
      </c>
      <c r="V130" s="2" t="s">
        <v>31</v>
      </c>
      <c r="W130">
        <v>110206</v>
      </c>
      <c r="X130">
        <v>0</v>
      </c>
      <c r="Y130" t="s">
        <v>551</v>
      </c>
      <c r="Z130">
        <v>0</v>
      </c>
      <c r="AA130" t="s">
        <v>1370</v>
      </c>
      <c r="AB130">
        <v>23092.5</v>
      </c>
      <c r="AC130">
        <v>0.39</v>
      </c>
      <c r="AD130" t="s">
        <v>1832</v>
      </c>
    </row>
    <row r="131" spans="1:30" x14ac:dyDescent="0.25">
      <c r="A131">
        <v>5656</v>
      </c>
      <c r="B131" t="s">
        <v>223</v>
      </c>
      <c r="C131" t="s">
        <v>224</v>
      </c>
      <c r="D131" s="11">
        <f t="shared" ref="D131:D194" si="2">+E131+F131+Z131</f>
        <v>813163.9</v>
      </c>
      <c r="E131" s="6">
        <v>813163.9</v>
      </c>
      <c r="F131" s="6">
        <v>0</v>
      </c>
      <c r="G131" s="6">
        <v>0</v>
      </c>
      <c r="H131">
        <v>0</v>
      </c>
      <c r="I131">
        <v>113842.95</v>
      </c>
      <c r="J131">
        <v>24394.92</v>
      </c>
      <c r="K131">
        <v>20329.099999999999</v>
      </c>
      <c r="L131">
        <v>0</v>
      </c>
      <c r="M131">
        <v>9457.42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879612</v>
      </c>
      <c r="T131" s="2">
        <v>45261</v>
      </c>
      <c r="V131" s="2" t="s">
        <v>31</v>
      </c>
      <c r="W131">
        <v>105408</v>
      </c>
      <c r="X131">
        <v>0</v>
      </c>
      <c r="Y131" t="s">
        <v>1833</v>
      </c>
      <c r="Z131">
        <v>0</v>
      </c>
      <c r="AA131" t="s">
        <v>1370</v>
      </c>
      <c r="AB131">
        <v>13855.5</v>
      </c>
      <c r="AC131">
        <v>0.49</v>
      </c>
      <c r="AD131" t="s">
        <v>1737</v>
      </c>
    </row>
    <row r="132" spans="1:30" x14ac:dyDescent="0.25">
      <c r="A132">
        <v>5664</v>
      </c>
      <c r="B132" t="s">
        <v>225</v>
      </c>
      <c r="C132" t="s">
        <v>226</v>
      </c>
      <c r="D132" s="11">
        <f t="shared" si="2"/>
        <v>867970.1</v>
      </c>
      <c r="E132" s="6">
        <v>867970.1</v>
      </c>
      <c r="F132" s="6">
        <v>0</v>
      </c>
      <c r="G132" s="6">
        <v>0</v>
      </c>
      <c r="H132">
        <v>0</v>
      </c>
      <c r="I132">
        <v>121515.82</v>
      </c>
      <c r="J132">
        <v>26039.11</v>
      </c>
      <c r="K132">
        <v>21699.25</v>
      </c>
      <c r="L132">
        <v>0</v>
      </c>
      <c r="M132">
        <v>9457.42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689258</v>
      </c>
      <c r="T132" s="2">
        <v>45176</v>
      </c>
      <c r="V132" s="2" t="s">
        <v>31</v>
      </c>
      <c r="W132">
        <v>105408</v>
      </c>
      <c r="X132">
        <v>0</v>
      </c>
      <c r="Y132" t="s">
        <v>551</v>
      </c>
      <c r="Z132">
        <v>0</v>
      </c>
      <c r="AA132" t="s">
        <v>1370</v>
      </c>
      <c r="AB132">
        <v>46185</v>
      </c>
      <c r="AC132">
        <v>-0.5</v>
      </c>
      <c r="AD132" t="s">
        <v>1747</v>
      </c>
    </row>
    <row r="133" spans="1:30" x14ac:dyDescent="0.25">
      <c r="A133">
        <v>5700</v>
      </c>
      <c r="B133" t="s">
        <v>227</v>
      </c>
      <c r="C133" t="s">
        <v>228</v>
      </c>
      <c r="D133" s="11">
        <f t="shared" si="2"/>
        <v>739843.4</v>
      </c>
      <c r="E133" s="6">
        <v>739843.4</v>
      </c>
      <c r="F133" s="6">
        <v>0</v>
      </c>
      <c r="G133" s="6">
        <v>0</v>
      </c>
      <c r="H133">
        <v>0</v>
      </c>
      <c r="I133">
        <v>103578.07</v>
      </c>
      <c r="J133">
        <v>22195.3</v>
      </c>
      <c r="K133">
        <v>18496.09</v>
      </c>
      <c r="L133">
        <v>0</v>
      </c>
      <c r="M133">
        <v>9457.42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586117</v>
      </c>
      <c r="T133" s="2">
        <v>45490</v>
      </c>
      <c r="V133" s="2" t="s">
        <v>31</v>
      </c>
      <c r="W133">
        <v>105408</v>
      </c>
      <c r="X133">
        <v>0</v>
      </c>
      <c r="Y133" t="s">
        <v>551</v>
      </c>
      <c r="Z133">
        <v>0</v>
      </c>
      <c r="AA133" t="s">
        <v>1371</v>
      </c>
      <c r="AB133">
        <v>42585</v>
      </c>
      <c r="AC133">
        <v>0.48</v>
      </c>
      <c r="AD133" t="s">
        <v>1816</v>
      </c>
    </row>
    <row r="134" spans="1:30" x14ac:dyDescent="0.25">
      <c r="A134">
        <v>5716</v>
      </c>
      <c r="B134" t="s">
        <v>229</v>
      </c>
      <c r="C134" t="s">
        <v>230</v>
      </c>
      <c r="D134" s="11">
        <f t="shared" si="2"/>
        <v>750679.24</v>
      </c>
      <c r="E134" s="6">
        <v>730030.9</v>
      </c>
      <c r="F134" s="6">
        <v>0</v>
      </c>
      <c r="G134" s="6">
        <v>0</v>
      </c>
      <c r="H134">
        <v>0</v>
      </c>
      <c r="I134">
        <v>105095.09</v>
      </c>
      <c r="J134">
        <v>22520.37</v>
      </c>
      <c r="K134">
        <v>18766.98</v>
      </c>
      <c r="L134">
        <v>0</v>
      </c>
      <c r="M134">
        <v>9457.42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594840</v>
      </c>
      <c r="T134" s="2">
        <v>45026</v>
      </c>
      <c r="V134" s="2" t="s">
        <v>31</v>
      </c>
      <c r="W134">
        <v>105408</v>
      </c>
      <c r="X134">
        <v>0</v>
      </c>
      <c r="Y134" t="s">
        <v>551</v>
      </c>
      <c r="Z134">
        <v>20648.34</v>
      </c>
      <c r="AA134" t="s">
        <v>1370</v>
      </c>
      <c r="AB134">
        <v>46185</v>
      </c>
      <c r="AC134">
        <v>0.62</v>
      </c>
      <c r="AD134" t="s">
        <v>1834</v>
      </c>
    </row>
    <row r="135" spans="1:30" x14ac:dyDescent="0.25">
      <c r="A135">
        <v>5717</v>
      </c>
      <c r="B135" t="s">
        <v>648</v>
      </c>
      <c r="C135" t="s">
        <v>692</v>
      </c>
      <c r="D135" s="11">
        <f t="shared" si="2"/>
        <v>1384547.3</v>
      </c>
      <c r="E135" s="6">
        <v>1056675.8</v>
      </c>
      <c r="F135" s="6">
        <v>0</v>
      </c>
      <c r="G135" s="6">
        <v>0</v>
      </c>
      <c r="H135">
        <v>0</v>
      </c>
      <c r="I135">
        <v>193836.62</v>
      </c>
      <c r="J135">
        <v>41536.410000000003</v>
      </c>
      <c r="K135">
        <v>34613.68</v>
      </c>
      <c r="L135">
        <v>0</v>
      </c>
      <c r="M135">
        <v>9457.42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1105104</v>
      </c>
      <c r="T135" s="2">
        <v>45399</v>
      </c>
      <c r="V135" s="2" t="s">
        <v>31</v>
      </c>
      <c r="W135">
        <v>2808</v>
      </c>
      <c r="X135">
        <v>0</v>
      </c>
      <c r="Y135" t="s">
        <v>551</v>
      </c>
      <c r="Z135">
        <v>327871.5</v>
      </c>
      <c r="AA135" t="s">
        <v>1371</v>
      </c>
      <c r="AB135">
        <v>329324</v>
      </c>
      <c r="AC135">
        <v>0.83</v>
      </c>
      <c r="AD135" t="s">
        <v>1835</v>
      </c>
    </row>
    <row r="136" spans="1:30" x14ac:dyDescent="0.25">
      <c r="A136">
        <v>5728</v>
      </c>
      <c r="B136" t="s">
        <v>1446</v>
      </c>
      <c r="C136" t="s">
        <v>1497</v>
      </c>
      <c r="D136" s="11">
        <f t="shared" si="2"/>
        <v>1002065.55</v>
      </c>
      <c r="E136" s="6">
        <v>1002065.55</v>
      </c>
      <c r="F136" s="6">
        <v>0</v>
      </c>
      <c r="G136" s="6">
        <v>0</v>
      </c>
      <c r="H136">
        <v>0</v>
      </c>
      <c r="I136">
        <v>140289.18</v>
      </c>
      <c r="J136">
        <v>30061.97</v>
      </c>
      <c r="K136">
        <v>25051.64</v>
      </c>
      <c r="L136">
        <v>0</v>
      </c>
      <c r="M136">
        <v>9457.42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797205</v>
      </c>
      <c r="T136" s="2">
        <v>45446</v>
      </c>
      <c r="V136" s="2" t="s">
        <v>31</v>
      </c>
      <c r="W136">
        <v>105408</v>
      </c>
      <c r="X136">
        <v>0</v>
      </c>
      <c r="Y136" t="s">
        <v>551</v>
      </c>
      <c r="Z136">
        <v>0</v>
      </c>
      <c r="AA136" t="s">
        <v>1522</v>
      </c>
      <c r="AB136">
        <v>54195</v>
      </c>
      <c r="AC136">
        <v>-0.34</v>
      </c>
      <c r="AD136" t="s">
        <v>1836</v>
      </c>
    </row>
    <row r="137" spans="1:30" x14ac:dyDescent="0.25">
      <c r="A137">
        <v>5788</v>
      </c>
      <c r="B137" t="s">
        <v>231</v>
      </c>
      <c r="C137" t="s">
        <v>232</v>
      </c>
      <c r="D137" s="11">
        <f t="shared" si="2"/>
        <v>867970.1</v>
      </c>
      <c r="E137" s="6">
        <v>867970.1</v>
      </c>
      <c r="F137" s="6">
        <v>0</v>
      </c>
      <c r="G137" s="6">
        <v>0</v>
      </c>
      <c r="H137">
        <v>0</v>
      </c>
      <c r="I137">
        <v>121515.82</v>
      </c>
      <c r="J137">
        <v>26039.11</v>
      </c>
      <c r="K137">
        <v>21699.25</v>
      </c>
      <c r="L137">
        <v>0</v>
      </c>
      <c r="M137">
        <v>9457.42</v>
      </c>
      <c r="N137">
        <v>0</v>
      </c>
      <c r="O137">
        <v>172314.5</v>
      </c>
      <c r="P137">
        <v>0</v>
      </c>
      <c r="Q137">
        <v>-40000</v>
      </c>
      <c r="R137">
        <v>0</v>
      </c>
      <c r="S137">
        <v>476944</v>
      </c>
      <c r="T137" s="2">
        <v>45110</v>
      </c>
      <c r="V137" s="2" t="s">
        <v>31</v>
      </c>
      <c r="W137">
        <v>105408</v>
      </c>
      <c r="X137">
        <v>0</v>
      </c>
      <c r="Y137" t="s">
        <v>551</v>
      </c>
      <c r="Z137">
        <v>0</v>
      </c>
      <c r="AA137" t="s">
        <v>1370</v>
      </c>
      <c r="AB137">
        <v>46185</v>
      </c>
      <c r="AC137">
        <v>0</v>
      </c>
      <c r="AD137" t="s">
        <v>1837</v>
      </c>
    </row>
    <row r="138" spans="1:30" x14ac:dyDescent="0.25">
      <c r="A138">
        <v>5791</v>
      </c>
      <c r="B138" t="s">
        <v>233</v>
      </c>
      <c r="C138" t="s">
        <v>234</v>
      </c>
      <c r="D138" s="11">
        <f t="shared" si="2"/>
        <v>856885.7</v>
      </c>
      <c r="E138" s="6">
        <v>856885.7</v>
      </c>
      <c r="F138" s="6">
        <v>0</v>
      </c>
      <c r="G138" s="6">
        <v>0</v>
      </c>
      <c r="H138">
        <v>0</v>
      </c>
      <c r="I138">
        <v>119964</v>
      </c>
      <c r="J138">
        <v>25706.57</v>
      </c>
      <c r="K138">
        <v>21422.14</v>
      </c>
      <c r="L138">
        <v>0</v>
      </c>
      <c r="M138">
        <v>9457.42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680335</v>
      </c>
      <c r="T138" s="2">
        <v>45261</v>
      </c>
      <c r="V138" s="2" t="s">
        <v>31</v>
      </c>
      <c r="W138">
        <v>1508</v>
      </c>
      <c r="X138">
        <v>0</v>
      </c>
      <c r="Y138" t="s">
        <v>551</v>
      </c>
      <c r="Z138">
        <v>0</v>
      </c>
      <c r="AA138" t="s">
        <v>1370</v>
      </c>
      <c r="AB138">
        <v>36948</v>
      </c>
      <c r="AC138">
        <v>-0.56999999999999995</v>
      </c>
      <c r="AD138" t="s">
        <v>1838</v>
      </c>
    </row>
    <row r="139" spans="1:30" x14ac:dyDescent="0.25">
      <c r="A139">
        <v>5821</v>
      </c>
      <c r="B139" t="s">
        <v>559</v>
      </c>
      <c r="C139" t="s">
        <v>693</v>
      </c>
      <c r="D139" s="11">
        <f t="shared" si="2"/>
        <v>856885.7</v>
      </c>
      <c r="E139" s="6">
        <v>856885.7</v>
      </c>
      <c r="F139" s="6">
        <v>0</v>
      </c>
      <c r="G139" s="6">
        <v>0</v>
      </c>
      <c r="H139">
        <v>0</v>
      </c>
      <c r="I139">
        <v>119964</v>
      </c>
      <c r="J139">
        <v>25706.57</v>
      </c>
      <c r="K139">
        <v>21422.14</v>
      </c>
      <c r="L139">
        <v>0</v>
      </c>
      <c r="M139">
        <v>9457.42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680335</v>
      </c>
      <c r="T139" s="2">
        <v>45369</v>
      </c>
      <c r="V139" s="2" t="s">
        <v>31</v>
      </c>
      <c r="W139">
        <v>125509</v>
      </c>
      <c r="X139">
        <v>0</v>
      </c>
      <c r="Y139" t="s">
        <v>551</v>
      </c>
      <c r="Z139">
        <v>0</v>
      </c>
      <c r="AA139" t="s">
        <v>1370</v>
      </c>
      <c r="AB139">
        <v>36948</v>
      </c>
      <c r="AC139">
        <v>-0.56999999999999995</v>
      </c>
      <c r="AD139" t="s">
        <v>1838</v>
      </c>
    </row>
    <row r="140" spans="1:30" x14ac:dyDescent="0.25">
      <c r="A140">
        <v>5831</v>
      </c>
      <c r="B140" t="s">
        <v>235</v>
      </c>
      <c r="C140" t="s">
        <v>236</v>
      </c>
      <c r="D140" s="11">
        <f t="shared" si="2"/>
        <v>1008001.7999999999</v>
      </c>
      <c r="E140" s="6">
        <v>927702.7</v>
      </c>
      <c r="F140" s="6">
        <v>0</v>
      </c>
      <c r="G140" s="6">
        <v>0</v>
      </c>
      <c r="H140">
        <v>0</v>
      </c>
      <c r="I140">
        <v>141120.26</v>
      </c>
      <c r="J140">
        <v>30240.06</v>
      </c>
      <c r="K140">
        <v>25200.04</v>
      </c>
      <c r="L140">
        <v>0</v>
      </c>
      <c r="M140">
        <v>9457.42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801984</v>
      </c>
      <c r="T140" s="2">
        <v>45261</v>
      </c>
      <c r="V140" s="2" t="s">
        <v>31</v>
      </c>
      <c r="W140">
        <v>105408</v>
      </c>
      <c r="X140">
        <v>0</v>
      </c>
      <c r="Y140" t="s">
        <v>551</v>
      </c>
      <c r="Z140">
        <v>80299.100000000006</v>
      </c>
      <c r="AA140" t="s">
        <v>1370</v>
      </c>
      <c r="AB140">
        <v>101607</v>
      </c>
      <c r="AC140">
        <v>-0.02</v>
      </c>
      <c r="AD140" t="s">
        <v>1839</v>
      </c>
    </row>
    <row r="141" spans="1:30" x14ac:dyDescent="0.25">
      <c r="A141">
        <v>5849</v>
      </c>
      <c r="B141" t="s">
        <v>237</v>
      </c>
      <c r="C141" t="s">
        <v>238</v>
      </c>
      <c r="D141" s="11">
        <f t="shared" si="2"/>
        <v>1332085.28</v>
      </c>
      <c r="E141" s="6">
        <v>1036699.3</v>
      </c>
      <c r="F141" s="6">
        <v>0</v>
      </c>
      <c r="G141" s="6">
        <v>0</v>
      </c>
      <c r="H141">
        <v>0</v>
      </c>
      <c r="I141">
        <v>186491.94</v>
      </c>
      <c r="J141">
        <v>39962.559999999998</v>
      </c>
      <c r="K141">
        <v>33302.129999999997</v>
      </c>
      <c r="L141">
        <v>0</v>
      </c>
      <c r="M141">
        <v>9457.42</v>
      </c>
      <c r="N141">
        <v>0</v>
      </c>
      <c r="O141">
        <v>578156.87</v>
      </c>
      <c r="P141">
        <v>0</v>
      </c>
      <c r="Q141">
        <v>0</v>
      </c>
      <c r="R141">
        <v>0</v>
      </c>
      <c r="S141">
        <v>578157</v>
      </c>
      <c r="T141" s="2">
        <v>45251</v>
      </c>
      <c r="V141" s="2" t="s">
        <v>31</v>
      </c>
      <c r="W141">
        <v>105408</v>
      </c>
      <c r="X141">
        <v>0</v>
      </c>
      <c r="Y141" t="s">
        <v>1535</v>
      </c>
      <c r="Z141">
        <v>295385.98</v>
      </c>
      <c r="AA141" t="s">
        <v>1370</v>
      </c>
      <c r="AB141">
        <v>220148.5</v>
      </c>
      <c r="AC141">
        <v>-0.28999999999999998</v>
      </c>
      <c r="AD141" t="s">
        <v>1840</v>
      </c>
    </row>
    <row r="142" spans="1:30" x14ac:dyDescent="0.25">
      <c r="A142">
        <v>5853</v>
      </c>
      <c r="B142" t="s">
        <v>694</v>
      </c>
      <c r="C142" t="s">
        <v>695</v>
      </c>
      <c r="D142" s="11">
        <f t="shared" si="2"/>
        <v>988742.85000000009</v>
      </c>
      <c r="E142" s="6">
        <v>776523.8</v>
      </c>
      <c r="F142" s="6">
        <v>0</v>
      </c>
      <c r="G142" s="6">
        <v>0</v>
      </c>
      <c r="H142">
        <v>0</v>
      </c>
      <c r="I142">
        <v>138424.01</v>
      </c>
      <c r="J142">
        <v>29662.29</v>
      </c>
      <c r="K142">
        <v>24718.57</v>
      </c>
      <c r="L142">
        <v>0</v>
      </c>
      <c r="M142">
        <v>9457.42</v>
      </c>
      <c r="N142">
        <v>0</v>
      </c>
      <c r="O142">
        <v>117800.1</v>
      </c>
      <c r="P142">
        <v>0</v>
      </c>
      <c r="Q142">
        <v>-40000</v>
      </c>
      <c r="R142">
        <v>0</v>
      </c>
      <c r="S142">
        <v>628681</v>
      </c>
      <c r="T142" s="2">
        <v>45419</v>
      </c>
      <c r="V142" s="2" t="s">
        <v>31</v>
      </c>
      <c r="W142">
        <v>110206</v>
      </c>
      <c r="X142">
        <v>0</v>
      </c>
      <c r="Y142" t="s">
        <v>551</v>
      </c>
      <c r="Z142">
        <v>212219.05</v>
      </c>
      <c r="AA142" t="s">
        <v>1370</v>
      </c>
      <c r="AB142">
        <v>0</v>
      </c>
      <c r="AC142">
        <v>0.54</v>
      </c>
      <c r="AD142" t="s">
        <v>1841</v>
      </c>
    </row>
    <row r="143" spans="1:30" x14ac:dyDescent="0.25">
      <c r="A143">
        <v>5887</v>
      </c>
      <c r="B143" t="s">
        <v>240</v>
      </c>
      <c r="C143" t="s">
        <v>241</v>
      </c>
      <c r="D143" s="11">
        <f t="shared" si="2"/>
        <v>827377</v>
      </c>
      <c r="E143" s="6">
        <v>827377</v>
      </c>
      <c r="F143" s="6">
        <v>0</v>
      </c>
      <c r="G143" s="6">
        <v>0</v>
      </c>
      <c r="H143">
        <v>0</v>
      </c>
      <c r="I143">
        <v>115832.78</v>
      </c>
      <c r="J143">
        <v>24821.31</v>
      </c>
      <c r="K143">
        <v>20684.43</v>
      </c>
      <c r="L143">
        <v>0</v>
      </c>
      <c r="M143">
        <v>9457.42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879612</v>
      </c>
      <c r="T143" s="2">
        <v>45299</v>
      </c>
      <c r="V143" s="2" t="s">
        <v>31</v>
      </c>
      <c r="W143">
        <v>119302</v>
      </c>
      <c r="X143">
        <v>0</v>
      </c>
      <c r="Y143" t="s">
        <v>1842</v>
      </c>
      <c r="Z143">
        <v>0</v>
      </c>
      <c r="AA143" t="s">
        <v>1522</v>
      </c>
      <c r="AB143">
        <v>68647</v>
      </c>
      <c r="AC143">
        <v>-0.06</v>
      </c>
      <c r="AD143" t="s">
        <v>1737</v>
      </c>
    </row>
    <row r="144" spans="1:30" x14ac:dyDescent="0.25">
      <c r="A144">
        <v>5895</v>
      </c>
      <c r="B144" t="s">
        <v>1843</v>
      </c>
      <c r="C144" t="s">
        <v>1844</v>
      </c>
      <c r="D144" s="11">
        <f t="shared" si="2"/>
        <v>400000</v>
      </c>
      <c r="E144" s="6">
        <v>400000</v>
      </c>
      <c r="F144" s="6">
        <v>0</v>
      </c>
      <c r="G144" s="6">
        <v>0</v>
      </c>
      <c r="H144">
        <v>0</v>
      </c>
      <c r="I144">
        <v>44000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356000</v>
      </c>
      <c r="T144" s="2">
        <v>45489</v>
      </c>
      <c r="V144" s="2" t="s">
        <v>31</v>
      </c>
      <c r="W144">
        <v>0</v>
      </c>
      <c r="X144">
        <v>0</v>
      </c>
      <c r="Y144" t="s">
        <v>551</v>
      </c>
      <c r="Z144">
        <v>0</v>
      </c>
      <c r="AA144" t="s">
        <v>43</v>
      </c>
      <c r="AB144">
        <v>0</v>
      </c>
      <c r="AC144">
        <v>0</v>
      </c>
      <c r="AD144" t="s">
        <v>1845</v>
      </c>
    </row>
    <row r="145" spans="1:30" x14ac:dyDescent="0.25">
      <c r="A145">
        <v>5907</v>
      </c>
      <c r="B145" t="s">
        <v>242</v>
      </c>
      <c r="C145" t="s">
        <v>243</v>
      </c>
      <c r="D145" s="11">
        <f t="shared" si="2"/>
        <v>739843.4</v>
      </c>
      <c r="E145" s="6">
        <v>739843.4</v>
      </c>
      <c r="F145" s="6">
        <v>0</v>
      </c>
      <c r="G145" s="6">
        <v>0</v>
      </c>
      <c r="H145">
        <v>0</v>
      </c>
      <c r="I145">
        <v>103578.07</v>
      </c>
      <c r="J145">
        <v>22195.3</v>
      </c>
      <c r="K145">
        <v>18496.09</v>
      </c>
      <c r="L145">
        <v>0</v>
      </c>
      <c r="M145">
        <v>9457.42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586117</v>
      </c>
      <c r="T145" s="2">
        <v>45261</v>
      </c>
      <c r="V145" s="2" t="s">
        <v>31</v>
      </c>
      <c r="W145">
        <v>2808</v>
      </c>
      <c r="X145">
        <v>0</v>
      </c>
      <c r="Y145" t="s">
        <v>551</v>
      </c>
      <c r="Z145">
        <v>0</v>
      </c>
      <c r="AA145" t="s">
        <v>1371</v>
      </c>
      <c r="AB145">
        <v>42585</v>
      </c>
      <c r="AC145">
        <v>0.48</v>
      </c>
      <c r="AD145" t="s">
        <v>1816</v>
      </c>
    </row>
    <row r="146" spans="1:30" x14ac:dyDescent="0.25">
      <c r="A146">
        <v>5966</v>
      </c>
      <c r="B146" t="s">
        <v>244</v>
      </c>
      <c r="C146" t="s">
        <v>245</v>
      </c>
      <c r="D146" s="11">
        <f t="shared" si="2"/>
        <v>1959241.6</v>
      </c>
      <c r="E146" s="6">
        <v>1959241.6</v>
      </c>
      <c r="F146" s="6">
        <v>0</v>
      </c>
      <c r="G146" s="6">
        <v>0</v>
      </c>
      <c r="H146">
        <v>0</v>
      </c>
      <c r="I146">
        <v>274293.82</v>
      </c>
      <c r="J146">
        <v>58777.25</v>
      </c>
      <c r="K146">
        <v>48981.04</v>
      </c>
      <c r="L146">
        <v>0</v>
      </c>
      <c r="M146">
        <v>9457.42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1567732</v>
      </c>
      <c r="T146" s="2">
        <v>45261</v>
      </c>
      <c r="V146" s="2" t="s">
        <v>31</v>
      </c>
      <c r="W146">
        <v>121705</v>
      </c>
      <c r="X146">
        <v>0</v>
      </c>
      <c r="Y146" t="s">
        <v>551</v>
      </c>
      <c r="Z146">
        <v>0</v>
      </c>
      <c r="AA146" t="s">
        <v>1370</v>
      </c>
      <c r="AB146">
        <v>391033</v>
      </c>
      <c r="AC146">
        <v>-7.0000000000000007E-2</v>
      </c>
      <c r="AD146" t="s">
        <v>1846</v>
      </c>
    </row>
    <row r="147" spans="1:30" x14ac:dyDescent="0.25">
      <c r="A147">
        <v>6034</v>
      </c>
      <c r="B147" t="s">
        <v>246</v>
      </c>
      <c r="C147" t="s">
        <v>247</v>
      </c>
      <c r="D147" s="11">
        <f t="shared" si="2"/>
        <v>867970.1</v>
      </c>
      <c r="E147" s="6">
        <v>867970.1</v>
      </c>
      <c r="F147" s="6">
        <v>0</v>
      </c>
      <c r="G147" s="6">
        <v>0</v>
      </c>
      <c r="H147">
        <v>0</v>
      </c>
      <c r="I147">
        <v>121515.82</v>
      </c>
      <c r="J147">
        <v>26039.11</v>
      </c>
      <c r="K147">
        <v>21699.25</v>
      </c>
      <c r="L147">
        <v>0</v>
      </c>
      <c r="M147">
        <v>9457.42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689258</v>
      </c>
      <c r="T147" s="2">
        <v>45261</v>
      </c>
      <c r="V147" s="2" t="s">
        <v>31</v>
      </c>
      <c r="W147">
        <v>105408</v>
      </c>
      <c r="X147">
        <v>0</v>
      </c>
      <c r="Y147" t="s">
        <v>551</v>
      </c>
      <c r="Z147">
        <v>0</v>
      </c>
      <c r="AA147" t="s">
        <v>1370</v>
      </c>
      <c r="AB147">
        <v>46185</v>
      </c>
      <c r="AC147">
        <v>-0.5</v>
      </c>
      <c r="AD147" t="s">
        <v>1747</v>
      </c>
    </row>
    <row r="148" spans="1:30" x14ac:dyDescent="0.25">
      <c r="A148">
        <v>6109</v>
      </c>
      <c r="B148" t="s">
        <v>248</v>
      </c>
      <c r="C148" t="s">
        <v>249</v>
      </c>
      <c r="D148" s="11">
        <f t="shared" si="2"/>
        <v>714943.8</v>
      </c>
      <c r="E148" s="6">
        <v>714943.8</v>
      </c>
      <c r="F148" s="6">
        <v>0</v>
      </c>
      <c r="G148" s="6">
        <v>0</v>
      </c>
      <c r="H148">
        <v>0</v>
      </c>
      <c r="I148">
        <v>100092.14</v>
      </c>
      <c r="J148">
        <v>21448.32</v>
      </c>
      <c r="K148">
        <v>17873.59</v>
      </c>
      <c r="L148">
        <v>0</v>
      </c>
      <c r="M148">
        <v>9457.42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566072</v>
      </c>
      <c r="T148" s="2">
        <v>45261</v>
      </c>
      <c r="V148" s="2" t="s">
        <v>31</v>
      </c>
      <c r="W148">
        <v>2808</v>
      </c>
      <c r="X148">
        <v>0</v>
      </c>
      <c r="Y148" t="s">
        <v>551</v>
      </c>
      <c r="Z148">
        <v>0</v>
      </c>
      <c r="AA148" t="s">
        <v>1370</v>
      </c>
      <c r="AB148">
        <v>46185</v>
      </c>
      <c r="AC148">
        <v>-0.33</v>
      </c>
      <c r="AD148" t="s">
        <v>1847</v>
      </c>
    </row>
    <row r="149" spans="1:30" x14ac:dyDescent="0.25">
      <c r="A149">
        <v>6132</v>
      </c>
      <c r="B149" t="s">
        <v>250</v>
      </c>
      <c r="C149" t="s">
        <v>251</v>
      </c>
      <c r="D149" s="11">
        <f t="shared" si="2"/>
        <v>794843.85</v>
      </c>
      <c r="E149" s="6">
        <v>794843.85</v>
      </c>
      <c r="F149" s="6">
        <v>0</v>
      </c>
      <c r="G149" s="6">
        <v>0</v>
      </c>
      <c r="H149">
        <v>0</v>
      </c>
      <c r="I149">
        <v>111278.15</v>
      </c>
      <c r="J149">
        <v>23845.32</v>
      </c>
      <c r="K149">
        <v>19871.09</v>
      </c>
      <c r="L149">
        <v>0</v>
      </c>
      <c r="M149">
        <v>9457.42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630392</v>
      </c>
      <c r="T149" s="2">
        <v>45261</v>
      </c>
      <c r="V149" s="2" t="s">
        <v>31</v>
      </c>
      <c r="W149">
        <v>105408</v>
      </c>
      <c r="X149">
        <v>0</v>
      </c>
      <c r="Y149" t="s">
        <v>551</v>
      </c>
      <c r="Z149">
        <v>0</v>
      </c>
      <c r="AA149" t="s">
        <v>1370</v>
      </c>
      <c r="AB149">
        <v>52343</v>
      </c>
      <c r="AC149">
        <v>0.13</v>
      </c>
      <c r="AD149" t="s">
        <v>1848</v>
      </c>
    </row>
    <row r="150" spans="1:30" x14ac:dyDescent="0.25">
      <c r="A150">
        <v>6134</v>
      </c>
      <c r="B150" t="s">
        <v>252</v>
      </c>
      <c r="C150" t="s">
        <v>253</v>
      </c>
      <c r="D150" s="11">
        <f t="shared" si="2"/>
        <v>135783.9</v>
      </c>
      <c r="E150" s="6">
        <v>135783.9</v>
      </c>
      <c r="F150" s="6">
        <v>0</v>
      </c>
      <c r="G150" s="6">
        <v>0</v>
      </c>
      <c r="H150">
        <v>0</v>
      </c>
      <c r="I150">
        <v>19009.75</v>
      </c>
      <c r="J150">
        <v>13759.68</v>
      </c>
      <c r="K150">
        <v>3394.6</v>
      </c>
      <c r="L150">
        <v>0</v>
      </c>
      <c r="M150">
        <v>9457.42</v>
      </c>
      <c r="N150">
        <v>0</v>
      </c>
      <c r="O150">
        <v>0</v>
      </c>
      <c r="P150">
        <v>0</v>
      </c>
      <c r="Q150">
        <v>9686.16</v>
      </c>
      <c r="R150">
        <v>9686.16</v>
      </c>
      <c r="S150">
        <v>99849</v>
      </c>
      <c r="T150" s="2">
        <v>45490</v>
      </c>
      <c r="V150" s="2" t="s">
        <v>31</v>
      </c>
      <c r="W150">
        <v>3900</v>
      </c>
      <c r="X150">
        <v>0</v>
      </c>
      <c r="Y150" t="s">
        <v>551</v>
      </c>
      <c r="Z150">
        <v>0</v>
      </c>
      <c r="AA150" t="s">
        <v>1370</v>
      </c>
      <c r="AB150">
        <v>23092.5</v>
      </c>
      <c r="AC150">
        <v>0.39</v>
      </c>
      <c r="AD150" t="s">
        <v>1832</v>
      </c>
    </row>
    <row r="151" spans="1:30" x14ac:dyDescent="0.25">
      <c r="A151">
        <v>6154</v>
      </c>
      <c r="B151" t="s">
        <v>254</v>
      </c>
      <c r="C151" t="s">
        <v>255</v>
      </c>
      <c r="D151" s="11">
        <f t="shared" si="2"/>
        <v>854422.5</v>
      </c>
      <c r="E151" s="6">
        <v>731262.5</v>
      </c>
      <c r="F151" s="6">
        <v>123160</v>
      </c>
      <c r="G151" s="6">
        <v>0</v>
      </c>
      <c r="H151">
        <v>0</v>
      </c>
      <c r="I151">
        <v>119619.15</v>
      </c>
      <c r="J151">
        <v>35697.550000000003</v>
      </c>
      <c r="K151">
        <v>21360.560000000001</v>
      </c>
      <c r="L151">
        <v>0</v>
      </c>
      <c r="M151">
        <v>9457.42</v>
      </c>
      <c r="N151">
        <v>0</v>
      </c>
      <c r="O151">
        <v>0</v>
      </c>
      <c r="P151">
        <v>0</v>
      </c>
      <c r="Q151">
        <v>10064.879999999999</v>
      </c>
      <c r="R151">
        <v>10064.879999999999</v>
      </c>
      <c r="S151">
        <v>978756</v>
      </c>
      <c r="T151" s="2">
        <v>45166</v>
      </c>
      <c r="V151" s="2" t="s">
        <v>31</v>
      </c>
      <c r="W151">
        <v>2808</v>
      </c>
      <c r="X151">
        <v>0</v>
      </c>
      <c r="Y151" t="s">
        <v>1849</v>
      </c>
      <c r="Z151">
        <v>0</v>
      </c>
      <c r="AA151" t="s">
        <v>1370</v>
      </c>
      <c r="AB151">
        <v>76975</v>
      </c>
      <c r="AC151">
        <v>0.3</v>
      </c>
      <c r="AD151" t="s">
        <v>1850</v>
      </c>
    </row>
    <row r="152" spans="1:30" x14ac:dyDescent="0.25">
      <c r="A152">
        <v>6156</v>
      </c>
      <c r="B152" t="s">
        <v>256</v>
      </c>
      <c r="C152" t="s">
        <v>257</v>
      </c>
      <c r="D152" s="11">
        <f t="shared" si="2"/>
        <v>913524.2</v>
      </c>
      <c r="E152" s="6">
        <v>846417.1</v>
      </c>
      <c r="F152" s="6">
        <v>0</v>
      </c>
      <c r="G152" s="6">
        <v>0</v>
      </c>
      <c r="H152">
        <v>0</v>
      </c>
      <c r="I152">
        <v>127893.39</v>
      </c>
      <c r="J152">
        <v>27405.72</v>
      </c>
      <c r="K152">
        <v>22838.1</v>
      </c>
      <c r="L152">
        <v>0</v>
      </c>
      <c r="M152">
        <v>9457.42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725929</v>
      </c>
      <c r="T152" s="2">
        <v>45252</v>
      </c>
      <c r="V152" s="2" t="s">
        <v>31</v>
      </c>
      <c r="W152">
        <v>105408</v>
      </c>
      <c r="X152">
        <v>0</v>
      </c>
      <c r="Y152" t="s">
        <v>551</v>
      </c>
      <c r="Z152">
        <v>67107.100000000006</v>
      </c>
      <c r="AA152" t="s">
        <v>1370</v>
      </c>
      <c r="AB152">
        <v>85442.25</v>
      </c>
      <c r="AC152">
        <v>-0.56999999999999995</v>
      </c>
      <c r="AD152" t="s">
        <v>1851</v>
      </c>
    </row>
    <row r="153" spans="1:30" x14ac:dyDescent="0.25">
      <c r="A153">
        <v>6162</v>
      </c>
      <c r="B153" t="s">
        <v>258</v>
      </c>
      <c r="C153" t="s">
        <v>259</v>
      </c>
      <c r="D153" s="11">
        <f t="shared" si="2"/>
        <v>746089.2</v>
      </c>
      <c r="E153" s="6">
        <v>746089.2</v>
      </c>
      <c r="F153" s="6">
        <v>0</v>
      </c>
      <c r="G153" s="6">
        <v>0</v>
      </c>
      <c r="H153">
        <v>0</v>
      </c>
      <c r="I153">
        <v>104452.48</v>
      </c>
      <c r="J153">
        <v>22382.67</v>
      </c>
      <c r="K153">
        <v>18652.23</v>
      </c>
      <c r="L153">
        <v>0</v>
      </c>
      <c r="M153">
        <v>9457.42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591145</v>
      </c>
      <c r="T153" s="2">
        <v>45261</v>
      </c>
      <c r="V153" s="2" t="s">
        <v>31</v>
      </c>
      <c r="W153">
        <v>2808</v>
      </c>
      <c r="X153">
        <v>0</v>
      </c>
      <c r="Y153" t="s">
        <v>551</v>
      </c>
      <c r="Z153">
        <v>0</v>
      </c>
      <c r="AA153" t="s">
        <v>1371</v>
      </c>
      <c r="AB153">
        <v>48263</v>
      </c>
      <c r="AC153">
        <v>0.6</v>
      </c>
      <c r="AD153" t="s">
        <v>1852</v>
      </c>
    </row>
    <row r="154" spans="1:30" x14ac:dyDescent="0.25">
      <c r="A154">
        <v>6198</v>
      </c>
      <c r="B154" t="s">
        <v>260</v>
      </c>
      <c r="C154" t="s">
        <v>261</v>
      </c>
      <c r="D154" s="11">
        <f t="shared" si="2"/>
        <v>754038.4</v>
      </c>
      <c r="E154" s="6">
        <v>754038.4</v>
      </c>
      <c r="F154" s="6">
        <v>0</v>
      </c>
      <c r="G154" s="6">
        <v>0</v>
      </c>
      <c r="H154">
        <v>0</v>
      </c>
      <c r="I154">
        <v>105565.37</v>
      </c>
      <c r="J154">
        <v>22621.15</v>
      </c>
      <c r="K154">
        <v>18850.96</v>
      </c>
      <c r="L154">
        <v>0</v>
      </c>
      <c r="M154">
        <v>9457.42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597544</v>
      </c>
      <c r="T154" s="2">
        <v>45261</v>
      </c>
      <c r="V154" s="2" t="s">
        <v>31</v>
      </c>
      <c r="W154">
        <v>105408</v>
      </c>
      <c r="X154">
        <v>0</v>
      </c>
      <c r="Y154" t="s">
        <v>551</v>
      </c>
      <c r="Z154">
        <v>0</v>
      </c>
      <c r="AA154" t="s">
        <v>1371</v>
      </c>
      <c r="AB154">
        <v>70975</v>
      </c>
      <c r="AC154">
        <v>0.5</v>
      </c>
      <c r="AD154" t="s">
        <v>1853</v>
      </c>
    </row>
    <row r="155" spans="1:30" x14ac:dyDescent="0.25">
      <c r="A155">
        <v>6232</v>
      </c>
      <c r="B155" t="s">
        <v>262</v>
      </c>
      <c r="C155" t="s">
        <v>263</v>
      </c>
      <c r="D155" s="11">
        <f t="shared" si="2"/>
        <v>798894.6</v>
      </c>
      <c r="E155" s="6">
        <v>798894.6</v>
      </c>
      <c r="F155" s="6">
        <v>0</v>
      </c>
      <c r="G155" s="6">
        <v>0</v>
      </c>
      <c r="H155">
        <v>0</v>
      </c>
      <c r="I155">
        <v>111845.24</v>
      </c>
      <c r="J155">
        <v>23966.84</v>
      </c>
      <c r="K155">
        <v>19972.36</v>
      </c>
      <c r="L155">
        <v>0</v>
      </c>
      <c r="M155">
        <v>9457.42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879612</v>
      </c>
      <c r="T155" s="2">
        <v>45160</v>
      </c>
      <c r="V155" s="2" t="s">
        <v>31</v>
      </c>
      <c r="W155">
        <v>105408</v>
      </c>
      <c r="X155">
        <v>0</v>
      </c>
      <c r="Y155" t="s">
        <v>1854</v>
      </c>
      <c r="Z155">
        <v>0</v>
      </c>
      <c r="AA155" t="s">
        <v>1371</v>
      </c>
      <c r="AB155">
        <v>99365</v>
      </c>
      <c r="AC155">
        <v>0.26</v>
      </c>
      <c r="AD155" t="s">
        <v>1737</v>
      </c>
    </row>
    <row r="156" spans="1:30" x14ac:dyDescent="0.25">
      <c r="A156">
        <v>6251</v>
      </c>
      <c r="B156" t="s">
        <v>1855</v>
      </c>
      <c r="C156" t="s">
        <v>1856</v>
      </c>
      <c r="D156" s="11">
        <f t="shared" si="2"/>
        <v>197939.09</v>
      </c>
      <c r="E156" s="6">
        <v>78064</v>
      </c>
      <c r="F156" s="6">
        <v>0</v>
      </c>
      <c r="G156" s="6">
        <v>0</v>
      </c>
      <c r="H156">
        <v>0</v>
      </c>
      <c r="I156">
        <v>27711.47</v>
      </c>
      <c r="J156">
        <v>13759.68</v>
      </c>
      <c r="K156">
        <v>4948.4799999999996</v>
      </c>
      <c r="L156">
        <v>0</v>
      </c>
      <c r="M156">
        <v>9457.42</v>
      </c>
      <c r="N156">
        <v>0</v>
      </c>
      <c r="O156">
        <v>0</v>
      </c>
      <c r="P156">
        <v>0</v>
      </c>
      <c r="Q156">
        <v>-12178.49</v>
      </c>
      <c r="R156">
        <v>7821.51</v>
      </c>
      <c r="S156">
        <v>129884</v>
      </c>
      <c r="T156" s="2">
        <v>45492</v>
      </c>
      <c r="V156" s="2" t="s">
        <v>31</v>
      </c>
      <c r="W156">
        <v>2808</v>
      </c>
      <c r="X156">
        <v>0</v>
      </c>
      <c r="Y156" t="s">
        <v>551</v>
      </c>
      <c r="Z156">
        <v>119875.09</v>
      </c>
      <c r="AA156" t="s">
        <v>1370</v>
      </c>
      <c r="AB156">
        <v>19932.5</v>
      </c>
      <c r="AC156">
        <v>0.45</v>
      </c>
      <c r="AD156" t="s">
        <v>1857</v>
      </c>
    </row>
    <row r="157" spans="1:30" x14ac:dyDescent="0.25">
      <c r="A157">
        <v>6271</v>
      </c>
      <c r="B157" t="s">
        <v>264</v>
      </c>
      <c r="C157" t="s">
        <v>265</v>
      </c>
      <c r="D157" s="11">
        <f t="shared" si="2"/>
        <v>652118.30000000005</v>
      </c>
      <c r="E157" s="6">
        <v>652118.30000000005</v>
      </c>
      <c r="F157" s="6">
        <v>0</v>
      </c>
      <c r="G157" s="6">
        <v>0</v>
      </c>
      <c r="H157">
        <v>0</v>
      </c>
      <c r="I157">
        <v>91296.56</v>
      </c>
      <c r="J157">
        <v>19563.55</v>
      </c>
      <c r="K157">
        <v>16302.96</v>
      </c>
      <c r="L157">
        <v>0</v>
      </c>
      <c r="M157">
        <v>9457.42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515498</v>
      </c>
      <c r="T157" s="2">
        <v>45308</v>
      </c>
      <c r="V157" s="2" t="s">
        <v>31</v>
      </c>
      <c r="W157">
        <v>105408</v>
      </c>
      <c r="X157">
        <v>0</v>
      </c>
      <c r="Y157" t="s">
        <v>551</v>
      </c>
      <c r="Z157">
        <v>0</v>
      </c>
      <c r="AA157" t="s">
        <v>1371</v>
      </c>
      <c r="AB157">
        <v>42585</v>
      </c>
      <c r="AC157">
        <v>0.19</v>
      </c>
      <c r="AD157" t="s">
        <v>1858</v>
      </c>
    </row>
    <row r="158" spans="1:30" x14ac:dyDescent="0.25">
      <c r="A158">
        <v>6277</v>
      </c>
      <c r="B158" t="s">
        <v>529</v>
      </c>
      <c r="C158" t="s">
        <v>588</v>
      </c>
      <c r="D158" s="11">
        <f t="shared" si="2"/>
        <v>867970.1</v>
      </c>
      <c r="E158" s="6">
        <v>867970.1</v>
      </c>
      <c r="F158" s="6">
        <v>0</v>
      </c>
      <c r="G158" s="6">
        <v>0</v>
      </c>
      <c r="H158">
        <v>0</v>
      </c>
      <c r="I158">
        <v>121515.82</v>
      </c>
      <c r="J158">
        <v>26039.11</v>
      </c>
      <c r="K158">
        <v>21699.25</v>
      </c>
      <c r="L158">
        <v>0</v>
      </c>
      <c r="M158">
        <v>9457.42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689258</v>
      </c>
      <c r="T158" s="2">
        <v>45330</v>
      </c>
      <c r="V158" s="2" t="s">
        <v>31</v>
      </c>
      <c r="W158">
        <v>2808</v>
      </c>
      <c r="X158">
        <v>0</v>
      </c>
      <c r="Y158" t="s">
        <v>551</v>
      </c>
      <c r="Z158">
        <v>0</v>
      </c>
      <c r="AA158" t="s">
        <v>1370</v>
      </c>
      <c r="AB158">
        <v>46185</v>
      </c>
      <c r="AC158">
        <v>-0.5</v>
      </c>
      <c r="AD158" t="s">
        <v>1747</v>
      </c>
    </row>
    <row r="159" spans="1:30" x14ac:dyDescent="0.25">
      <c r="A159">
        <v>6293</v>
      </c>
      <c r="B159" t="s">
        <v>266</v>
      </c>
      <c r="C159" t="s">
        <v>267</v>
      </c>
      <c r="D159" s="11">
        <f t="shared" si="2"/>
        <v>971720.09</v>
      </c>
      <c r="E159" s="6">
        <v>971720.09</v>
      </c>
      <c r="F159" s="6">
        <v>0</v>
      </c>
      <c r="G159" s="6">
        <v>0</v>
      </c>
      <c r="H159">
        <v>0</v>
      </c>
      <c r="I159">
        <v>136040.82</v>
      </c>
      <c r="J159">
        <v>29151.61</v>
      </c>
      <c r="K159">
        <v>24293</v>
      </c>
      <c r="L159">
        <v>0</v>
      </c>
      <c r="M159">
        <v>9457.42</v>
      </c>
      <c r="N159">
        <v>0</v>
      </c>
      <c r="O159">
        <v>151887.26999999999</v>
      </c>
      <c r="P159">
        <v>0</v>
      </c>
      <c r="Q159">
        <v>-40000</v>
      </c>
      <c r="R159">
        <v>0</v>
      </c>
      <c r="S159">
        <v>580890</v>
      </c>
      <c r="T159" s="2">
        <v>45147</v>
      </c>
      <c r="V159" s="2" t="s">
        <v>31</v>
      </c>
      <c r="W159">
        <v>2808</v>
      </c>
      <c r="X159">
        <v>0</v>
      </c>
      <c r="Y159" t="s">
        <v>551</v>
      </c>
      <c r="Z159">
        <v>0</v>
      </c>
      <c r="AA159" t="s">
        <v>1370</v>
      </c>
      <c r="AB159">
        <v>60040.5</v>
      </c>
      <c r="AC159">
        <v>0.03</v>
      </c>
      <c r="AD159" t="s">
        <v>1859</v>
      </c>
    </row>
    <row r="160" spans="1:30" x14ac:dyDescent="0.25">
      <c r="A160">
        <v>6295</v>
      </c>
      <c r="B160" t="s">
        <v>268</v>
      </c>
      <c r="C160" t="s">
        <v>269</v>
      </c>
      <c r="D160" s="11">
        <f t="shared" si="2"/>
        <v>867970.1</v>
      </c>
      <c r="E160" s="6">
        <v>867970.1</v>
      </c>
      <c r="F160" s="6">
        <v>0</v>
      </c>
      <c r="G160" s="6">
        <v>0</v>
      </c>
      <c r="H160">
        <v>0</v>
      </c>
      <c r="I160">
        <v>121515.82</v>
      </c>
      <c r="J160">
        <v>26039.11</v>
      </c>
      <c r="K160">
        <v>21699.25</v>
      </c>
      <c r="L160">
        <v>0</v>
      </c>
      <c r="M160">
        <v>9457.42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689258</v>
      </c>
      <c r="T160" s="2">
        <v>45261</v>
      </c>
      <c r="V160" s="2" t="s">
        <v>31</v>
      </c>
      <c r="W160">
        <v>105408</v>
      </c>
      <c r="X160">
        <v>0</v>
      </c>
      <c r="Y160" t="s">
        <v>551</v>
      </c>
      <c r="Z160">
        <v>0</v>
      </c>
      <c r="AA160" t="s">
        <v>1370</v>
      </c>
      <c r="AB160">
        <v>46185</v>
      </c>
      <c r="AC160">
        <v>-0.5</v>
      </c>
      <c r="AD160" t="s">
        <v>1747</v>
      </c>
    </row>
    <row r="161" spans="1:30" x14ac:dyDescent="0.25">
      <c r="A161">
        <v>6306</v>
      </c>
      <c r="B161" t="s">
        <v>270</v>
      </c>
      <c r="C161" t="s">
        <v>271</v>
      </c>
      <c r="D161" s="11">
        <f t="shared" si="2"/>
        <v>739843.4</v>
      </c>
      <c r="E161" s="6">
        <v>739843.4</v>
      </c>
      <c r="F161" s="6">
        <v>0</v>
      </c>
      <c r="G161" s="6">
        <v>0</v>
      </c>
      <c r="H161">
        <v>0</v>
      </c>
      <c r="I161">
        <v>103578.07</v>
      </c>
      <c r="J161">
        <v>22195.3</v>
      </c>
      <c r="K161">
        <v>18496.09</v>
      </c>
      <c r="L161">
        <v>0</v>
      </c>
      <c r="M161">
        <v>9457.42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586117</v>
      </c>
      <c r="T161" s="2">
        <v>45110</v>
      </c>
      <c r="V161" s="2" t="s">
        <v>31</v>
      </c>
      <c r="W161">
        <v>2808</v>
      </c>
      <c r="X161">
        <v>0</v>
      </c>
      <c r="Y161" t="s">
        <v>551</v>
      </c>
      <c r="Z161">
        <v>0</v>
      </c>
      <c r="AA161" t="s">
        <v>1371</v>
      </c>
      <c r="AB161">
        <v>42585</v>
      </c>
      <c r="AC161">
        <v>0.48</v>
      </c>
      <c r="AD161" t="s">
        <v>1816</v>
      </c>
    </row>
    <row r="162" spans="1:30" x14ac:dyDescent="0.25">
      <c r="A162">
        <v>6322</v>
      </c>
      <c r="B162" t="s">
        <v>272</v>
      </c>
      <c r="C162" t="s">
        <v>273</v>
      </c>
      <c r="D162" s="11">
        <f t="shared" si="2"/>
        <v>783913.4</v>
      </c>
      <c r="E162" s="6">
        <v>783913.4</v>
      </c>
      <c r="F162" s="6">
        <v>0</v>
      </c>
      <c r="G162" s="6">
        <v>0</v>
      </c>
      <c r="H162">
        <v>0</v>
      </c>
      <c r="I162">
        <v>109747.87</v>
      </c>
      <c r="J162">
        <v>23517.4</v>
      </c>
      <c r="K162">
        <v>19597.84</v>
      </c>
      <c r="L162">
        <v>0</v>
      </c>
      <c r="M162">
        <v>9457.42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621593</v>
      </c>
      <c r="T162" s="2">
        <v>45261</v>
      </c>
      <c r="V162" s="2" t="s">
        <v>31</v>
      </c>
      <c r="W162">
        <v>110206</v>
      </c>
      <c r="X162">
        <v>0</v>
      </c>
      <c r="Y162" t="s">
        <v>551</v>
      </c>
      <c r="Z162">
        <v>0</v>
      </c>
      <c r="AA162" t="s">
        <v>1370</v>
      </c>
      <c r="AB162">
        <v>46185</v>
      </c>
      <c r="AC162">
        <v>0.13</v>
      </c>
      <c r="AD162" t="s">
        <v>1860</v>
      </c>
    </row>
    <row r="163" spans="1:30" x14ac:dyDescent="0.25">
      <c r="A163">
        <v>6341</v>
      </c>
      <c r="B163" t="s">
        <v>274</v>
      </c>
      <c r="C163" t="s">
        <v>275</v>
      </c>
      <c r="D163" s="11">
        <f t="shared" si="2"/>
        <v>867970.1</v>
      </c>
      <c r="E163" s="6">
        <v>867970.1</v>
      </c>
      <c r="F163" s="6">
        <v>0</v>
      </c>
      <c r="G163" s="6">
        <v>0</v>
      </c>
      <c r="H163">
        <v>0</v>
      </c>
      <c r="I163">
        <v>121515.82</v>
      </c>
      <c r="J163">
        <v>26039.11</v>
      </c>
      <c r="K163">
        <v>21699.25</v>
      </c>
      <c r="L163">
        <v>0</v>
      </c>
      <c r="M163">
        <v>9457.42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689258</v>
      </c>
      <c r="T163" s="2">
        <v>45261</v>
      </c>
      <c r="V163" s="2" t="s">
        <v>31</v>
      </c>
      <c r="W163">
        <v>2808</v>
      </c>
      <c r="X163">
        <v>0</v>
      </c>
      <c r="Y163" t="s">
        <v>551</v>
      </c>
      <c r="Z163">
        <v>0</v>
      </c>
      <c r="AA163" t="s">
        <v>1370</v>
      </c>
      <c r="AB163">
        <v>46185</v>
      </c>
      <c r="AC163">
        <v>-0.5</v>
      </c>
      <c r="AD163" t="s">
        <v>1747</v>
      </c>
    </row>
    <row r="164" spans="1:30" x14ac:dyDescent="0.25">
      <c r="A164">
        <v>6378</v>
      </c>
      <c r="B164" t="s">
        <v>276</v>
      </c>
      <c r="C164" t="s">
        <v>277</v>
      </c>
      <c r="D164" s="11">
        <f t="shared" si="2"/>
        <v>774060.6</v>
      </c>
      <c r="E164" s="6">
        <v>774060.6</v>
      </c>
      <c r="F164" s="6">
        <v>0</v>
      </c>
      <c r="G164" s="6">
        <v>0</v>
      </c>
      <c r="H164">
        <v>0</v>
      </c>
      <c r="I164">
        <v>108368.48</v>
      </c>
      <c r="J164">
        <v>23221.81</v>
      </c>
      <c r="K164">
        <v>19351.509999999998</v>
      </c>
      <c r="L164">
        <v>0</v>
      </c>
      <c r="M164">
        <v>9457.42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613661</v>
      </c>
      <c r="T164" s="2">
        <v>45390</v>
      </c>
      <c r="V164" s="2" t="s">
        <v>31</v>
      </c>
      <c r="W164">
        <v>119906</v>
      </c>
      <c r="X164">
        <v>0</v>
      </c>
      <c r="Y164" t="s">
        <v>551</v>
      </c>
      <c r="Z164">
        <v>0</v>
      </c>
      <c r="AA164" t="s">
        <v>1370</v>
      </c>
      <c r="AB164">
        <v>46185</v>
      </c>
      <c r="AC164">
        <v>-0.38</v>
      </c>
      <c r="AD164" t="s">
        <v>1538</v>
      </c>
    </row>
    <row r="165" spans="1:30" x14ac:dyDescent="0.25">
      <c r="A165">
        <v>6383</v>
      </c>
      <c r="B165" t="s">
        <v>638</v>
      </c>
      <c r="C165" t="s">
        <v>696</v>
      </c>
      <c r="D165" s="11">
        <f t="shared" si="2"/>
        <v>784837.1</v>
      </c>
      <c r="E165" s="6">
        <v>784837.1</v>
      </c>
      <c r="F165" s="6">
        <v>0</v>
      </c>
      <c r="G165" s="6">
        <v>0</v>
      </c>
      <c r="H165">
        <v>0</v>
      </c>
      <c r="I165">
        <v>109877.19</v>
      </c>
      <c r="J165">
        <v>23545.11</v>
      </c>
      <c r="K165">
        <v>19620.93</v>
      </c>
      <c r="L165">
        <v>0</v>
      </c>
      <c r="M165">
        <v>9457.42</v>
      </c>
      <c r="N165">
        <v>0</v>
      </c>
      <c r="O165">
        <v>0</v>
      </c>
      <c r="P165">
        <v>0</v>
      </c>
      <c r="Q165">
        <v>-40000</v>
      </c>
      <c r="R165">
        <v>0</v>
      </c>
      <c r="S165">
        <v>582337</v>
      </c>
      <c r="T165" s="2">
        <v>45390</v>
      </c>
      <c r="V165" s="2" t="s">
        <v>31</v>
      </c>
      <c r="W165">
        <v>105408</v>
      </c>
      <c r="X165">
        <v>0</v>
      </c>
      <c r="Y165" t="s">
        <v>551</v>
      </c>
      <c r="Z165">
        <v>0</v>
      </c>
      <c r="AA165" t="s">
        <v>1370</v>
      </c>
      <c r="AB165">
        <v>27711</v>
      </c>
      <c r="AC165">
        <v>0.55000000000000004</v>
      </c>
      <c r="AD165" t="s">
        <v>1861</v>
      </c>
    </row>
    <row r="166" spans="1:30" x14ac:dyDescent="0.25">
      <c r="A166">
        <v>6427</v>
      </c>
      <c r="B166" t="s">
        <v>278</v>
      </c>
      <c r="C166" t="s">
        <v>279</v>
      </c>
      <c r="D166" s="11">
        <f t="shared" si="2"/>
        <v>867970.1</v>
      </c>
      <c r="E166" s="6">
        <v>867970.1</v>
      </c>
      <c r="F166" s="6">
        <v>0</v>
      </c>
      <c r="G166" s="6">
        <v>0</v>
      </c>
      <c r="H166">
        <v>0</v>
      </c>
      <c r="I166">
        <v>121515.82</v>
      </c>
      <c r="J166">
        <v>26039.11</v>
      </c>
      <c r="K166">
        <v>21699.25</v>
      </c>
      <c r="L166">
        <v>0</v>
      </c>
      <c r="M166">
        <v>9457.42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689258</v>
      </c>
      <c r="T166" s="2">
        <v>45261</v>
      </c>
      <c r="V166" s="2" t="s">
        <v>31</v>
      </c>
      <c r="W166">
        <v>105408</v>
      </c>
      <c r="X166">
        <v>0</v>
      </c>
      <c r="Y166" t="s">
        <v>551</v>
      </c>
      <c r="Z166">
        <v>0</v>
      </c>
      <c r="AA166" t="s">
        <v>1370</v>
      </c>
      <c r="AB166">
        <v>46185</v>
      </c>
      <c r="AC166">
        <v>-0.5</v>
      </c>
      <c r="AD166" t="s">
        <v>1747</v>
      </c>
    </row>
    <row r="167" spans="1:30" x14ac:dyDescent="0.25">
      <c r="A167">
        <v>6468</v>
      </c>
      <c r="B167" t="s">
        <v>280</v>
      </c>
      <c r="C167" t="s">
        <v>281</v>
      </c>
      <c r="D167" s="11">
        <f t="shared" si="2"/>
        <v>942394.38</v>
      </c>
      <c r="E167" s="6">
        <v>740499.5</v>
      </c>
      <c r="F167" s="6">
        <v>0</v>
      </c>
      <c r="G167" s="6">
        <v>0</v>
      </c>
      <c r="H167">
        <v>0</v>
      </c>
      <c r="I167">
        <v>131935.21</v>
      </c>
      <c r="J167">
        <v>28271.83</v>
      </c>
      <c r="K167">
        <v>23559.86</v>
      </c>
      <c r="L167">
        <v>0</v>
      </c>
      <c r="M167">
        <v>9457.42</v>
      </c>
      <c r="N167">
        <v>0</v>
      </c>
      <c r="O167">
        <v>0</v>
      </c>
      <c r="P167">
        <v>0</v>
      </c>
      <c r="Q167">
        <v>-40000</v>
      </c>
      <c r="R167">
        <v>0</v>
      </c>
      <c r="S167">
        <v>709171</v>
      </c>
      <c r="T167" s="2">
        <v>45194</v>
      </c>
      <c r="V167" s="2" t="s">
        <v>31</v>
      </c>
      <c r="W167">
        <v>127208</v>
      </c>
      <c r="X167">
        <v>0</v>
      </c>
      <c r="Y167" t="s">
        <v>551</v>
      </c>
      <c r="Z167">
        <v>201894.88</v>
      </c>
      <c r="AA167" t="s">
        <v>1370</v>
      </c>
      <c r="AB167">
        <v>0</v>
      </c>
      <c r="AC167">
        <v>0.94</v>
      </c>
      <c r="AD167" t="s">
        <v>1862</v>
      </c>
    </row>
    <row r="168" spans="1:30" x14ac:dyDescent="0.25">
      <c r="A168">
        <v>6480</v>
      </c>
      <c r="B168" t="s">
        <v>282</v>
      </c>
      <c r="C168" t="s">
        <v>283</v>
      </c>
      <c r="D168" s="11">
        <f t="shared" si="2"/>
        <v>938787.1</v>
      </c>
      <c r="E168" s="6">
        <v>938787.1</v>
      </c>
      <c r="F168" s="6">
        <v>0</v>
      </c>
      <c r="G168" s="6">
        <v>0</v>
      </c>
      <c r="H168">
        <v>0</v>
      </c>
      <c r="I168">
        <v>131430.19</v>
      </c>
      <c r="J168">
        <v>28163.61</v>
      </c>
      <c r="K168">
        <v>23469.68</v>
      </c>
      <c r="L168">
        <v>0</v>
      </c>
      <c r="M168">
        <v>9457.42</v>
      </c>
      <c r="N168">
        <v>0</v>
      </c>
      <c r="O168">
        <v>0</v>
      </c>
      <c r="P168">
        <v>0</v>
      </c>
      <c r="Q168">
        <v>-258904.48</v>
      </c>
      <c r="R168">
        <v>0</v>
      </c>
      <c r="S168">
        <v>487362</v>
      </c>
      <c r="T168" s="2">
        <v>45261</v>
      </c>
      <c r="V168" s="2" t="s">
        <v>31</v>
      </c>
      <c r="W168">
        <v>3009</v>
      </c>
      <c r="X168">
        <v>0</v>
      </c>
      <c r="Y168" t="s">
        <v>551</v>
      </c>
      <c r="Z168">
        <v>0</v>
      </c>
      <c r="AA168" t="s">
        <v>1370</v>
      </c>
      <c r="AB168">
        <v>107765</v>
      </c>
      <c r="AC168">
        <v>0.28000000000000003</v>
      </c>
      <c r="AD168" t="s">
        <v>1863</v>
      </c>
    </row>
    <row r="169" spans="1:30" x14ac:dyDescent="0.25">
      <c r="A169">
        <v>6532</v>
      </c>
      <c r="B169" t="s">
        <v>284</v>
      </c>
      <c r="C169" t="s">
        <v>285</v>
      </c>
      <c r="D169" s="11">
        <f t="shared" si="2"/>
        <v>917944.6</v>
      </c>
      <c r="E169" s="6">
        <v>917944.6</v>
      </c>
      <c r="F169" s="6">
        <v>0</v>
      </c>
      <c r="G169" s="6">
        <v>0</v>
      </c>
      <c r="H169">
        <v>0</v>
      </c>
      <c r="I169">
        <v>128512.24</v>
      </c>
      <c r="J169">
        <v>27538.34</v>
      </c>
      <c r="K169">
        <v>22948.61</v>
      </c>
      <c r="L169">
        <v>0</v>
      </c>
      <c r="M169">
        <v>9457.42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729488</v>
      </c>
      <c r="T169" s="2">
        <v>45261</v>
      </c>
      <c r="V169" s="2" t="s">
        <v>31</v>
      </c>
      <c r="W169">
        <v>3009</v>
      </c>
      <c r="X169">
        <v>0</v>
      </c>
      <c r="Y169" t="s">
        <v>551</v>
      </c>
      <c r="Z169">
        <v>0</v>
      </c>
      <c r="AA169" t="s">
        <v>1370</v>
      </c>
      <c r="AB169">
        <v>18474</v>
      </c>
      <c r="AC169">
        <v>0.01</v>
      </c>
      <c r="AD169" t="s">
        <v>1864</v>
      </c>
    </row>
    <row r="170" spans="1:30" x14ac:dyDescent="0.25">
      <c r="A170">
        <v>6570</v>
      </c>
      <c r="B170" t="s">
        <v>639</v>
      </c>
      <c r="C170" t="s">
        <v>697</v>
      </c>
      <c r="D170" s="11">
        <f t="shared" si="2"/>
        <v>776523.8</v>
      </c>
      <c r="E170" s="6">
        <v>776523.8</v>
      </c>
      <c r="F170" s="6">
        <v>0</v>
      </c>
      <c r="G170" s="6">
        <v>0</v>
      </c>
      <c r="H170">
        <v>0</v>
      </c>
      <c r="I170">
        <v>108713.34</v>
      </c>
      <c r="J170">
        <v>23295.72</v>
      </c>
      <c r="K170">
        <v>19413.099999999999</v>
      </c>
      <c r="L170">
        <v>0</v>
      </c>
      <c r="M170">
        <v>9457.42</v>
      </c>
      <c r="N170">
        <v>0</v>
      </c>
      <c r="O170">
        <v>0</v>
      </c>
      <c r="P170">
        <v>0</v>
      </c>
      <c r="Q170">
        <v>-40000</v>
      </c>
      <c r="R170">
        <v>0</v>
      </c>
      <c r="S170">
        <v>575644</v>
      </c>
      <c r="T170" s="2">
        <v>45390</v>
      </c>
      <c r="V170" s="2" t="s">
        <v>31</v>
      </c>
      <c r="W170">
        <v>2808</v>
      </c>
      <c r="X170">
        <v>0</v>
      </c>
      <c r="Y170" t="s">
        <v>551</v>
      </c>
      <c r="Z170">
        <v>0</v>
      </c>
      <c r="AA170" t="s">
        <v>1370</v>
      </c>
      <c r="AB170">
        <v>0</v>
      </c>
      <c r="AC170">
        <v>-0.22</v>
      </c>
      <c r="AD170" t="s">
        <v>1865</v>
      </c>
    </row>
    <row r="171" spans="1:30" x14ac:dyDescent="0.25">
      <c r="A171">
        <v>6574</v>
      </c>
      <c r="B171" t="s">
        <v>286</v>
      </c>
      <c r="C171" t="s">
        <v>287</v>
      </c>
      <c r="D171" s="11">
        <f t="shared" si="2"/>
        <v>757126.1</v>
      </c>
      <c r="E171" s="6">
        <v>757126.1</v>
      </c>
      <c r="F171" s="6">
        <v>0</v>
      </c>
      <c r="G171" s="6">
        <v>0</v>
      </c>
      <c r="H171">
        <v>0</v>
      </c>
      <c r="I171">
        <v>105997.65</v>
      </c>
      <c r="J171">
        <v>22713.78</v>
      </c>
      <c r="K171">
        <v>18928.16</v>
      </c>
      <c r="L171">
        <v>0</v>
      </c>
      <c r="M171">
        <v>9457.42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879612</v>
      </c>
      <c r="T171" s="2">
        <v>45104</v>
      </c>
      <c r="V171" s="2" t="s">
        <v>31</v>
      </c>
      <c r="W171">
        <v>106609</v>
      </c>
      <c r="X171">
        <v>0</v>
      </c>
      <c r="Y171" t="s">
        <v>1866</v>
      </c>
      <c r="Z171">
        <v>0</v>
      </c>
      <c r="AA171" t="s">
        <v>1370</v>
      </c>
      <c r="AB171">
        <v>58501</v>
      </c>
      <c r="AC171">
        <v>-0.09</v>
      </c>
      <c r="AD171" t="s">
        <v>1737</v>
      </c>
    </row>
    <row r="172" spans="1:30" x14ac:dyDescent="0.25">
      <c r="A172">
        <v>6581</v>
      </c>
      <c r="B172" t="s">
        <v>288</v>
      </c>
      <c r="C172" t="s">
        <v>289</v>
      </c>
      <c r="D172" s="11">
        <f t="shared" si="2"/>
        <v>988742.85000000009</v>
      </c>
      <c r="E172" s="6">
        <v>776523.8</v>
      </c>
      <c r="F172" s="6">
        <v>0</v>
      </c>
      <c r="G172" s="6">
        <v>0</v>
      </c>
      <c r="H172">
        <v>0</v>
      </c>
      <c r="I172">
        <v>138424.01</v>
      </c>
      <c r="J172">
        <v>29662.29</v>
      </c>
      <c r="K172">
        <v>24718.57</v>
      </c>
      <c r="L172">
        <v>0</v>
      </c>
      <c r="M172">
        <v>9457.42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786481</v>
      </c>
      <c r="T172" s="2">
        <v>45261</v>
      </c>
      <c r="V172" s="2" t="s">
        <v>31</v>
      </c>
      <c r="W172">
        <v>2808</v>
      </c>
      <c r="X172">
        <v>0</v>
      </c>
      <c r="Y172" t="s">
        <v>551</v>
      </c>
      <c r="Z172">
        <v>212219.05</v>
      </c>
      <c r="AA172" t="s">
        <v>1370</v>
      </c>
      <c r="AB172">
        <v>0</v>
      </c>
      <c r="AC172">
        <v>0.44</v>
      </c>
      <c r="AD172" t="s">
        <v>1761</v>
      </c>
    </row>
    <row r="173" spans="1:30" x14ac:dyDescent="0.25">
      <c r="A173">
        <v>6582</v>
      </c>
      <c r="B173" t="s">
        <v>290</v>
      </c>
      <c r="C173" t="s">
        <v>291</v>
      </c>
      <c r="D173" s="11">
        <f t="shared" si="2"/>
        <v>867970.1</v>
      </c>
      <c r="E173" s="6">
        <v>867970.1</v>
      </c>
      <c r="F173" s="6">
        <v>0</v>
      </c>
      <c r="G173" s="6">
        <v>0</v>
      </c>
      <c r="H173">
        <v>0</v>
      </c>
      <c r="I173">
        <v>121515.82</v>
      </c>
      <c r="J173">
        <v>26039.11</v>
      </c>
      <c r="K173">
        <v>21699.25</v>
      </c>
      <c r="L173">
        <v>0</v>
      </c>
      <c r="M173">
        <v>9457.42</v>
      </c>
      <c r="N173">
        <v>0</v>
      </c>
      <c r="O173">
        <v>0</v>
      </c>
      <c r="P173">
        <v>0</v>
      </c>
      <c r="Q173">
        <v>-40000</v>
      </c>
      <c r="R173">
        <v>0</v>
      </c>
      <c r="S173">
        <v>649258</v>
      </c>
      <c r="T173" s="2">
        <v>45261</v>
      </c>
      <c r="V173" s="2" t="s">
        <v>31</v>
      </c>
      <c r="W173">
        <v>121705</v>
      </c>
      <c r="X173">
        <v>0</v>
      </c>
      <c r="Y173" t="s">
        <v>551</v>
      </c>
      <c r="Z173">
        <v>0</v>
      </c>
      <c r="AA173" t="s">
        <v>1370</v>
      </c>
      <c r="AB173">
        <v>46185</v>
      </c>
      <c r="AC173">
        <v>-0.5</v>
      </c>
      <c r="AD173" t="s">
        <v>1756</v>
      </c>
    </row>
    <row r="174" spans="1:30" x14ac:dyDescent="0.25">
      <c r="A174">
        <v>6589</v>
      </c>
      <c r="B174" t="s">
        <v>292</v>
      </c>
      <c r="C174" t="s">
        <v>293</v>
      </c>
      <c r="D174" s="11">
        <f t="shared" si="2"/>
        <v>750044.4</v>
      </c>
      <c r="E174" s="6">
        <v>750044.4</v>
      </c>
      <c r="F174" s="6">
        <v>0</v>
      </c>
      <c r="G174" s="6">
        <v>0</v>
      </c>
      <c r="H174">
        <v>0</v>
      </c>
      <c r="I174">
        <v>105006.22</v>
      </c>
      <c r="J174">
        <v>22501.33</v>
      </c>
      <c r="K174">
        <v>18751.11</v>
      </c>
      <c r="L174">
        <v>0</v>
      </c>
      <c r="M174">
        <v>9457.42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594328</v>
      </c>
      <c r="T174" s="2">
        <v>45261</v>
      </c>
      <c r="V174" s="2" t="s">
        <v>31</v>
      </c>
      <c r="W174">
        <v>105408</v>
      </c>
      <c r="X174">
        <v>0</v>
      </c>
      <c r="Y174" t="s">
        <v>551</v>
      </c>
      <c r="Z174">
        <v>0</v>
      </c>
      <c r="AA174" t="s">
        <v>1526</v>
      </c>
      <c r="AB174">
        <v>0</v>
      </c>
      <c r="AC174">
        <v>-0.32</v>
      </c>
      <c r="AD174" t="s">
        <v>1772</v>
      </c>
    </row>
    <row r="175" spans="1:30" x14ac:dyDescent="0.25">
      <c r="A175">
        <v>6598</v>
      </c>
      <c r="B175" t="s">
        <v>294</v>
      </c>
      <c r="C175" t="s">
        <v>295</v>
      </c>
      <c r="D175" s="11">
        <f t="shared" si="2"/>
        <v>867970.1</v>
      </c>
      <c r="E175" s="6">
        <v>867970.1</v>
      </c>
      <c r="F175" s="6">
        <v>0</v>
      </c>
      <c r="G175" s="6">
        <v>0</v>
      </c>
      <c r="H175">
        <v>0</v>
      </c>
      <c r="I175">
        <v>121515.82</v>
      </c>
      <c r="J175">
        <v>26039.11</v>
      </c>
      <c r="K175">
        <v>21699.25</v>
      </c>
      <c r="L175">
        <v>0</v>
      </c>
      <c r="M175">
        <v>9457.42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689258</v>
      </c>
      <c r="T175" s="2">
        <v>45261</v>
      </c>
      <c r="V175" s="2" t="s">
        <v>31</v>
      </c>
      <c r="W175">
        <v>121705</v>
      </c>
      <c r="X175">
        <v>0</v>
      </c>
      <c r="Y175" t="s">
        <v>551</v>
      </c>
      <c r="Z175">
        <v>0</v>
      </c>
      <c r="AA175" t="s">
        <v>1370</v>
      </c>
      <c r="AB175">
        <v>46185</v>
      </c>
      <c r="AC175">
        <v>-0.5</v>
      </c>
      <c r="AD175" t="s">
        <v>1747</v>
      </c>
    </row>
    <row r="176" spans="1:30" x14ac:dyDescent="0.25">
      <c r="A176">
        <v>6599</v>
      </c>
      <c r="B176" t="s">
        <v>296</v>
      </c>
      <c r="C176" t="s">
        <v>297</v>
      </c>
      <c r="D176" s="11">
        <f t="shared" si="2"/>
        <v>772521.1</v>
      </c>
      <c r="E176" s="6">
        <v>772521.1</v>
      </c>
      <c r="F176" s="6">
        <v>0</v>
      </c>
      <c r="G176" s="6">
        <v>0</v>
      </c>
      <c r="H176">
        <v>0</v>
      </c>
      <c r="I176">
        <v>108152.96000000001</v>
      </c>
      <c r="J176">
        <v>23175.64</v>
      </c>
      <c r="K176">
        <v>19313.03</v>
      </c>
      <c r="L176">
        <v>0</v>
      </c>
      <c r="M176">
        <v>9457.42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612422</v>
      </c>
      <c r="T176" s="2">
        <v>44935</v>
      </c>
      <c r="V176" s="2" t="s">
        <v>31</v>
      </c>
      <c r="W176">
        <v>2808</v>
      </c>
      <c r="X176">
        <v>0</v>
      </c>
      <c r="Y176" t="s">
        <v>551</v>
      </c>
      <c r="Z176">
        <v>0</v>
      </c>
      <c r="AA176" t="s">
        <v>1370</v>
      </c>
      <c r="AB176">
        <v>46185</v>
      </c>
      <c r="AC176">
        <v>-0.05</v>
      </c>
      <c r="AD176" t="s">
        <v>1867</v>
      </c>
    </row>
    <row r="177" spans="1:30" x14ac:dyDescent="0.25">
      <c r="A177">
        <v>6602</v>
      </c>
      <c r="B177" t="s">
        <v>1456</v>
      </c>
      <c r="C177" t="s">
        <v>1498</v>
      </c>
      <c r="D177" s="11">
        <f t="shared" si="2"/>
        <v>415972.9</v>
      </c>
      <c r="E177" s="6">
        <v>415972.9</v>
      </c>
      <c r="F177" s="6">
        <v>0</v>
      </c>
      <c r="G177" s="6">
        <v>0</v>
      </c>
      <c r="H177">
        <v>0</v>
      </c>
      <c r="I177">
        <v>58236.21</v>
      </c>
      <c r="J177">
        <v>12479.19</v>
      </c>
      <c r="K177">
        <v>10399.32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-40000</v>
      </c>
      <c r="R177">
        <v>0</v>
      </c>
      <c r="S177">
        <v>294858</v>
      </c>
      <c r="T177" s="2">
        <v>45453</v>
      </c>
      <c r="U177" s="2">
        <v>45502</v>
      </c>
      <c r="V177" s="2" t="s">
        <v>31</v>
      </c>
      <c r="W177">
        <v>105408</v>
      </c>
      <c r="X177">
        <v>0</v>
      </c>
      <c r="Y177" t="s">
        <v>551</v>
      </c>
      <c r="Z177">
        <v>0</v>
      </c>
      <c r="AA177" t="s">
        <v>1370</v>
      </c>
      <c r="AB177">
        <v>23092.5</v>
      </c>
      <c r="AC177">
        <v>-0.18</v>
      </c>
      <c r="AD177" t="s">
        <v>1868</v>
      </c>
    </row>
    <row r="178" spans="1:30" x14ac:dyDescent="0.25">
      <c r="A178">
        <v>6621</v>
      </c>
      <c r="B178" t="s">
        <v>649</v>
      </c>
      <c r="C178" t="s">
        <v>698</v>
      </c>
      <c r="D178" s="11">
        <f t="shared" si="2"/>
        <v>798894.6</v>
      </c>
      <c r="E178" s="6">
        <v>798894.6</v>
      </c>
      <c r="F178" s="6">
        <v>0</v>
      </c>
      <c r="G178" s="6">
        <v>0</v>
      </c>
      <c r="H178">
        <v>0</v>
      </c>
      <c r="I178">
        <v>111845.24</v>
      </c>
      <c r="J178">
        <v>23966.84</v>
      </c>
      <c r="K178">
        <v>19972.36</v>
      </c>
      <c r="L178">
        <v>0</v>
      </c>
      <c r="M178">
        <v>9457.42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879612</v>
      </c>
      <c r="T178" s="2">
        <v>45398</v>
      </c>
      <c r="V178" s="2" t="s">
        <v>31</v>
      </c>
      <c r="W178">
        <v>105408</v>
      </c>
      <c r="X178">
        <v>0</v>
      </c>
      <c r="Y178" t="s">
        <v>1854</v>
      </c>
      <c r="Z178">
        <v>0</v>
      </c>
      <c r="AA178" t="s">
        <v>1371</v>
      </c>
      <c r="AB178">
        <v>99365</v>
      </c>
      <c r="AC178">
        <v>0.26</v>
      </c>
      <c r="AD178" t="s">
        <v>1737</v>
      </c>
    </row>
    <row r="179" spans="1:30" x14ac:dyDescent="0.25">
      <c r="A179">
        <v>6625</v>
      </c>
      <c r="B179" t="s">
        <v>298</v>
      </c>
      <c r="C179" t="s">
        <v>299</v>
      </c>
      <c r="D179" s="11">
        <f t="shared" si="2"/>
        <v>942394.38</v>
      </c>
      <c r="E179" s="6">
        <v>740499.5</v>
      </c>
      <c r="F179" s="6">
        <v>0</v>
      </c>
      <c r="G179" s="6">
        <v>0</v>
      </c>
      <c r="H179">
        <v>0</v>
      </c>
      <c r="I179">
        <v>131935.23000000001</v>
      </c>
      <c r="J179">
        <v>28271.84</v>
      </c>
      <c r="K179">
        <v>23559.86</v>
      </c>
      <c r="L179">
        <v>0</v>
      </c>
      <c r="M179">
        <v>9457.42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749170</v>
      </c>
      <c r="T179" s="2">
        <v>45415</v>
      </c>
      <c r="V179" s="2" t="s">
        <v>31</v>
      </c>
      <c r="W179">
        <v>105408</v>
      </c>
      <c r="X179">
        <v>0</v>
      </c>
      <c r="Y179" t="s">
        <v>551</v>
      </c>
      <c r="Z179">
        <v>201894.88</v>
      </c>
      <c r="AA179" t="s">
        <v>1370</v>
      </c>
      <c r="AB179">
        <v>0</v>
      </c>
      <c r="AC179">
        <v>-0.03</v>
      </c>
      <c r="AD179" t="s">
        <v>1869</v>
      </c>
    </row>
    <row r="180" spans="1:30" x14ac:dyDescent="0.25">
      <c r="A180">
        <v>6635</v>
      </c>
      <c r="B180" t="s">
        <v>530</v>
      </c>
      <c r="C180" t="s">
        <v>589</v>
      </c>
      <c r="D180" s="11">
        <f t="shared" si="2"/>
        <v>934784.4</v>
      </c>
      <c r="E180" s="6">
        <v>934784.4</v>
      </c>
      <c r="F180" s="6">
        <v>0</v>
      </c>
      <c r="G180" s="6">
        <v>0</v>
      </c>
      <c r="H180">
        <v>0</v>
      </c>
      <c r="I180">
        <v>130869.82</v>
      </c>
      <c r="J180">
        <v>28043.53</v>
      </c>
      <c r="K180">
        <v>23369.61</v>
      </c>
      <c r="L180">
        <v>0</v>
      </c>
      <c r="M180">
        <v>9457.42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879612</v>
      </c>
      <c r="T180" s="2">
        <v>45338</v>
      </c>
      <c r="V180" s="2" t="s">
        <v>31</v>
      </c>
      <c r="W180">
        <v>105408</v>
      </c>
      <c r="X180">
        <v>0</v>
      </c>
      <c r="Y180" t="s">
        <v>1753</v>
      </c>
      <c r="Z180">
        <v>0</v>
      </c>
      <c r="AA180" t="s">
        <v>1370</v>
      </c>
      <c r="AB180">
        <v>107765</v>
      </c>
      <c r="AC180">
        <v>-0.02</v>
      </c>
      <c r="AD180" t="s">
        <v>1737</v>
      </c>
    </row>
    <row r="181" spans="1:30" x14ac:dyDescent="0.25">
      <c r="A181">
        <v>6667</v>
      </c>
      <c r="B181" t="s">
        <v>300</v>
      </c>
      <c r="C181" t="s">
        <v>301</v>
      </c>
      <c r="D181" s="11">
        <f t="shared" si="2"/>
        <v>841952.55</v>
      </c>
      <c r="E181" s="6">
        <v>841952.55</v>
      </c>
      <c r="F181" s="6">
        <v>0</v>
      </c>
      <c r="G181" s="6">
        <v>0</v>
      </c>
      <c r="H181">
        <v>0</v>
      </c>
      <c r="I181">
        <v>117873.36</v>
      </c>
      <c r="J181">
        <v>25258.58</v>
      </c>
      <c r="K181">
        <v>21048.81</v>
      </c>
      <c r="L181">
        <v>0</v>
      </c>
      <c r="M181">
        <v>9457.42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668314</v>
      </c>
      <c r="T181" s="2">
        <v>45261</v>
      </c>
      <c r="V181" s="2" t="s">
        <v>31</v>
      </c>
      <c r="W181">
        <v>105408</v>
      </c>
      <c r="X181">
        <v>0</v>
      </c>
      <c r="Y181" t="s">
        <v>551</v>
      </c>
      <c r="Z181">
        <v>0</v>
      </c>
      <c r="AA181" t="s">
        <v>1370</v>
      </c>
      <c r="AB181">
        <v>46185</v>
      </c>
      <c r="AC181">
        <v>-0.38</v>
      </c>
      <c r="AD181" t="s">
        <v>1870</v>
      </c>
    </row>
    <row r="182" spans="1:30" x14ac:dyDescent="0.25">
      <c r="A182">
        <v>6668</v>
      </c>
      <c r="B182" t="s">
        <v>640</v>
      </c>
      <c r="C182" t="s">
        <v>699</v>
      </c>
      <c r="D182" s="11">
        <f t="shared" si="2"/>
        <v>806390.1</v>
      </c>
      <c r="E182" s="6">
        <v>806390.1</v>
      </c>
      <c r="F182" s="6">
        <v>0</v>
      </c>
      <c r="G182" s="6">
        <v>0</v>
      </c>
      <c r="H182">
        <v>0</v>
      </c>
      <c r="I182">
        <v>112894.61</v>
      </c>
      <c r="J182">
        <v>24191.7</v>
      </c>
      <c r="K182">
        <v>20159.759999999998</v>
      </c>
      <c r="L182">
        <v>0</v>
      </c>
      <c r="M182">
        <v>9457.42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879612</v>
      </c>
      <c r="T182" s="2">
        <v>45369</v>
      </c>
      <c r="V182" s="2" t="s">
        <v>31</v>
      </c>
      <c r="W182">
        <v>105408</v>
      </c>
      <c r="X182">
        <v>0</v>
      </c>
      <c r="Y182" t="s">
        <v>1871</v>
      </c>
      <c r="Z182">
        <v>0</v>
      </c>
      <c r="AA182" t="s">
        <v>1370</v>
      </c>
      <c r="AB182">
        <v>53882.5</v>
      </c>
      <c r="AC182">
        <v>0.39</v>
      </c>
      <c r="AD182" t="s">
        <v>1737</v>
      </c>
    </row>
    <row r="183" spans="1:30" x14ac:dyDescent="0.25">
      <c r="A183">
        <v>6674</v>
      </c>
      <c r="B183" t="s">
        <v>302</v>
      </c>
      <c r="C183" t="s">
        <v>303</v>
      </c>
      <c r="D183" s="11">
        <f t="shared" si="2"/>
        <v>889215.2</v>
      </c>
      <c r="E183" s="6">
        <v>889215.2</v>
      </c>
      <c r="F183" s="6">
        <v>0</v>
      </c>
      <c r="G183" s="6">
        <v>0</v>
      </c>
      <c r="H183">
        <v>0</v>
      </c>
      <c r="I183">
        <v>124490.13</v>
      </c>
      <c r="J183">
        <v>26676.46</v>
      </c>
      <c r="K183">
        <v>22230.38</v>
      </c>
      <c r="L183">
        <v>0</v>
      </c>
      <c r="M183">
        <v>9457.42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706360</v>
      </c>
      <c r="T183" s="2">
        <v>45293</v>
      </c>
      <c r="V183" s="2" t="s">
        <v>31</v>
      </c>
      <c r="W183">
        <v>105408</v>
      </c>
      <c r="X183">
        <v>0</v>
      </c>
      <c r="Y183" t="s">
        <v>551</v>
      </c>
      <c r="Z183">
        <v>0</v>
      </c>
      <c r="AA183" t="s">
        <v>1370</v>
      </c>
      <c r="AB183">
        <v>64659</v>
      </c>
      <c r="AC183">
        <v>-0.81</v>
      </c>
      <c r="AD183" t="s">
        <v>1872</v>
      </c>
    </row>
    <row r="184" spans="1:30" x14ac:dyDescent="0.25">
      <c r="A184">
        <v>6678</v>
      </c>
      <c r="B184" t="s">
        <v>304</v>
      </c>
      <c r="C184" t="s">
        <v>305</v>
      </c>
      <c r="D184" s="11">
        <f t="shared" si="2"/>
        <v>739843.4</v>
      </c>
      <c r="E184" s="6">
        <v>739843.4</v>
      </c>
      <c r="F184" s="6">
        <v>0</v>
      </c>
      <c r="G184" s="6">
        <v>0</v>
      </c>
      <c r="H184">
        <v>0</v>
      </c>
      <c r="I184">
        <v>103578.07</v>
      </c>
      <c r="J184">
        <v>22195.3</v>
      </c>
      <c r="K184">
        <v>18496.09</v>
      </c>
      <c r="L184">
        <v>0</v>
      </c>
      <c r="M184">
        <v>9457.42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586117</v>
      </c>
      <c r="T184" s="2">
        <v>45261</v>
      </c>
      <c r="V184" s="2" t="s">
        <v>31</v>
      </c>
      <c r="W184">
        <v>105408</v>
      </c>
      <c r="X184">
        <v>0</v>
      </c>
      <c r="Y184" t="s">
        <v>551</v>
      </c>
      <c r="Z184">
        <v>0</v>
      </c>
      <c r="AA184" t="s">
        <v>1371</v>
      </c>
      <c r="AB184">
        <v>42585</v>
      </c>
      <c r="AC184">
        <v>0.48</v>
      </c>
      <c r="AD184" t="s">
        <v>1816</v>
      </c>
    </row>
    <row r="185" spans="1:30" x14ac:dyDescent="0.25">
      <c r="A185">
        <v>6687</v>
      </c>
      <c r="B185" t="s">
        <v>306</v>
      </c>
      <c r="C185" t="s">
        <v>307</v>
      </c>
      <c r="D185" s="11">
        <f t="shared" si="2"/>
        <v>867970.1</v>
      </c>
      <c r="E185" s="6">
        <v>867970.1</v>
      </c>
      <c r="F185" s="6">
        <v>0</v>
      </c>
      <c r="G185" s="6">
        <v>0</v>
      </c>
      <c r="H185">
        <v>0</v>
      </c>
      <c r="I185">
        <v>121515.82</v>
      </c>
      <c r="J185">
        <v>26039.11</v>
      </c>
      <c r="K185">
        <v>21699.25</v>
      </c>
      <c r="L185">
        <v>0</v>
      </c>
      <c r="M185">
        <v>9457.42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689258</v>
      </c>
      <c r="T185" s="2">
        <v>45261</v>
      </c>
      <c r="V185" s="2" t="s">
        <v>31</v>
      </c>
      <c r="W185">
        <v>105408</v>
      </c>
      <c r="X185">
        <v>0</v>
      </c>
      <c r="Y185" t="s">
        <v>551</v>
      </c>
      <c r="Z185">
        <v>0</v>
      </c>
      <c r="AA185" t="s">
        <v>1370</v>
      </c>
      <c r="AB185">
        <v>46185</v>
      </c>
      <c r="AC185">
        <v>-0.5</v>
      </c>
      <c r="AD185" t="s">
        <v>1747</v>
      </c>
    </row>
    <row r="186" spans="1:30" x14ac:dyDescent="0.25">
      <c r="A186">
        <v>6719</v>
      </c>
      <c r="B186" t="s">
        <v>308</v>
      </c>
      <c r="C186" t="s">
        <v>309</v>
      </c>
      <c r="D186" s="11">
        <f t="shared" si="2"/>
        <v>867970.1</v>
      </c>
      <c r="E186" s="6">
        <v>867970.1</v>
      </c>
      <c r="F186" s="6">
        <v>0</v>
      </c>
      <c r="G186" s="6">
        <v>0</v>
      </c>
      <c r="H186">
        <v>0</v>
      </c>
      <c r="I186">
        <v>121515.82</v>
      </c>
      <c r="J186">
        <v>26039.11</v>
      </c>
      <c r="K186">
        <v>21699.25</v>
      </c>
      <c r="L186">
        <v>0</v>
      </c>
      <c r="M186">
        <v>9457.42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689258</v>
      </c>
      <c r="T186" s="2">
        <v>45261</v>
      </c>
      <c r="V186" s="2" t="s">
        <v>31</v>
      </c>
      <c r="W186">
        <v>105408</v>
      </c>
      <c r="X186">
        <v>0</v>
      </c>
      <c r="Y186" t="s">
        <v>551</v>
      </c>
      <c r="Z186">
        <v>0</v>
      </c>
      <c r="AA186" t="s">
        <v>1370</v>
      </c>
      <c r="AB186">
        <v>46185</v>
      </c>
      <c r="AC186">
        <v>-0.5</v>
      </c>
      <c r="AD186" t="s">
        <v>1747</v>
      </c>
    </row>
    <row r="187" spans="1:30" x14ac:dyDescent="0.25">
      <c r="A187">
        <v>6726</v>
      </c>
      <c r="B187" t="s">
        <v>310</v>
      </c>
      <c r="C187" t="s">
        <v>311</v>
      </c>
      <c r="D187" s="11">
        <f t="shared" si="2"/>
        <v>898942.61</v>
      </c>
      <c r="E187" s="6">
        <v>867970.1</v>
      </c>
      <c r="F187" s="6">
        <v>0</v>
      </c>
      <c r="G187" s="6">
        <v>0</v>
      </c>
      <c r="H187">
        <v>0</v>
      </c>
      <c r="I187">
        <v>125851.97</v>
      </c>
      <c r="J187">
        <v>26968.28</v>
      </c>
      <c r="K187">
        <v>22473.56</v>
      </c>
      <c r="L187">
        <v>0</v>
      </c>
      <c r="M187">
        <v>9457.42</v>
      </c>
      <c r="N187">
        <v>0</v>
      </c>
      <c r="O187">
        <v>0</v>
      </c>
      <c r="P187">
        <v>0</v>
      </c>
      <c r="Q187">
        <v>-40000</v>
      </c>
      <c r="R187">
        <v>0</v>
      </c>
      <c r="S187">
        <v>674191</v>
      </c>
      <c r="T187" s="2">
        <v>45265</v>
      </c>
      <c r="V187" s="2" t="s">
        <v>31</v>
      </c>
      <c r="W187">
        <v>2808</v>
      </c>
      <c r="X187">
        <v>0</v>
      </c>
      <c r="Y187" t="s">
        <v>551</v>
      </c>
      <c r="Z187">
        <v>30972.51</v>
      </c>
      <c r="AA187" t="s">
        <v>1370</v>
      </c>
      <c r="AB187">
        <v>46185</v>
      </c>
      <c r="AC187">
        <v>-0.38</v>
      </c>
      <c r="AD187" t="s">
        <v>1873</v>
      </c>
    </row>
    <row r="188" spans="1:30" x14ac:dyDescent="0.25">
      <c r="A188">
        <v>6735</v>
      </c>
      <c r="B188" t="s">
        <v>312</v>
      </c>
      <c r="C188" t="s">
        <v>313</v>
      </c>
      <c r="D188" s="11">
        <f t="shared" si="2"/>
        <v>938787.1</v>
      </c>
      <c r="E188" s="6">
        <v>938787.1</v>
      </c>
      <c r="F188" s="6">
        <v>0</v>
      </c>
      <c r="G188" s="6">
        <v>0</v>
      </c>
      <c r="H188">
        <v>0</v>
      </c>
      <c r="I188">
        <v>131430.19</v>
      </c>
      <c r="J188">
        <v>28163.61</v>
      </c>
      <c r="K188">
        <v>23469.68</v>
      </c>
      <c r="L188">
        <v>0</v>
      </c>
      <c r="M188">
        <v>9457.42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746266</v>
      </c>
      <c r="T188" s="2">
        <v>45261</v>
      </c>
      <c r="V188" s="2" t="s">
        <v>31</v>
      </c>
      <c r="W188">
        <v>2808</v>
      </c>
      <c r="X188">
        <v>0</v>
      </c>
      <c r="Y188" t="s">
        <v>551</v>
      </c>
      <c r="Z188">
        <v>0</v>
      </c>
      <c r="AA188" t="s">
        <v>1370</v>
      </c>
      <c r="AB188">
        <v>107765</v>
      </c>
      <c r="AC188">
        <v>-0.2</v>
      </c>
      <c r="AD188" t="s">
        <v>1874</v>
      </c>
    </row>
    <row r="189" spans="1:30" x14ac:dyDescent="0.25">
      <c r="A189">
        <v>6749</v>
      </c>
      <c r="B189" t="s">
        <v>314</v>
      </c>
      <c r="C189" t="s">
        <v>315</v>
      </c>
      <c r="D189" s="11">
        <f t="shared" si="2"/>
        <v>903378.6</v>
      </c>
      <c r="E189" s="6">
        <v>903378.6</v>
      </c>
      <c r="F189" s="6">
        <v>0</v>
      </c>
      <c r="G189" s="6">
        <v>0</v>
      </c>
      <c r="H189">
        <v>0</v>
      </c>
      <c r="I189">
        <v>126473</v>
      </c>
      <c r="J189">
        <v>27101.360000000001</v>
      </c>
      <c r="K189">
        <v>22584.47</v>
      </c>
      <c r="L189">
        <v>0</v>
      </c>
      <c r="M189">
        <v>9457.42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717762</v>
      </c>
      <c r="T189" s="2">
        <v>45261</v>
      </c>
      <c r="V189" s="2" t="s">
        <v>31</v>
      </c>
      <c r="W189">
        <v>109202</v>
      </c>
      <c r="X189">
        <v>0</v>
      </c>
      <c r="Y189" t="s">
        <v>551</v>
      </c>
      <c r="Z189">
        <v>0</v>
      </c>
      <c r="AA189" t="s">
        <v>1370</v>
      </c>
      <c r="AB189">
        <v>76975</v>
      </c>
      <c r="AC189">
        <v>-0.35</v>
      </c>
      <c r="AD189" t="s">
        <v>1818</v>
      </c>
    </row>
    <row r="190" spans="1:30" x14ac:dyDescent="0.25">
      <c r="A190">
        <v>6780</v>
      </c>
      <c r="B190" t="s">
        <v>650</v>
      </c>
      <c r="C190" t="s">
        <v>700</v>
      </c>
      <c r="D190" s="11">
        <f t="shared" si="2"/>
        <v>848418.45</v>
      </c>
      <c r="E190" s="6">
        <v>848418.45</v>
      </c>
      <c r="F190" s="6">
        <v>0</v>
      </c>
      <c r="G190" s="6">
        <v>0</v>
      </c>
      <c r="H190">
        <v>0</v>
      </c>
      <c r="I190">
        <v>118778.59</v>
      </c>
      <c r="J190">
        <v>25452.560000000001</v>
      </c>
      <c r="K190">
        <v>21210.46</v>
      </c>
      <c r="L190">
        <v>0</v>
      </c>
      <c r="M190">
        <v>9457.42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673519</v>
      </c>
      <c r="T190" s="2">
        <v>45398</v>
      </c>
      <c r="V190" s="2" t="s">
        <v>31</v>
      </c>
      <c r="W190">
        <v>105408</v>
      </c>
      <c r="X190">
        <v>0</v>
      </c>
      <c r="Y190" t="s">
        <v>551</v>
      </c>
      <c r="Z190">
        <v>0</v>
      </c>
      <c r="AA190" t="s">
        <v>1370</v>
      </c>
      <c r="AB190">
        <v>41566.5</v>
      </c>
      <c r="AC190">
        <v>-0.42</v>
      </c>
      <c r="AD190" t="s">
        <v>1875</v>
      </c>
    </row>
    <row r="191" spans="1:30" x14ac:dyDescent="0.25">
      <c r="A191">
        <v>6781</v>
      </c>
      <c r="B191" t="s">
        <v>316</v>
      </c>
      <c r="C191" t="s">
        <v>317</v>
      </c>
      <c r="D191" s="11">
        <f t="shared" si="2"/>
        <v>812548.1</v>
      </c>
      <c r="E191" s="6">
        <v>812548.1</v>
      </c>
      <c r="F191" s="6">
        <v>0</v>
      </c>
      <c r="G191" s="6">
        <v>0</v>
      </c>
      <c r="H191">
        <v>0</v>
      </c>
      <c r="I191">
        <v>113756.74</v>
      </c>
      <c r="J191">
        <v>24376.45</v>
      </c>
      <c r="K191">
        <v>20313.71</v>
      </c>
      <c r="L191">
        <v>0</v>
      </c>
      <c r="M191">
        <v>9457.42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644644</v>
      </c>
      <c r="T191" s="2">
        <v>45261</v>
      </c>
      <c r="V191" s="2" t="s">
        <v>31</v>
      </c>
      <c r="W191">
        <v>105408</v>
      </c>
      <c r="X191">
        <v>0</v>
      </c>
      <c r="Y191" t="s">
        <v>551</v>
      </c>
      <c r="Z191">
        <v>0</v>
      </c>
      <c r="AA191" t="s">
        <v>1370</v>
      </c>
      <c r="AB191">
        <v>0</v>
      </c>
      <c r="AC191">
        <v>0.22</v>
      </c>
      <c r="AD191" t="s">
        <v>1766</v>
      </c>
    </row>
    <row r="192" spans="1:30" x14ac:dyDescent="0.25">
      <c r="A192">
        <v>6784</v>
      </c>
      <c r="B192" t="s">
        <v>318</v>
      </c>
      <c r="C192" t="s">
        <v>319</v>
      </c>
      <c r="D192" s="11">
        <f t="shared" si="2"/>
        <v>812548.1</v>
      </c>
      <c r="E192" s="6">
        <v>812548.1</v>
      </c>
      <c r="F192" s="6">
        <v>0</v>
      </c>
      <c r="G192" s="6">
        <v>0</v>
      </c>
      <c r="H192">
        <v>0</v>
      </c>
      <c r="I192">
        <v>113756.74</v>
      </c>
      <c r="J192">
        <v>24376.45</v>
      </c>
      <c r="K192">
        <v>20313.71</v>
      </c>
      <c r="L192">
        <v>0</v>
      </c>
      <c r="M192">
        <v>9457.42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644644</v>
      </c>
      <c r="T192" s="2">
        <v>45261</v>
      </c>
      <c r="V192" s="2" t="s">
        <v>31</v>
      </c>
      <c r="W192">
        <v>105408</v>
      </c>
      <c r="X192">
        <v>0</v>
      </c>
      <c r="Y192" t="s">
        <v>551</v>
      </c>
      <c r="Z192">
        <v>0</v>
      </c>
      <c r="AA192" t="s">
        <v>1370</v>
      </c>
      <c r="AB192">
        <v>0</v>
      </c>
      <c r="AC192">
        <v>0.22</v>
      </c>
      <c r="AD192" t="s">
        <v>1766</v>
      </c>
    </row>
    <row r="193" spans="1:30" x14ac:dyDescent="0.25">
      <c r="A193">
        <v>6786</v>
      </c>
      <c r="B193" t="s">
        <v>320</v>
      </c>
      <c r="C193" t="s">
        <v>321</v>
      </c>
      <c r="D193" s="11">
        <f t="shared" si="2"/>
        <v>1317951.8600000001</v>
      </c>
      <c r="E193" s="6">
        <v>1027154.4</v>
      </c>
      <c r="F193" s="6">
        <v>0</v>
      </c>
      <c r="G193" s="6">
        <v>0</v>
      </c>
      <c r="H193">
        <v>0</v>
      </c>
      <c r="I193">
        <v>184513.26</v>
      </c>
      <c r="J193">
        <v>39538.550000000003</v>
      </c>
      <c r="K193">
        <v>32948.800000000003</v>
      </c>
      <c r="L193">
        <v>0</v>
      </c>
      <c r="M193">
        <v>9457.42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1051494</v>
      </c>
      <c r="T193" s="2">
        <v>45261</v>
      </c>
      <c r="V193" s="2" t="s">
        <v>31</v>
      </c>
      <c r="W193">
        <v>105408</v>
      </c>
      <c r="X193">
        <v>0</v>
      </c>
      <c r="Y193" t="s">
        <v>551</v>
      </c>
      <c r="Z193">
        <v>290797.46000000002</v>
      </c>
      <c r="AA193" t="s">
        <v>1370</v>
      </c>
      <c r="AB193">
        <v>183200.5</v>
      </c>
      <c r="AC193">
        <v>0.17</v>
      </c>
      <c r="AD193" t="s">
        <v>1876</v>
      </c>
    </row>
    <row r="194" spans="1:30" x14ac:dyDescent="0.25">
      <c r="A194">
        <v>6789</v>
      </c>
      <c r="B194" t="s">
        <v>322</v>
      </c>
      <c r="C194" t="s">
        <v>323</v>
      </c>
      <c r="D194" s="11">
        <f t="shared" si="2"/>
        <v>808853.3</v>
      </c>
      <c r="E194" s="6">
        <v>808853.3</v>
      </c>
      <c r="F194" s="6">
        <v>0</v>
      </c>
      <c r="G194" s="6">
        <v>0</v>
      </c>
      <c r="H194">
        <v>0</v>
      </c>
      <c r="I194">
        <v>113239.46</v>
      </c>
      <c r="J194">
        <v>24265.599999999999</v>
      </c>
      <c r="K194">
        <v>20221.34</v>
      </c>
      <c r="L194">
        <v>0</v>
      </c>
      <c r="M194">
        <v>9457.42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641670</v>
      </c>
      <c r="T194" s="2">
        <v>45261</v>
      </c>
      <c r="V194" s="2" t="s">
        <v>31</v>
      </c>
      <c r="W194">
        <v>105408</v>
      </c>
      <c r="X194">
        <v>0</v>
      </c>
      <c r="Y194" t="s">
        <v>551</v>
      </c>
      <c r="Z194">
        <v>0</v>
      </c>
      <c r="AA194" t="s">
        <v>1370</v>
      </c>
      <c r="AB194">
        <v>23092.5</v>
      </c>
      <c r="AC194">
        <v>0.52</v>
      </c>
      <c r="AD194" t="s">
        <v>1877</v>
      </c>
    </row>
    <row r="195" spans="1:30" x14ac:dyDescent="0.25">
      <c r="A195">
        <v>6794</v>
      </c>
      <c r="B195" t="s">
        <v>324</v>
      </c>
      <c r="C195" t="s">
        <v>325</v>
      </c>
      <c r="D195" s="11">
        <f t="shared" ref="D195:D258" si="3">+E195+F195+Z195</f>
        <v>829944.45</v>
      </c>
      <c r="E195" s="6">
        <v>829944.45</v>
      </c>
      <c r="F195" s="6">
        <v>0</v>
      </c>
      <c r="G195" s="6">
        <v>0</v>
      </c>
      <c r="H195">
        <v>0</v>
      </c>
      <c r="I195">
        <v>116192.23</v>
      </c>
      <c r="J195">
        <v>24898.34</v>
      </c>
      <c r="K195">
        <v>20748.62</v>
      </c>
      <c r="L195">
        <v>0</v>
      </c>
      <c r="M195">
        <v>9457.42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658648</v>
      </c>
      <c r="T195" s="2">
        <v>45261</v>
      </c>
      <c r="V195" s="2" t="s">
        <v>31</v>
      </c>
      <c r="W195">
        <v>125509</v>
      </c>
      <c r="X195">
        <v>0</v>
      </c>
      <c r="Y195" t="s">
        <v>551</v>
      </c>
      <c r="Z195">
        <v>0</v>
      </c>
      <c r="AA195" t="s">
        <v>1370</v>
      </c>
      <c r="AB195">
        <v>46185</v>
      </c>
      <c r="AC195">
        <v>0.16</v>
      </c>
      <c r="AD195" t="s">
        <v>1878</v>
      </c>
    </row>
    <row r="196" spans="1:30" x14ac:dyDescent="0.25">
      <c r="A196">
        <v>6796</v>
      </c>
      <c r="B196" t="s">
        <v>1531</v>
      </c>
      <c r="C196" t="s">
        <v>1532</v>
      </c>
      <c r="D196" s="11">
        <f t="shared" si="3"/>
        <v>731326.4</v>
      </c>
      <c r="E196" s="6">
        <v>731326.4</v>
      </c>
      <c r="F196" s="6">
        <v>0</v>
      </c>
      <c r="G196" s="6">
        <v>0</v>
      </c>
      <c r="H196">
        <v>0</v>
      </c>
      <c r="I196">
        <v>102385.69</v>
      </c>
      <c r="J196">
        <v>21939.79</v>
      </c>
      <c r="K196">
        <v>18283.16</v>
      </c>
      <c r="L196">
        <v>0</v>
      </c>
      <c r="M196">
        <v>9457.42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579260</v>
      </c>
      <c r="T196" s="2">
        <v>45461</v>
      </c>
      <c r="V196" s="2" t="s">
        <v>31</v>
      </c>
      <c r="W196">
        <v>105408</v>
      </c>
      <c r="X196">
        <v>0</v>
      </c>
      <c r="Y196" t="s">
        <v>551</v>
      </c>
      <c r="Z196">
        <v>0</v>
      </c>
      <c r="AA196" t="s">
        <v>1371</v>
      </c>
      <c r="AB196">
        <v>42585</v>
      </c>
      <c r="AC196">
        <v>-0.34</v>
      </c>
      <c r="AD196" t="s">
        <v>1879</v>
      </c>
    </row>
    <row r="197" spans="1:30" x14ac:dyDescent="0.25">
      <c r="A197">
        <v>6808</v>
      </c>
      <c r="B197" t="s">
        <v>1459</v>
      </c>
      <c r="C197" t="s">
        <v>1499</v>
      </c>
      <c r="D197" s="11">
        <f t="shared" si="3"/>
        <v>1371153.95</v>
      </c>
      <c r="E197" s="6">
        <v>1046455.4</v>
      </c>
      <c r="F197" s="6">
        <v>0</v>
      </c>
      <c r="G197" s="6">
        <v>0</v>
      </c>
      <c r="H197">
        <v>0</v>
      </c>
      <c r="I197">
        <v>191961.56</v>
      </c>
      <c r="J197">
        <v>45756.959999999999</v>
      </c>
      <c r="K197">
        <v>34278.85</v>
      </c>
      <c r="L197">
        <v>0</v>
      </c>
      <c r="M197">
        <v>9457.42</v>
      </c>
      <c r="N197">
        <v>0</v>
      </c>
      <c r="O197">
        <v>0</v>
      </c>
      <c r="P197">
        <v>0</v>
      </c>
      <c r="Q197">
        <v>4622.34</v>
      </c>
      <c r="R197">
        <v>4622.34</v>
      </c>
      <c r="S197">
        <v>1094321</v>
      </c>
      <c r="T197" s="2">
        <v>45453</v>
      </c>
      <c r="V197" s="2" t="s">
        <v>31</v>
      </c>
      <c r="W197">
        <v>105408</v>
      </c>
      <c r="X197">
        <v>0</v>
      </c>
      <c r="Y197" t="s">
        <v>551</v>
      </c>
      <c r="Z197">
        <v>324698.55</v>
      </c>
      <c r="AA197" t="s">
        <v>1371</v>
      </c>
      <c r="AB197">
        <v>329324</v>
      </c>
      <c r="AC197">
        <v>-0.5</v>
      </c>
      <c r="AD197" t="s">
        <v>1880</v>
      </c>
    </row>
    <row r="198" spans="1:30" x14ac:dyDescent="0.25">
      <c r="A198">
        <v>6813</v>
      </c>
      <c r="B198" t="s">
        <v>328</v>
      </c>
      <c r="C198" t="s">
        <v>329</v>
      </c>
      <c r="D198" s="11">
        <f t="shared" si="3"/>
        <v>867970.1</v>
      </c>
      <c r="E198" s="6">
        <v>867970.1</v>
      </c>
      <c r="F198" s="6">
        <v>0</v>
      </c>
      <c r="G198" s="6">
        <v>0</v>
      </c>
      <c r="H198">
        <v>0</v>
      </c>
      <c r="I198">
        <v>121515.82</v>
      </c>
      <c r="J198">
        <v>26039.11</v>
      </c>
      <c r="K198">
        <v>21699.25</v>
      </c>
      <c r="L198">
        <v>0</v>
      </c>
      <c r="M198">
        <v>9457.42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689258</v>
      </c>
      <c r="T198" s="2">
        <v>45261</v>
      </c>
      <c r="V198" s="2" t="s">
        <v>31</v>
      </c>
      <c r="W198">
        <v>105408</v>
      </c>
      <c r="X198">
        <v>0</v>
      </c>
      <c r="Y198" t="s">
        <v>551</v>
      </c>
      <c r="Z198">
        <v>0</v>
      </c>
      <c r="AA198" t="s">
        <v>1370</v>
      </c>
      <c r="AB198">
        <v>46185</v>
      </c>
      <c r="AC198">
        <v>-0.5</v>
      </c>
      <c r="AD198" t="s">
        <v>1747</v>
      </c>
    </row>
    <row r="199" spans="1:30" x14ac:dyDescent="0.25">
      <c r="A199">
        <v>6814</v>
      </c>
      <c r="B199" t="s">
        <v>1338</v>
      </c>
      <c r="C199" t="s">
        <v>1339</v>
      </c>
      <c r="D199" s="11">
        <f t="shared" si="3"/>
        <v>867970.1</v>
      </c>
      <c r="E199" s="6">
        <v>867970.1</v>
      </c>
      <c r="F199" s="6">
        <v>0</v>
      </c>
      <c r="G199" s="6">
        <v>0</v>
      </c>
      <c r="H199">
        <v>0</v>
      </c>
      <c r="I199">
        <v>121515.82</v>
      </c>
      <c r="J199">
        <v>26039.11</v>
      </c>
      <c r="K199">
        <v>21699.25</v>
      </c>
      <c r="L199">
        <v>0</v>
      </c>
      <c r="M199">
        <v>9457.42</v>
      </c>
      <c r="N199">
        <v>0</v>
      </c>
      <c r="O199">
        <v>0</v>
      </c>
      <c r="P199">
        <v>0</v>
      </c>
      <c r="Q199">
        <v>-40000</v>
      </c>
      <c r="R199">
        <v>0</v>
      </c>
      <c r="S199">
        <v>649258</v>
      </c>
      <c r="T199" s="2">
        <v>45433</v>
      </c>
      <c r="V199" s="2" t="s">
        <v>31</v>
      </c>
      <c r="W199">
        <v>2808</v>
      </c>
      <c r="X199">
        <v>0</v>
      </c>
      <c r="Y199" t="s">
        <v>551</v>
      </c>
      <c r="Z199">
        <v>0</v>
      </c>
      <c r="AA199" t="s">
        <v>1370</v>
      </c>
      <c r="AB199">
        <v>46185</v>
      </c>
      <c r="AC199">
        <v>-0.5</v>
      </c>
      <c r="AD199" t="s">
        <v>1756</v>
      </c>
    </row>
    <row r="200" spans="1:30" x14ac:dyDescent="0.25">
      <c r="A200">
        <v>6817</v>
      </c>
      <c r="B200" t="s">
        <v>330</v>
      </c>
      <c r="C200" t="s">
        <v>331</v>
      </c>
      <c r="D200" s="11">
        <f t="shared" si="3"/>
        <v>415972.9</v>
      </c>
      <c r="E200" s="6">
        <v>415972.9</v>
      </c>
      <c r="F200" s="6">
        <v>0</v>
      </c>
      <c r="G200" s="6">
        <v>0</v>
      </c>
      <c r="H200">
        <v>0</v>
      </c>
      <c r="I200">
        <v>58236.21</v>
      </c>
      <c r="J200">
        <v>12479.19</v>
      </c>
      <c r="K200">
        <v>10399.32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334858</v>
      </c>
      <c r="T200" s="2">
        <v>45261</v>
      </c>
      <c r="U200" s="2">
        <v>45502</v>
      </c>
      <c r="V200" s="2" t="s">
        <v>31</v>
      </c>
      <c r="W200">
        <v>105408</v>
      </c>
      <c r="X200">
        <v>0</v>
      </c>
      <c r="Y200" t="s">
        <v>551</v>
      </c>
      <c r="Z200">
        <v>0</v>
      </c>
      <c r="AA200" t="s">
        <v>1370</v>
      </c>
      <c r="AB200">
        <v>23092.5</v>
      </c>
      <c r="AC200">
        <v>-0.18</v>
      </c>
      <c r="AD200" t="s">
        <v>1734</v>
      </c>
    </row>
    <row r="201" spans="1:30" x14ac:dyDescent="0.25">
      <c r="A201">
        <v>6835</v>
      </c>
      <c r="B201" t="s">
        <v>332</v>
      </c>
      <c r="C201" t="s">
        <v>333</v>
      </c>
      <c r="D201" s="11">
        <f t="shared" si="3"/>
        <v>739843.4</v>
      </c>
      <c r="E201" s="6">
        <v>739843.4</v>
      </c>
      <c r="F201" s="6">
        <v>0</v>
      </c>
      <c r="G201" s="6">
        <v>0</v>
      </c>
      <c r="H201">
        <v>0</v>
      </c>
      <c r="I201">
        <v>103578.07</v>
      </c>
      <c r="J201">
        <v>22195.3</v>
      </c>
      <c r="K201">
        <v>18496.09</v>
      </c>
      <c r="L201">
        <v>0</v>
      </c>
      <c r="M201">
        <v>9457.42</v>
      </c>
      <c r="N201">
        <v>0</v>
      </c>
      <c r="O201">
        <v>0</v>
      </c>
      <c r="P201">
        <v>0</v>
      </c>
      <c r="Q201">
        <v>-40000</v>
      </c>
      <c r="R201">
        <v>0</v>
      </c>
      <c r="S201">
        <v>546117</v>
      </c>
      <c r="T201" s="2">
        <v>45261</v>
      </c>
      <c r="V201" s="2" t="s">
        <v>31</v>
      </c>
      <c r="W201">
        <v>105408</v>
      </c>
      <c r="X201">
        <v>0</v>
      </c>
      <c r="Y201" t="s">
        <v>551</v>
      </c>
      <c r="Z201">
        <v>0</v>
      </c>
      <c r="AA201" t="s">
        <v>1371</v>
      </c>
      <c r="AB201">
        <v>42585</v>
      </c>
      <c r="AC201">
        <v>0.48</v>
      </c>
      <c r="AD201" t="s">
        <v>1881</v>
      </c>
    </row>
    <row r="202" spans="1:30" x14ac:dyDescent="0.25">
      <c r="A202">
        <v>6843</v>
      </c>
      <c r="B202" t="s">
        <v>334</v>
      </c>
      <c r="C202" t="s">
        <v>335</v>
      </c>
      <c r="D202" s="11">
        <f t="shared" si="3"/>
        <v>896296.9</v>
      </c>
      <c r="E202" s="6">
        <v>896296.9</v>
      </c>
      <c r="F202" s="6">
        <v>0</v>
      </c>
      <c r="G202" s="6">
        <v>0</v>
      </c>
      <c r="H202">
        <v>0</v>
      </c>
      <c r="I202">
        <v>125481.57</v>
      </c>
      <c r="J202">
        <v>26888.91</v>
      </c>
      <c r="K202">
        <v>22407.42</v>
      </c>
      <c r="L202">
        <v>0</v>
      </c>
      <c r="M202">
        <v>9457.42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712061</v>
      </c>
      <c r="T202" s="2">
        <v>45261</v>
      </c>
      <c r="V202" s="2" t="s">
        <v>31</v>
      </c>
      <c r="W202">
        <v>121705</v>
      </c>
      <c r="X202">
        <v>0</v>
      </c>
      <c r="Y202" t="s">
        <v>551</v>
      </c>
      <c r="Z202">
        <v>0</v>
      </c>
      <c r="AA202" t="s">
        <v>1370</v>
      </c>
      <c r="AB202">
        <v>70817</v>
      </c>
      <c r="AC202">
        <v>-0.57999999999999996</v>
      </c>
      <c r="AD202" t="s">
        <v>1882</v>
      </c>
    </row>
    <row r="203" spans="1:30" x14ac:dyDescent="0.25">
      <c r="A203">
        <v>6845</v>
      </c>
      <c r="B203" t="s">
        <v>1883</v>
      </c>
      <c r="C203" t="s">
        <v>1884</v>
      </c>
      <c r="D203" s="11">
        <f t="shared" si="3"/>
        <v>451381.4</v>
      </c>
      <c r="E203" s="6">
        <v>451381.4</v>
      </c>
      <c r="F203" s="6">
        <v>0</v>
      </c>
      <c r="G203" s="6">
        <v>0</v>
      </c>
      <c r="H203">
        <v>0</v>
      </c>
      <c r="I203">
        <v>63193.39</v>
      </c>
      <c r="J203">
        <v>13759.68</v>
      </c>
      <c r="K203">
        <v>11284.54</v>
      </c>
      <c r="L203">
        <v>0</v>
      </c>
      <c r="M203">
        <v>9457.42</v>
      </c>
      <c r="N203">
        <v>0</v>
      </c>
      <c r="O203">
        <v>0</v>
      </c>
      <c r="P203">
        <v>0</v>
      </c>
      <c r="Q203">
        <v>218.24</v>
      </c>
      <c r="R203">
        <v>218.24</v>
      </c>
      <c r="S203">
        <v>439806</v>
      </c>
      <c r="T203" s="2">
        <v>45485</v>
      </c>
      <c r="V203" s="2" t="s">
        <v>31</v>
      </c>
      <c r="W203">
        <v>119906</v>
      </c>
      <c r="X203">
        <v>0</v>
      </c>
      <c r="Y203" t="s">
        <v>1885</v>
      </c>
      <c r="Z203">
        <v>0</v>
      </c>
      <c r="AA203" t="s">
        <v>1370</v>
      </c>
      <c r="AB203">
        <v>53882.5</v>
      </c>
      <c r="AC203">
        <v>0.39</v>
      </c>
      <c r="AD203" t="s">
        <v>1804</v>
      </c>
    </row>
    <row r="204" spans="1:30" x14ac:dyDescent="0.25">
      <c r="A204">
        <v>6848</v>
      </c>
      <c r="B204" t="s">
        <v>336</v>
      </c>
      <c r="C204" t="s">
        <v>337</v>
      </c>
      <c r="D204" s="11">
        <f t="shared" si="3"/>
        <v>682779.5</v>
      </c>
      <c r="E204" s="6">
        <v>682779.5</v>
      </c>
      <c r="F204" s="6">
        <v>0</v>
      </c>
      <c r="G204" s="6">
        <v>0</v>
      </c>
      <c r="H204">
        <v>0</v>
      </c>
      <c r="I204">
        <v>95589.13</v>
      </c>
      <c r="J204">
        <v>20483.39</v>
      </c>
      <c r="K204">
        <v>17069.490000000002</v>
      </c>
      <c r="L204">
        <v>0</v>
      </c>
      <c r="M204">
        <v>9457.42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540180</v>
      </c>
      <c r="T204" s="2">
        <v>44614</v>
      </c>
      <c r="V204" s="2" t="s">
        <v>31</v>
      </c>
      <c r="W204">
        <v>119302</v>
      </c>
      <c r="X204">
        <v>0</v>
      </c>
      <c r="Y204" t="s">
        <v>551</v>
      </c>
      <c r="Z204">
        <v>0</v>
      </c>
      <c r="AA204" t="s">
        <v>1371</v>
      </c>
      <c r="AB204">
        <v>55360.5</v>
      </c>
      <c r="AC204">
        <v>-7.0000000000000007E-2</v>
      </c>
      <c r="AD204" t="s">
        <v>1886</v>
      </c>
    </row>
    <row r="205" spans="1:30" x14ac:dyDescent="0.25">
      <c r="A205">
        <v>6855</v>
      </c>
      <c r="B205" t="s">
        <v>340</v>
      </c>
      <c r="C205" t="s">
        <v>341</v>
      </c>
      <c r="D205" s="11">
        <f t="shared" si="3"/>
        <v>853960.65</v>
      </c>
      <c r="E205" s="6">
        <v>853960.65</v>
      </c>
      <c r="F205" s="6">
        <v>0</v>
      </c>
      <c r="G205" s="6">
        <v>0</v>
      </c>
      <c r="H205">
        <v>0</v>
      </c>
      <c r="I205">
        <v>119554.5</v>
      </c>
      <c r="J205">
        <v>25618.82</v>
      </c>
      <c r="K205">
        <v>21349.02</v>
      </c>
      <c r="L205">
        <v>0</v>
      </c>
      <c r="M205">
        <v>9457.42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677981</v>
      </c>
      <c r="T205" s="2">
        <v>45261</v>
      </c>
      <c r="V205" s="2" t="s">
        <v>31</v>
      </c>
      <c r="W205">
        <v>105408</v>
      </c>
      <c r="X205">
        <v>0</v>
      </c>
      <c r="Y205" t="s">
        <v>551</v>
      </c>
      <c r="Z205">
        <v>0</v>
      </c>
      <c r="AA205" t="s">
        <v>1370</v>
      </c>
      <c r="AB205">
        <v>46185</v>
      </c>
      <c r="AC205">
        <v>0.11</v>
      </c>
      <c r="AD205" t="s">
        <v>1887</v>
      </c>
    </row>
    <row r="206" spans="1:30" x14ac:dyDescent="0.25">
      <c r="A206">
        <v>6861</v>
      </c>
      <c r="B206" t="s">
        <v>342</v>
      </c>
      <c r="C206" t="s">
        <v>343</v>
      </c>
      <c r="D206" s="11">
        <f t="shared" si="3"/>
        <v>701396.2</v>
      </c>
      <c r="E206" s="6">
        <v>701396.2</v>
      </c>
      <c r="F206" s="6">
        <v>0</v>
      </c>
      <c r="G206" s="6">
        <v>0</v>
      </c>
      <c r="H206">
        <v>0</v>
      </c>
      <c r="I206">
        <v>98195.47</v>
      </c>
      <c r="J206">
        <v>21041.89</v>
      </c>
      <c r="K206">
        <v>17534.900000000001</v>
      </c>
      <c r="L206">
        <v>0</v>
      </c>
      <c r="M206">
        <v>9457.42</v>
      </c>
      <c r="N206">
        <v>0</v>
      </c>
      <c r="O206">
        <v>0</v>
      </c>
      <c r="P206">
        <v>0</v>
      </c>
      <c r="Q206">
        <v>-40000</v>
      </c>
      <c r="R206">
        <v>0</v>
      </c>
      <c r="S206">
        <v>515167</v>
      </c>
      <c r="T206" s="2">
        <v>45161</v>
      </c>
      <c r="V206" s="2" t="s">
        <v>31</v>
      </c>
      <c r="W206">
        <v>123305</v>
      </c>
      <c r="X206">
        <v>0</v>
      </c>
      <c r="Y206" t="s">
        <v>551</v>
      </c>
      <c r="Z206">
        <v>0</v>
      </c>
      <c r="AA206" t="s">
        <v>1370</v>
      </c>
      <c r="AB206">
        <v>41566.5</v>
      </c>
      <c r="AC206">
        <v>0.48</v>
      </c>
      <c r="AD206" t="s">
        <v>1888</v>
      </c>
    </row>
    <row r="207" spans="1:30" x14ac:dyDescent="0.25">
      <c r="A207">
        <v>6863</v>
      </c>
      <c r="B207" t="s">
        <v>344</v>
      </c>
      <c r="C207" t="s">
        <v>345</v>
      </c>
      <c r="D207" s="11">
        <f t="shared" si="3"/>
        <v>1672747.6099999999</v>
      </c>
      <c r="E207" s="6">
        <v>1300318.7</v>
      </c>
      <c r="F207" s="6">
        <v>0</v>
      </c>
      <c r="G207" s="6">
        <v>0</v>
      </c>
      <c r="H207">
        <v>0</v>
      </c>
      <c r="I207">
        <v>234184.66</v>
      </c>
      <c r="J207">
        <v>50182.43</v>
      </c>
      <c r="K207">
        <v>41818.69</v>
      </c>
      <c r="L207">
        <v>0</v>
      </c>
      <c r="M207">
        <v>9457.42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1337104</v>
      </c>
      <c r="T207" s="2">
        <v>45261</v>
      </c>
      <c r="V207" s="2" t="s">
        <v>31</v>
      </c>
      <c r="W207">
        <v>402400</v>
      </c>
      <c r="X207">
        <v>0</v>
      </c>
      <c r="Y207" t="s">
        <v>551</v>
      </c>
      <c r="Z207">
        <v>372428.91</v>
      </c>
      <c r="AA207" t="s">
        <v>1522</v>
      </c>
      <c r="AB207">
        <v>298072.5</v>
      </c>
      <c r="AC207">
        <v>-0.41</v>
      </c>
      <c r="AD207" t="s">
        <v>1889</v>
      </c>
    </row>
    <row r="208" spans="1:30" x14ac:dyDescent="0.25">
      <c r="A208">
        <v>6864</v>
      </c>
      <c r="B208" t="s">
        <v>346</v>
      </c>
      <c r="C208" t="s">
        <v>347</v>
      </c>
      <c r="D208" s="11">
        <f t="shared" si="3"/>
        <v>1793789.1900000002</v>
      </c>
      <c r="E208" s="6">
        <v>1391727.6</v>
      </c>
      <c r="F208" s="6">
        <v>0</v>
      </c>
      <c r="G208" s="6">
        <v>0</v>
      </c>
      <c r="H208">
        <v>0</v>
      </c>
      <c r="I208">
        <v>251130.49</v>
      </c>
      <c r="J208">
        <v>57722.5</v>
      </c>
      <c r="K208">
        <v>44844.73</v>
      </c>
      <c r="L208">
        <v>0</v>
      </c>
      <c r="M208">
        <v>9457.42</v>
      </c>
      <c r="N208">
        <v>0</v>
      </c>
      <c r="O208">
        <v>0</v>
      </c>
      <c r="P208">
        <v>0</v>
      </c>
      <c r="Q208">
        <v>3908.82</v>
      </c>
      <c r="R208">
        <v>3908.82</v>
      </c>
      <c r="S208">
        <v>1434543</v>
      </c>
      <c r="T208" s="2">
        <v>45174</v>
      </c>
      <c r="V208" s="2" t="s">
        <v>31</v>
      </c>
      <c r="W208">
        <v>105408</v>
      </c>
      <c r="X208">
        <v>0</v>
      </c>
      <c r="Y208" t="s">
        <v>551</v>
      </c>
      <c r="Z208">
        <v>402061.59</v>
      </c>
      <c r="AA208" t="s">
        <v>1522</v>
      </c>
      <c r="AB208">
        <v>377558.5</v>
      </c>
      <c r="AC208">
        <v>0.13</v>
      </c>
      <c r="AD208" t="s">
        <v>1890</v>
      </c>
    </row>
    <row r="209" spans="1:30" x14ac:dyDescent="0.25">
      <c r="A209">
        <v>6865</v>
      </c>
      <c r="B209" t="s">
        <v>348</v>
      </c>
      <c r="C209" t="s">
        <v>349</v>
      </c>
      <c r="D209" s="11">
        <f t="shared" si="3"/>
        <v>1979457.3800000001</v>
      </c>
      <c r="E209" s="6">
        <v>1532273.3</v>
      </c>
      <c r="F209" s="6">
        <v>0</v>
      </c>
      <c r="G209" s="6">
        <v>0</v>
      </c>
      <c r="H209">
        <v>0</v>
      </c>
      <c r="I209">
        <v>277124.03000000003</v>
      </c>
      <c r="J209">
        <v>63292.54</v>
      </c>
      <c r="K209">
        <v>49486.44</v>
      </c>
      <c r="L209">
        <v>0</v>
      </c>
      <c r="M209">
        <v>9457.42</v>
      </c>
      <c r="N209">
        <v>0</v>
      </c>
      <c r="O209">
        <v>0</v>
      </c>
      <c r="P209">
        <v>0</v>
      </c>
      <c r="Q209">
        <v>3908.82</v>
      </c>
      <c r="R209">
        <v>3908.82</v>
      </c>
      <c r="S209">
        <v>1584006</v>
      </c>
      <c r="T209" s="2">
        <v>45194</v>
      </c>
      <c r="V209" s="2" t="s">
        <v>31</v>
      </c>
      <c r="W209">
        <v>105408</v>
      </c>
      <c r="X209">
        <v>0</v>
      </c>
      <c r="Y209" t="s">
        <v>551</v>
      </c>
      <c r="Z209">
        <v>447184.08</v>
      </c>
      <c r="AA209" t="s">
        <v>1522</v>
      </c>
      <c r="AB209">
        <v>498594</v>
      </c>
      <c r="AC209">
        <v>0.23</v>
      </c>
      <c r="AD209" t="s">
        <v>1891</v>
      </c>
    </row>
    <row r="210" spans="1:30" x14ac:dyDescent="0.25">
      <c r="A210">
        <v>6874</v>
      </c>
      <c r="B210" t="s">
        <v>350</v>
      </c>
      <c r="C210" t="s">
        <v>351</v>
      </c>
      <c r="D210" s="11">
        <f t="shared" si="3"/>
        <v>1683535.62</v>
      </c>
      <c r="E210" s="6">
        <v>1683535.62</v>
      </c>
      <c r="F210" s="6">
        <v>0</v>
      </c>
      <c r="G210" s="6">
        <v>0</v>
      </c>
      <c r="H210">
        <v>0</v>
      </c>
      <c r="I210">
        <v>235694.99</v>
      </c>
      <c r="J210">
        <v>50506.07</v>
      </c>
      <c r="K210">
        <v>42088.39</v>
      </c>
      <c r="L210">
        <v>0</v>
      </c>
      <c r="M210">
        <v>9457.42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1345789</v>
      </c>
      <c r="T210" s="2">
        <v>45261</v>
      </c>
      <c r="V210" s="2" t="s">
        <v>31</v>
      </c>
      <c r="W210">
        <v>111209</v>
      </c>
      <c r="X210">
        <v>0</v>
      </c>
      <c r="Y210" t="s">
        <v>551</v>
      </c>
      <c r="Z210">
        <v>0</v>
      </c>
      <c r="AA210" t="s">
        <v>1370</v>
      </c>
      <c r="AB210">
        <v>292505</v>
      </c>
      <c r="AC210">
        <v>0.25</v>
      </c>
      <c r="AD210" t="s">
        <v>1892</v>
      </c>
    </row>
    <row r="211" spans="1:30" x14ac:dyDescent="0.25">
      <c r="A211">
        <v>6875</v>
      </c>
      <c r="B211" t="s">
        <v>352</v>
      </c>
      <c r="C211" t="s">
        <v>353</v>
      </c>
      <c r="D211" s="11">
        <f t="shared" si="3"/>
        <v>798894.6</v>
      </c>
      <c r="E211" s="6">
        <v>798894.6</v>
      </c>
      <c r="F211" s="6">
        <v>0</v>
      </c>
      <c r="G211" s="6">
        <v>0</v>
      </c>
      <c r="H211">
        <v>0</v>
      </c>
      <c r="I211">
        <v>111845.24</v>
      </c>
      <c r="J211">
        <v>23966.84</v>
      </c>
      <c r="K211">
        <v>19972.36</v>
      </c>
      <c r="L211">
        <v>0</v>
      </c>
      <c r="M211">
        <v>9457.42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879612</v>
      </c>
      <c r="T211" s="2">
        <v>45054</v>
      </c>
      <c r="V211" s="2" t="s">
        <v>31</v>
      </c>
      <c r="W211">
        <v>105408</v>
      </c>
      <c r="X211">
        <v>0</v>
      </c>
      <c r="Y211" t="s">
        <v>1854</v>
      </c>
      <c r="Z211">
        <v>0</v>
      </c>
      <c r="AA211" t="s">
        <v>1371</v>
      </c>
      <c r="AB211">
        <v>99365</v>
      </c>
      <c r="AC211">
        <v>0.26</v>
      </c>
      <c r="AD211" t="s">
        <v>1737</v>
      </c>
    </row>
    <row r="212" spans="1:30" x14ac:dyDescent="0.25">
      <c r="A212">
        <v>6879</v>
      </c>
      <c r="B212" t="s">
        <v>531</v>
      </c>
      <c r="C212" t="s">
        <v>590</v>
      </c>
      <c r="D212" s="11">
        <f t="shared" si="3"/>
        <v>1979457.3800000001</v>
      </c>
      <c r="E212" s="6">
        <v>1532273.3</v>
      </c>
      <c r="F212" s="6">
        <v>0</v>
      </c>
      <c r="G212" s="6">
        <v>0</v>
      </c>
      <c r="H212">
        <v>0</v>
      </c>
      <c r="I212">
        <v>277124.03000000003</v>
      </c>
      <c r="J212">
        <v>63292.54</v>
      </c>
      <c r="K212">
        <v>49486.44</v>
      </c>
      <c r="L212">
        <v>0</v>
      </c>
      <c r="M212">
        <v>9457.42</v>
      </c>
      <c r="N212">
        <v>0</v>
      </c>
      <c r="O212">
        <v>0</v>
      </c>
      <c r="P212">
        <v>0</v>
      </c>
      <c r="Q212">
        <v>3908.82</v>
      </c>
      <c r="R212">
        <v>3908.82</v>
      </c>
      <c r="S212">
        <v>1584006</v>
      </c>
      <c r="T212" s="2">
        <v>45341</v>
      </c>
      <c r="V212" s="2" t="s">
        <v>31</v>
      </c>
      <c r="W212">
        <v>105408</v>
      </c>
      <c r="X212">
        <v>0</v>
      </c>
      <c r="Y212" t="s">
        <v>551</v>
      </c>
      <c r="Z212">
        <v>447184.08</v>
      </c>
      <c r="AA212" t="s">
        <v>1522</v>
      </c>
      <c r="AB212">
        <v>498594</v>
      </c>
      <c r="AC212">
        <v>0.23</v>
      </c>
      <c r="AD212" t="s">
        <v>1891</v>
      </c>
    </row>
    <row r="213" spans="1:30" x14ac:dyDescent="0.25">
      <c r="A213">
        <v>6884</v>
      </c>
      <c r="B213" t="s">
        <v>354</v>
      </c>
      <c r="C213" t="s">
        <v>355</v>
      </c>
      <c r="D213" s="11">
        <f t="shared" si="3"/>
        <v>727777.65</v>
      </c>
      <c r="E213" s="6">
        <v>727777.65</v>
      </c>
      <c r="F213" s="6">
        <v>0</v>
      </c>
      <c r="G213" s="6">
        <v>0</v>
      </c>
      <c r="H213">
        <v>0</v>
      </c>
      <c r="I213">
        <v>101888.87</v>
      </c>
      <c r="J213">
        <v>21833.33</v>
      </c>
      <c r="K213">
        <v>18194.439999999999</v>
      </c>
      <c r="L213">
        <v>0</v>
      </c>
      <c r="M213">
        <v>9457.42</v>
      </c>
      <c r="N213">
        <v>0</v>
      </c>
      <c r="O213">
        <v>0</v>
      </c>
      <c r="P213">
        <v>0</v>
      </c>
      <c r="Q213">
        <v>-40000</v>
      </c>
      <c r="R213">
        <v>0</v>
      </c>
      <c r="S213">
        <v>536404</v>
      </c>
      <c r="T213" s="2">
        <v>45261</v>
      </c>
      <c r="V213" s="2" t="s">
        <v>31</v>
      </c>
      <c r="W213">
        <v>105408</v>
      </c>
      <c r="X213">
        <v>0</v>
      </c>
      <c r="Y213" t="s">
        <v>551</v>
      </c>
      <c r="Z213">
        <v>0</v>
      </c>
      <c r="AA213" t="s">
        <v>1371</v>
      </c>
      <c r="AB213">
        <v>31938.75</v>
      </c>
      <c r="AC213">
        <v>0.41</v>
      </c>
      <c r="AD213" t="s">
        <v>1893</v>
      </c>
    </row>
    <row r="214" spans="1:30" x14ac:dyDescent="0.25">
      <c r="A214">
        <v>6886</v>
      </c>
      <c r="B214" t="s">
        <v>356</v>
      </c>
      <c r="C214" t="s">
        <v>357</v>
      </c>
      <c r="D214" s="11">
        <f t="shared" si="3"/>
        <v>859964.7</v>
      </c>
      <c r="E214" s="6">
        <v>859964.7</v>
      </c>
      <c r="F214" s="6">
        <v>0</v>
      </c>
      <c r="G214" s="6">
        <v>0</v>
      </c>
      <c r="H214">
        <v>0</v>
      </c>
      <c r="I214">
        <v>120395.06</v>
      </c>
      <c r="J214">
        <v>25798.94</v>
      </c>
      <c r="K214">
        <v>21499.119999999999</v>
      </c>
      <c r="L214">
        <v>0</v>
      </c>
      <c r="M214">
        <v>9457.42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682814</v>
      </c>
      <c r="T214" s="2">
        <v>45261</v>
      </c>
      <c r="V214" s="2" t="s">
        <v>31</v>
      </c>
      <c r="W214">
        <v>105408</v>
      </c>
      <c r="X214">
        <v>0</v>
      </c>
      <c r="Y214" t="s">
        <v>551</v>
      </c>
      <c r="Z214">
        <v>0</v>
      </c>
      <c r="AA214" t="s">
        <v>1370</v>
      </c>
      <c r="AB214">
        <v>46185</v>
      </c>
      <c r="AC214">
        <v>-0.16</v>
      </c>
      <c r="AD214" t="s">
        <v>1894</v>
      </c>
    </row>
    <row r="215" spans="1:30" x14ac:dyDescent="0.25">
      <c r="A215">
        <v>6887</v>
      </c>
      <c r="B215" t="s">
        <v>358</v>
      </c>
      <c r="C215" t="s">
        <v>359</v>
      </c>
      <c r="D215" s="11">
        <f t="shared" si="3"/>
        <v>2128008.41</v>
      </c>
      <c r="E215" s="6">
        <v>1644456.95</v>
      </c>
      <c r="F215" s="6">
        <v>0</v>
      </c>
      <c r="G215" s="6">
        <v>0</v>
      </c>
      <c r="H215">
        <v>0</v>
      </c>
      <c r="I215">
        <v>297921.18</v>
      </c>
      <c r="J215">
        <v>67749.070000000007</v>
      </c>
      <c r="K215">
        <v>53200.21</v>
      </c>
      <c r="L215">
        <v>0</v>
      </c>
      <c r="M215">
        <v>9457.42</v>
      </c>
      <c r="N215">
        <v>0</v>
      </c>
      <c r="O215">
        <v>0</v>
      </c>
      <c r="P215">
        <v>0</v>
      </c>
      <c r="Q215">
        <v>3908.82</v>
      </c>
      <c r="R215">
        <v>3908.82</v>
      </c>
      <c r="S215">
        <v>1703589</v>
      </c>
      <c r="T215" s="2">
        <v>45155</v>
      </c>
      <c r="V215" s="2" t="s">
        <v>31</v>
      </c>
      <c r="W215">
        <v>115300</v>
      </c>
      <c r="X215">
        <v>0</v>
      </c>
      <c r="Y215" t="s">
        <v>551</v>
      </c>
      <c r="Z215">
        <v>483551.46</v>
      </c>
      <c r="AA215" t="s">
        <v>1522</v>
      </c>
      <c r="AB215">
        <v>596145</v>
      </c>
      <c r="AC215">
        <v>-0.35</v>
      </c>
      <c r="AD215" t="s">
        <v>1895</v>
      </c>
    </row>
    <row r="216" spans="1:30" x14ac:dyDescent="0.25">
      <c r="A216">
        <v>6888</v>
      </c>
      <c r="B216" t="s">
        <v>360</v>
      </c>
      <c r="C216" t="s">
        <v>361</v>
      </c>
      <c r="D216" s="11">
        <f t="shared" si="3"/>
        <v>236723.76</v>
      </c>
      <c r="E216" s="6">
        <v>236723.76</v>
      </c>
      <c r="F216" s="6">
        <v>0</v>
      </c>
      <c r="G216" s="6">
        <v>0</v>
      </c>
      <c r="H216">
        <v>0</v>
      </c>
      <c r="I216">
        <v>33141.32</v>
      </c>
      <c r="J216">
        <v>13759.68</v>
      </c>
      <c r="K216">
        <v>5918.09</v>
      </c>
      <c r="L216">
        <v>0</v>
      </c>
      <c r="M216">
        <v>9457.42</v>
      </c>
      <c r="N216">
        <v>0</v>
      </c>
      <c r="O216">
        <v>0</v>
      </c>
      <c r="P216">
        <v>0</v>
      </c>
      <c r="Q216">
        <v>6657.97</v>
      </c>
      <c r="R216">
        <v>6657.97</v>
      </c>
      <c r="S216">
        <v>181105</v>
      </c>
      <c r="T216" s="2">
        <v>45156</v>
      </c>
      <c r="V216" s="2" t="s">
        <v>31</v>
      </c>
      <c r="W216">
        <v>105408</v>
      </c>
      <c r="X216">
        <v>0</v>
      </c>
      <c r="Y216" t="s">
        <v>551</v>
      </c>
      <c r="Z216">
        <v>0</v>
      </c>
      <c r="AA216" t="s">
        <v>1522</v>
      </c>
      <c r="AB216">
        <v>16258.5</v>
      </c>
      <c r="AC216">
        <v>-0.22</v>
      </c>
      <c r="AD216" t="s">
        <v>1896</v>
      </c>
    </row>
    <row r="217" spans="1:30" x14ac:dyDescent="0.25">
      <c r="A217">
        <v>6889</v>
      </c>
      <c r="B217" t="s">
        <v>362</v>
      </c>
      <c r="C217" t="s">
        <v>363</v>
      </c>
      <c r="D217" s="11">
        <f t="shared" si="3"/>
        <v>660148.65</v>
      </c>
      <c r="E217" s="6">
        <v>511020</v>
      </c>
      <c r="F217" s="6">
        <v>0</v>
      </c>
      <c r="G217" s="6">
        <v>0</v>
      </c>
      <c r="H217">
        <v>0</v>
      </c>
      <c r="I217">
        <v>92420.81</v>
      </c>
      <c r="J217">
        <v>19871.39</v>
      </c>
      <c r="K217">
        <v>16503.72</v>
      </c>
      <c r="L217">
        <v>0</v>
      </c>
      <c r="M217">
        <v>9457.42</v>
      </c>
      <c r="N217">
        <v>0</v>
      </c>
      <c r="O217">
        <v>0</v>
      </c>
      <c r="P217">
        <v>0</v>
      </c>
      <c r="Q217">
        <v>66.930000000000007</v>
      </c>
      <c r="R217">
        <v>66.930000000000007</v>
      </c>
      <c r="S217">
        <v>521962</v>
      </c>
      <c r="T217" s="2">
        <v>45474</v>
      </c>
      <c r="V217" s="2" t="s">
        <v>31</v>
      </c>
      <c r="W217">
        <v>105408</v>
      </c>
      <c r="X217">
        <v>0</v>
      </c>
      <c r="Y217" t="s">
        <v>551</v>
      </c>
      <c r="Z217">
        <v>149128.65</v>
      </c>
      <c r="AA217" t="s">
        <v>1371</v>
      </c>
      <c r="AB217">
        <v>0</v>
      </c>
      <c r="AC217">
        <v>-0.24</v>
      </c>
      <c r="AD217" t="s">
        <v>1897</v>
      </c>
    </row>
    <row r="218" spans="1:30" x14ac:dyDescent="0.25">
      <c r="A218">
        <v>6894</v>
      </c>
      <c r="B218" t="s">
        <v>364</v>
      </c>
      <c r="C218" t="s">
        <v>365</v>
      </c>
      <c r="D218" s="11">
        <f t="shared" si="3"/>
        <v>2540913.96</v>
      </c>
      <c r="E218" s="6">
        <v>2540913.96</v>
      </c>
      <c r="F218" s="6">
        <v>0</v>
      </c>
      <c r="G218" s="6">
        <v>0</v>
      </c>
      <c r="H218">
        <v>0</v>
      </c>
      <c r="I218">
        <v>355727.96</v>
      </c>
      <c r="J218">
        <v>76227.42</v>
      </c>
      <c r="K218">
        <v>63522.85</v>
      </c>
      <c r="L218">
        <v>0</v>
      </c>
      <c r="M218">
        <v>9457.42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2035978</v>
      </c>
      <c r="T218" s="2">
        <v>45261</v>
      </c>
      <c r="V218" s="2" t="s">
        <v>31</v>
      </c>
      <c r="W218">
        <v>2808</v>
      </c>
      <c r="X218">
        <v>0</v>
      </c>
      <c r="Y218" t="s">
        <v>551</v>
      </c>
      <c r="Z218">
        <v>0</v>
      </c>
      <c r="AA218" t="s">
        <v>1370</v>
      </c>
      <c r="AB218">
        <v>577312.5</v>
      </c>
      <c r="AC218">
        <v>-0.31</v>
      </c>
      <c r="AD218" t="s">
        <v>1814</v>
      </c>
    </row>
    <row r="219" spans="1:30" x14ac:dyDescent="0.25">
      <c r="A219">
        <v>6897</v>
      </c>
      <c r="B219" t="s">
        <v>701</v>
      </c>
      <c r="C219" t="s">
        <v>702</v>
      </c>
      <c r="D219" s="11">
        <f t="shared" si="3"/>
        <v>934784.4</v>
      </c>
      <c r="E219" s="6">
        <v>934784.4</v>
      </c>
      <c r="F219" s="6">
        <v>0</v>
      </c>
      <c r="G219" s="6">
        <v>0</v>
      </c>
      <c r="H219">
        <v>0</v>
      </c>
      <c r="I219">
        <v>130869.82</v>
      </c>
      <c r="J219">
        <v>28043.53</v>
      </c>
      <c r="K219">
        <v>23369.61</v>
      </c>
      <c r="L219">
        <v>0</v>
      </c>
      <c r="M219">
        <v>9457.42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879612</v>
      </c>
      <c r="T219" s="2">
        <v>45415</v>
      </c>
      <c r="V219" s="2" t="s">
        <v>31</v>
      </c>
      <c r="W219">
        <v>105408</v>
      </c>
      <c r="X219">
        <v>0</v>
      </c>
      <c r="Y219" t="s">
        <v>1753</v>
      </c>
      <c r="Z219">
        <v>0</v>
      </c>
      <c r="AA219" t="s">
        <v>1370</v>
      </c>
      <c r="AB219">
        <v>107765</v>
      </c>
      <c r="AC219">
        <v>-0.02</v>
      </c>
      <c r="AD219" t="s">
        <v>1737</v>
      </c>
    </row>
    <row r="220" spans="1:30" x14ac:dyDescent="0.25">
      <c r="A220">
        <v>6899</v>
      </c>
      <c r="B220" t="s">
        <v>651</v>
      </c>
      <c r="C220" t="s">
        <v>703</v>
      </c>
      <c r="D220" s="11">
        <f t="shared" si="3"/>
        <v>2039936.04</v>
      </c>
      <c r="E220" s="6">
        <v>2039936.04</v>
      </c>
      <c r="F220" s="6">
        <v>0</v>
      </c>
      <c r="G220" s="6">
        <v>0</v>
      </c>
      <c r="H220">
        <v>0</v>
      </c>
      <c r="I220">
        <v>285591.03999999998</v>
      </c>
      <c r="J220">
        <v>61198.080000000002</v>
      </c>
      <c r="K220">
        <v>50998.41</v>
      </c>
      <c r="L220">
        <v>0</v>
      </c>
      <c r="M220">
        <v>9457.42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1632691</v>
      </c>
      <c r="T220" s="2">
        <v>45405</v>
      </c>
      <c r="V220" s="2" t="s">
        <v>31</v>
      </c>
      <c r="W220">
        <v>105408</v>
      </c>
      <c r="X220">
        <v>0</v>
      </c>
      <c r="Y220" t="s">
        <v>551</v>
      </c>
      <c r="Z220">
        <v>0</v>
      </c>
      <c r="AA220" t="s">
        <v>1370</v>
      </c>
      <c r="AB220">
        <v>351006</v>
      </c>
      <c r="AC220">
        <v>-0.09</v>
      </c>
      <c r="AD220" t="s">
        <v>1898</v>
      </c>
    </row>
    <row r="221" spans="1:30" x14ac:dyDescent="0.25">
      <c r="A221">
        <v>6900</v>
      </c>
      <c r="B221" t="s">
        <v>652</v>
      </c>
      <c r="C221" t="s">
        <v>704</v>
      </c>
      <c r="D221" s="11">
        <f t="shared" si="3"/>
        <v>2672536.1</v>
      </c>
      <c r="E221" s="6">
        <v>2672536.1</v>
      </c>
      <c r="F221" s="6">
        <v>0</v>
      </c>
      <c r="G221" s="6">
        <v>0</v>
      </c>
      <c r="H221">
        <v>0</v>
      </c>
      <c r="I221">
        <v>374155.05</v>
      </c>
      <c r="J221">
        <v>80176.08</v>
      </c>
      <c r="K221">
        <v>66813.399999999994</v>
      </c>
      <c r="L221">
        <v>0</v>
      </c>
      <c r="M221">
        <v>9457.42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2141934</v>
      </c>
      <c r="T221" s="2">
        <v>45405</v>
      </c>
      <c r="V221" s="2" t="s">
        <v>31</v>
      </c>
      <c r="W221">
        <v>105408</v>
      </c>
      <c r="X221">
        <v>0</v>
      </c>
      <c r="Y221" t="s">
        <v>551</v>
      </c>
      <c r="Z221">
        <v>0</v>
      </c>
      <c r="AA221" t="s">
        <v>1522</v>
      </c>
      <c r="AB221">
        <v>563628</v>
      </c>
      <c r="AC221">
        <v>-0.15</v>
      </c>
      <c r="AD221" t="s">
        <v>1899</v>
      </c>
    </row>
    <row r="222" spans="1:30" x14ac:dyDescent="0.25">
      <c r="A222">
        <v>6905</v>
      </c>
      <c r="B222" t="s">
        <v>705</v>
      </c>
      <c r="C222" t="s">
        <v>706</v>
      </c>
      <c r="D222" s="11">
        <f t="shared" si="3"/>
        <v>867970.1</v>
      </c>
      <c r="E222" s="6">
        <v>867970.1</v>
      </c>
      <c r="F222" s="6">
        <v>0</v>
      </c>
      <c r="G222" s="6">
        <v>0</v>
      </c>
      <c r="H222">
        <v>0</v>
      </c>
      <c r="I222">
        <v>121515.82</v>
      </c>
      <c r="J222">
        <v>26039.11</v>
      </c>
      <c r="K222">
        <v>21699.25</v>
      </c>
      <c r="L222">
        <v>0</v>
      </c>
      <c r="M222">
        <v>9457.42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689258</v>
      </c>
      <c r="T222" s="2">
        <v>45422</v>
      </c>
      <c r="V222" s="2" t="s">
        <v>31</v>
      </c>
      <c r="W222">
        <v>105408</v>
      </c>
      <c r="X222">
        <v>0</v>
      </c>
      <c r="Y222" t="s">
        <v>551</v>
      </c>
      <c r="Z222">
        <v>0</v>
      </c>
      <c r="AA222" t="s">
        <v>1370</v>
      </c>
      <c r="AB222">
        <v>46185</v>
      </c>
      <c r="AC222">
        <v>-0.5</v>
      </c>
      <c r="AD222" t="s">
        <v>1747</v>
      </c>
    </row>
    <row r="223" spans="1:30" x14ac:dyDescent="0.25">
      <c r="A223">
        <v>6906</v>
      </c>
      <c r="B223" t="s">
        <v>366</v>
      </c>
      <c r="C223" t="s">
        <v>367</v>
      </c>
      <c r="D223" s="11">
        <f t="shared" si="3"/>
        <v>459694.7</v>
      </c>
      <c r="E223" s="6">
        <v>459694.7</v>
      </c>
      <c r="F223" s="6">
        <v>0</v>
      </c>
      <c r="G223" s="6">
        <v>0</v>
      </c>
      <c r="H223">
        <v>0</v>
      </c>
      <c r="I223">
        <v>64357.26</v>
      </c>
      <c r="J223">
        <v>14186.31</v>
      </c>
      <c r="K223">
        <v>11492.38</v>
      </c>
      <c r="L223">
        <v>0</v>
      </c>
      <c r="M223">
        <v>9457.42</v>
      </c>
      <c r="N223">
        <v>0</v>
      </c>
      <c r="O223">
        <v>0</v>
      </c>
      <c r="P223">
        <v>0</v>
      </c>
      <c r="Q223">
        <v>395.47</v>
      </c>
      <c r="R223">
        <v>395.47</v>
      </c>
      <c r="S223">
        <v>360596</v>
      </c>
      <c r="T223" s="2">
        <v>45261</v>
      </c>
      <c r="V223" s="2" t="s">
        <v>31</v>
      </c>
      <c r="W223">
        <v>105408</v>
      </c>
      <c r="X223">
        <v>0</v>
      </c>
      <c r="Y223" t="s">
        <v>551</v>
      </c>
      <c r="Z223">
        <v>0</v>
      </c>
      <c r="AA223" t="s">
        <v>1370</v>
      </c>
      <c r="AB223">
        <v>0</v>
      </c>
      <c r="AC223">
        <v>-0.8</v>
      </c>
      <c r="AD223" t="s">
        <v>1900</v>
      </c>
    </row>
    <row r="224" spans="1:30" x14ac:dyDescent="0.25">
      <c r="A224">
        <v>6908</v>
      </c>
      <c r="B224" t="s">
        <v>1454</v>
      </c>
      <c r="C224" t="s">
        <v>1500</v>
      </c>
      <c r="D224" s="11">
        <f t="shared" si="3"/>
        <v>903378.6</v>
      </c>
      <c r="E224" s="6">
        <v>903378.6</v>
      </c>
      <c r="F224" s="6">
        <v>0</v>
      </c>
      <c r="G224" s="6">
        <v>0</v>
      </c>
      <c r="H224">
        <v>0</v>
      </c>
      <c r="I224">
        <v>126473</v>
      </c>
      <c r="J224">
        <v>27101.360000000001</v>
      </c>
      <c r="K224">
        <v>22584.47</v>
      </c>
      <c r="L224">
        <v>0</v>
      </c>
      <c r="M224">
        <v>9457.42</v>
      </c>
      <c r="N224">
        <v>0</v>
      </c>
      <c r="O224">
        <v>0</v>
      </c>
      <c r="P224">
        <v>0</v>
      </c>
      <c r="Q224">
        <v>-40000</v>
      </c>
      <c r="R224">
        <v>0</v>
      </c>
      <c r="S224">
        <v>677762</v>
      </c>
      <c r="T224" s="2">
        <v>45453</v>
      </c>
      <c r="V224" s="2" t="s">
        <v>31</v>
      </c>
      <c r="W224">
        <v>105408</v>
      </c>
      <c r="X224">
        <v>0</v>
      </c>
      <c r="Y224" t="s">
        <v>551</v>
      </c>
      <c r="Z224">
        <v>0</v>
      </c>
      <c r="AA224" t="s">
        <v>1370</v>
      </c>
      <c r="AB224">
        <v>76975</v>
      </c>
      <c r="AC224">
        <v>-0.35</v>
      </c>
      <c r="AD224" t="s">
        <v>1901</v>
      </c>
    </row>
    <row r="225" spans="1:30" x14ac:dyDescent="0.25">
      <c r="A225">
        <v>6916</v>
      </c>
      <c r="B225" t="s">
        <v>1902</v>
      </c>
      <c r="C225" t="s">
        <v>1903</v>
      </c>
      <c r="D225" s="11">
        <f t="shared" si="3"/>
        <v>343924.3</v>
      </c>
      <c r="E225" s="6">
        <v>343924.3</v>
      </c>
      <c r="F225" s="6">
        <v>0</v>
      </c>
      <c r="G225" s="6">
        <v>0</v>
      </c>
      <c r="H225">
        <v>0</v>
      </c>
      <c r="I225">
        <v>48149.4</v>
      </c>
      <c r="J225">
        <v>13759.68</v>
      </c>
      <c r="K225">
        <v>8598.11</v>
      </c>
      <c r="L225">
        <v>0</v>
      </c>
      <c r="M225">
        <v>9457.42</v>
      </c>
      <c r="N225">
        <v>0</v>
      </c>
      <c r="O225">
        <v>0</v>
      </c>
      <c r="P225">
        <v>0</v>
      </c>
      <c r="Q225">
        <v>-36558.050000000003</v>
      </c>
      <c r="R225">
        <v>3441.95</v>
      </c>
      <c r="S225">
        <v>227402</v>
      </c>
      <c r="T225" s="2">
        <v>45491</v>
      </c>
      <c r="V225" s="2" t="s">
        <v>31</v>
      </c>
      <c r="W225">
        <v>116105</v>
      </c>
      <c r="X225">
        <v>0</v>
      </c>
      <c r="Y225" t="s">
        <v>551</v>
      </c>
      <c r="Z225">
        <v>0</v>
      </c>
      <c r="AA225" t="s">
        <v>1370</v>
      </c>
      <c r="AB225">
        <v>23092.5</v>
      </c>
      <c r="AC225">
        <v>0.36</v>
      </c>
      <c r="AD225" t="s">
        <v>1904</v>
      </c>
    </row>
    <row r="226" spans="1:30" x14ac:dyDescent="0.25">
      <c r="A226">
        <v>6917</v>
      </c>
      <c r="B226" t="s">
        <v>368</v>
      </c>
      <c r="C226" t="s">
        <v>369</v>
      </c>
      <c r="D226" s="11">
        <f t="shared" si="3"/>
        <v>856584.45</v>
      </c>
      <c r="E226" s="6">
        <v>660919.19999999995</v>
      </c>
      <c r="F226" s="6">
        <v>0</v>
      </c>
      <c r="G226" s="6">
        <v>0</v>
      </c>
      <c r="H226">
        <v>0</v>
      </c>
      <c r="I226">
        <v>119921.82</v>
      </c>
      <c r="J226">
        <v>25697.53</v>
      </c>
      <c r="K226">
        <v>21414.61</v>
      </c>
      <c r="L226">
        <v>0</v>
      </c>
      <c r="M226">
        <v>9457.42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680093</v>
      </c>
      <c r="T226" s="2">
        <v>45261</v>
      </c>
      <c r="V226" s="2" t="s">
        <v>31</v>
      </c>
      <c r="W226">
        <v>406</v>
      </c>
      <c r="X226">
        <v>0</v>
      </c>
      <c r="Y226" t="s">
        <v>551</v>
      </c>
      <c r="Z226">
        <v>195665.25</v>
      </c>
      <c r="AA226" t="s">
        <v>1371</v>
      </c>
      <c r="AB226">
        <v>0</v>
      </c>
      <c r="AC226">
        <v>-7.0000000000000007E-2</v>
      </c>
      <c r="AD226" t="s">
        <v>1905</v>
      </c>
    </row>
    <row r="227" spans="1:30" x14ac:dyDescent="0.25">
      <c r="A227">
        <v>6919</v>
      </c>
      <c r="B227" t="s">
        <v>370</v>
      </c>
      <c r="C227" t="s">
        <v>371</v>
      </c>
      <c r="D227" s="11">
        <f t="shared" si="3"/>
        <v>988742.85000000009</v>
      </c>
      <c r="E227" s="6">
        <v>776523.8</v>
      </c>
      <c r="F227" s="6">
        <v>0</v>
      </c>
      <c r="G227" s="6">
        <v>0</v>
      </c>
      <c r="H227">
        <v>0</v>
      </c>
      <c r="I227">
        <v>138424.01</v>
      </c>
      <c r="J227">
        <v>29662.29</v>
      </c>
      <c r="K227">
        <v>24718.57</v>
      </c>
      <c r="L227">
        <v>0</v>
      </c>
      <c r="M227">
        <v>9457.42</v>
      </c>
      <c r="N227">
        <v>0</v>
      </c>
      <c r="O227">
        <v>0</v>
      </c>
      <c r="P227">
        <v>0</v>
      </c>
      <c r="Q227">
        <v>-40000</v>
      </c>
      <c r="R227">
        <v>0</v>
      </c>
      <c r="S227">
        <v>746481</v>
      </c>
      <c r="T227" s="2">
        <v>45261</v>
      </c>
      <c r="V227" s="2" t="s">
        <v>31</v>
      </c>
      <c r="W227">
        <v>105408</v>
      </c>
      <c r="X227">
        <v>0</v>
      </c>
      <c r="Y227" t="s">
        <v>551</v>
      </c>
      <c r="Z227">
        <v>212219.05</v>
      </c>
      <c r="AA227" t="s">
        <v>1370</v>
      </c>
      <c r="AB227">
        <v>0</v>
      </c>
      <c r="AC227">
        <v>0.44</v>
      </c>
      <c r="AD227" t="s">
        <v>1906</v>
      </c>
    </row>
    <row r="228" spans="1:30" x14ac:dyDescent="0.25">
      <c r="A228">
        <v>6921</v>
      </c>
      <c r="B228" t="s">
        <v>372</v>
      </c>
      <c r="C228" t="s">
        <v>373</v>
      </c>
      <c r="D228" s="11">
        <f t="shared" si="3"/>
        <v>828586.75</v>
      </c>
      <c r="E228" s="6">
        <v>800030.2</v>
      </c>
      <c r="F228" s="6">
        <v>0</v>
      </c>
      <c r="G228" s="6">
        <v>0</v>
      </c>
      <c r="H228">
        <v>0</v>
      </c>
      <c r="I228">
        <v>116002.14</v>
      </c>
      <c r="J228">
        <v>30868.71</v>
      </c>
      <c r="K228">
        <v>20714.669999999998</v>
      </c>
      <c r="L228">
        <v>0</v>
      </c>
      <c r="M228">
        <v>9457.42</v>
      </c>
      <c r="N228">
        <v>0</v>
      </c>
      <c r="O228">
        <v>0</v>
      </c>
      <c r="P228">
        <v>0</v>
      </c>
      <c r="Q228">
        <v>6011.11</v>
      </c>
      <c r="R228">
        <v>6011.11</v>
      </c>
      <c r="S228">
        <v>657555</v>
      </c>
      <c r="T228" s="2">
        <v>45252</v>
      </c>
      <c r="V228" s="2" t="s">
        <v>31</v>
      </c>
      <c r="W228">
        <v>105408</v>
      </c>
      <c r="X228">
        <v>0</v>
      </c>
      <c r="Y228" t="s">
        <v>551</v>
      </c>
      <c r="Z228">
        <v>28556.55</v>
      </c>
      <c r="AA228" t="s">
        <v>1371</v>
      </c>
      <c r="AB228">
        <v>96526</v>
      </c>
      <c r="AC228">
        <v>0.08</v>
      </c>
      <c r="AD228" t="s">
        <v>1907</v>
      </c>
    </row>
    <row r="229" spans="1:30" x14ac:dyDescent="0.25">
      <c r="A229">
        <v>6928</v>
      </c>
      <c r="B229" t="s">
        <v>374</v>
      </c>
      <c r="C229" t="s">
        <v>375</v>
      </c>
      <c r="D229" s="11">
        <f t="shared" si="3"/>
        <v>1636076.46</v>
      </c>
      <c r="E229" s="6">
        <v>1266700.6000000001</v>
      </c>
      <c r="F229" s="6">
        <v>0</v>
      </c>
      <c r="G229" s="6">
        <v>0</v>
      </c>
      <c r="H229">
        <v>0</v>
      </c>
      <c r="I229">
        <v>229050.7</v>
      </c>
      <c r="J229">
        <v>49082.29</v>
      </c>
      <c r="K229">
        <v>40901.919999999998</v>
      </c>
      <c r="L229">
        <v>0</v>
      </c>
      <c r="M229">
        <v>9457.42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1354206</v>
      </c>
      <c r="T229" s="2">
        <v>45246</v>
      </c>
      <c r="V229" s="2" t="s">
        <v>31</v>
      </c>
      <c r="W229">
        <v>105408</v>
      </c>
      <c r="X229">
        <v>0</v>
      </c>
      <c r="Y229" t="s">
        <v>1908</v>
      </c>
      <c r="Z229">
        <v>369375.86</v>
      </c>
      <c r="AA229" t="s">
        <v>1370</v>
      </c>
      <c r="AB229">
        <v>421823</v>
      </c>
      <c r="AC229">
        <v>-0.12</v>
      </c>
      <c r="AD229" t="s">
        <v>1909</v>
      </c>
    </row>
    <row r="230" spans="1:30" x14ac:dyDescent="0.25">
      <c r="A230">
        <v>6943</v>
      </c>
      <c r="B230" t="s">
        <v>707</v>
      </c>
      <c r="C230" t="s">
        <v>708</v>
      </c>
      <c r="D230" s="11">
        <f t="shared" si="3"/>
        <v>2483755.4</v>
      </c>
      <c r="E230" s="6">
        <v>2483755.4</v>
      </c>
      <c r="F230" s="6">
        <v>0</v>
      </c>
      <c r="G230" s="6">
        <v>0</v>
      </c>
      <c r="H230">
        <v>0</v>
      </c>
      <c r="I230">
        <v>347725.76</v>
      </c>
      <c r="J230">
        <v>74512.66</v>
      </c>
      <c r="K230">
        <v>62093.88</v>
      </c>
      <c r="L230">
        <v>0</v>
      </c>
      <c r="M230">
        <v>9457.42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1989966</v>
      </c>
      <c r="T230" s="2">
        <v>45405</v>
      </c>
      <c r="V230" s="2" t="s">
        <v>31</v>
      </c>
      <c r="W230">
        <v>105408</v>
      </c>
      <c r="X230">
        <v>0</v>
      </c>
      <c r="Y230" t="s">
        <v>551</v>
      </c>
      <c r="Z230">
        <v>0</v>
      </c>
      <c r="AA230" t="s">
        <v>1370</v>
      </c>
      <c r="AB230">
        <v>523430</v>
      </c>
      <c r="AC230">
        <v>0.32</v>
      </c>
      <c r="AD230" t="s">
        <v>1910</v>
      </c>
    </row>
    <row r="231" spans="1:30" x14ac:dyDescent="0.25">
      <c r="A231">
        <v>6955</v>
      </c>
      <c r="B231" t="s">
        <v>376</v>
      </c>
      <c r="C231" t="s">
        <v>377</v>
      </c>
      <c r="D231" s="11">
        <f t="shared" si="3"/>
        <v>1529697.12</v>
      </c>
      <c r="E231" s="6">
        <v>1225134.1000000001</v>
      </c>
      <c r="F231" s="6">
        <v>0</v>
      </c>
      <c r="G231" s="6">
        <v>0</v>
      </c>
      <c r="H231">
        <v>0</v>
      </c>
      <c r="I231">
        <v>214157.59</v>
      </c>
      <c r="J231">
        <v>45890.91</v>
      </c>
      <c r="K231">
        <v>38242.43</v>
      </c>
      <c r="L231">
        <v>0</v>
      </c>
      <c r="M231">
        <v>9457.42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1279947</v>
      </c>
      <c r="T231" s="2">
        <v>45261</v>
      </c>
      <c r="V231" s="2" t="s">
        <v>31</v>
      </c>
      <c r="W231">
        <v>105408</v>
      </c>
      <c r="X231">
        <v>0</v>
      </c>
      <c r="Y231" t="s">
        <v>1911</v>
      </c>
      <c r="Z231">
        <v>304563.02</v>
      </c>
      <c r="AA231" t="s">
        <v>1370</v>
      </c>
      <c r="AB231">
        <v>381796</v>
      </c>
      <c r="AC231">
        <v>-0.83</v>
      </c>
      <c r="AD231" t="s">
        <v>1912</v>
      </c>
    </row>
    <row r="232" spans="1:30" x14ac:dyDescent="0.25">
      <c r="A232">
        <v>6956</v>
      </c>
      <c r="B232" t="s">
        <v>378</v>
      </c>
      <c r="C232" t="s">
        <v>379</v>
      </c>
      <c r="D232" s="11">
        <f t="shared" si="3"/>
        <v>1667899.1400000001</v>
      </c>
      <c r="E232" s="6">
        <v>1291640.5</v>
      </c>
      <c r="F232" s="6">
        <v>0</v>
      </c>
      <c r="G232" s="6">
        <v>0</v>
      </c>
      <c r="H232">
        <v>0</v>
      </c>
      <c r="I232">
        <v>233505.89</v>
      </c>
      <c r="J232">
        <v>54385.31</v>
      </c>
      <c r="K232">
        <v>41697.480000000003</v>
      </c>
      <c r="L232">
        <v>0</v>
      </c>
      <c r="M232">
        <v>9457.42</v>
      </c>
      <c r="N232">
        <v>0</v>
      </c>
      <c r="O232">
        <v>0</v>
      </c>
      <c r="P232">
        <v>0</v>
      </c>
      <c r="Q232">
        <v>4348.33</v>
      </c>
      <c r="R232">
        <v>4348.33</v>
      </c>
      <c r="S232">
        <v>1333202</v>
      </c>
      <c r="T232" s="2">
        <v>45316</v>
      </c>
      <c r="V232" s="2" t="s">
        <v>31</v>
      </c>
      <c r="W232">
        <v>100106</v>
      </c>
      <c r="X232">
        <v>0</v>
      </c>
      <c r="Y232" t="s">
        <v>551</v>
      </c>
      <c r="Z232">
        <v>376258.64</v>
      </c>
      <c r="AA232" t="s">
        <v>1370</v>
      </c>
      <c r="AB232">
        <v>412586</v>
      </c>
      <c r="AC232">
        <v>0.63</v>
      </c>
      <c r="AD232" t="s">
        <v>1796</v>
      </c>
    </row>
    <row r="233" spans="1:30" x14ac:dyDescent="0.25">
      <c r="A233">
        <v>6963</v>
      </c>
      <c r="B233" t="s">
        <v>380</v>
      </c>
      <c r="C233" t="s">
        <v>381</v>
      </c>
      <c r="D233" s="11">
        <f t="shared" si="3"/>
        <v>896296.9</v>
      </c>
      <c r="E233" s="6">
        <v>896296.9</v>
      </c>
      <c r="F233" s="6">
        <v>0</v>
      </c>
      <c r="G233" s="6">
        <v>0</v>
      </c>
      <c r="H233">
        <v>0</v>
      </c>
      <c r="I233">
        <v>125481.57</v>
      </c>
      <c r="J233">
        <v>26888.91</v>
      </c>
      <c r="K233">
        <v>22407.43</v>
      </c>
      <c r="L233">
        <v>0</v>
      </c>
      <c r="M233">
        <v>9457.42</v>
      </c>
      <c r="N233">
        <v>0</v>
      </c>
      <c r="O233">
        <v>0</v>
      </c>
      <c r="P233">
        <v>0</v>
      </c>
      <c r="Q233">
        <v>-126903.89</v>
      </c>
      <c r="R233">
        <v>0</v>
      </c>
      <c r="S233">
        <v>585158</v>
      </c>
      <c r="T233" s="2">
        <v>45261</v>
      </c>
      <c r="V233" s="2" t="s">
        <v>31</v>
      </c>
      <c r="W233">
        <v>105408</v>
      </c>
      <c r="X233">
        <v>0</v>
      </c>
      <c r="Y233" t="s">
        <v>551</v>
      </c>
      <c r="Z233">
        <v>0</v>
      </c>
      <c r="AA233" t="s">
        <v>1370</v>
      </c>
      <c r="AB233">
        <v>70817</v>
      </c>
      <c r="AC233">
        <v>0.32</v>
      </c>
      <c r="AD233" t="s">
        <v>1913</v>
      </c>
    </row>
    <row r="234" spans="1:30" x14ac:dyDescent="0.25">
      <c r="A234">
        <v>6965</v>
      </c>
      <c r="B234" t="s">
        <v>382</v>
      </c>
      <c r="C234" t="s">
        <v>383</v>
      </c>
      <c r="D234" s="11">
        <f t="shared" si="3"/>
        <v>844877.6</v>
      </c>
      <c r="E234" s="6">
        <v>844877.6</v>
      </c>
      <c r="F234" s="6">
        <v>0</v>
      </c>
      <c r="G234" s="6">
        <v>0</v>
      </c>
      <c r="H234">
        <v>0</v>
      </c>
      <c r="I234">
        <v>118282.86</v>
      </c>
      <c r="J234">
        <v>33933.29</v>
      </c>
      <c r="K234">
        <v>21121.95</v>
      </c>
      <c r="L234">
        <v>0</v>
      </c>
      <c r="M234">
        <v>9457.42</v>
      </c>
      <c r="N234">
        <v>0</v>
      </c>
      <c r="O234">
        <v>0</v>
      </c>
      <c r="P234">
        <v>0</v>
      </c>
      <c r="Q234">
        <v>-311413.03999999998</v>
      </c>
      <c r="R234">
        <v>8586.9599999999991</v>
      </c>
      <c r="S234">
        <v>350669</v>
      </c>
      <c r="T234" s="2">
        <v>45261</v>
      </c>
      <c r="V234" s="2" t="s">
        <v>31</v>
      </c>
      <c r="W234">
        <v>3801</v>
      </c>
      <c r="X234">
        <v>0</v>
      </c>
      <c r="Y234" t="s">
        <v>551</v>
      </c>
      <c r="Z234">
        <v>0</v>
      </c>
      <c r="AA234" t="s">
        <v>1370</v>
      </c>
      <c r="AB234">
        <v>0</v>
      </c>
      <c r="AC234">
        <v>-0.04</v>
      </c>
      <c r="AD234" t="s">
        <v>1914</v>
      </c>
    </row>
    <row r="235" spans="1:30" x14ac:dyDescent="0.25">
      <c r="A235">
        <v>6966</v>
      </c>
      <c r="B235" t="s">
        <v>384</v>
      </c>
      <c r="C235" t="s">
        <v>385</v>
      </c>
      <c r="D235" s="11">
        <f t="shared" si="3"/>
        <v>867970.1</v>
      </c>
      <c r="E235" s="6">
        <v>867970.1</v>
      </c>
      <c r="F235" s="6">
        <v>0</v>
      </c>
      <c r="G235" s="6">
        <v>0</v>
      </c>
      <c r="H235">
        <v>0</v>
      </c>
      <c r="I235">
        <v>121515.82</v>
      </c>
      <c r="J235">
        <v>26039.11</v>
      </c>
      <c r="K235">
        <v>21699.25</v>
      </c>
      <c r="L235">
        <v>0</v>
      </c>
      <c r="M235">
        <v>9457.42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689258</v>
      </c>
      <c r="T235" s="2">
        <v>44914</v>
      </c>
      <c r="V235" s="2" t="s">
        <v>31</v>
      </c>
      <c r="W235">
        <v>102904</v>
      </c>
      <c r="X235">
        <v>0</v>
      </c>
      <c r="Y235" t="s">
        <v>551</v>
      </c>
      <c r="Z235">
        <v>0</v>
      </c>
      <c r="AA235" t="s">
        <v>1370</v>
      </c>
      <c r="AB235">
        <v>46185</v>
      </c>
      <c r="AC235">
        <v>-0.5</v>
      </c>
      <c r="AD235" t="s">
        <v>1747</v>
      </c>
    </row>
    <row r="236" spans="1:30" x14ac:dyDescent="0.25">
      <c r="A236">
        <v>6967</v>
      </c>
      <c r="B236" t="s">
        <v>386</v>
      </c>
      <c r="C236" t="s">
        <v>387</v>
      </c>
      <c r="D236" s="11">
        <f t="shared" si="3"/>
        <v>691580.4</v>
      </c>
      <c r="E236" s="6">
        <v>691580.4</v>
      </c>
      <c r="F236" s="6">
        <v>0</v>
      </c>
      <c r="G236" s="6">
        <v>0</v>
      </c>
      <c r="H236">
        <v>0</v>
      </c>
      <c r="I236">
        <v>96821.26</v>
      </c>
      <c r="J236">
        <v>20747.41</v>
      </c>
      <c r="K236">
        <v>17289.509999999998</v>
      </c>
      <c r="L236">
        <v>0</v>
      </c>
      <c r="M236">
        <v>9457.42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547265</v>
      </c>
      <c r="T236" s="2">
        <v>44911</v>
      </c>
      <c r="V236" s="2" t="s">
        <v>31</v>
      </c>
      <c r="W236">
        <v>3207</v>
      </c>
      <c r="X236">
        <v>0</v>
      </c>
      <c r="Y236" t="s">
        <v>551</v>
      </c>
      <c r="Z236">
        <v>0</v>
      </c>
      <c r="AA236" t="s">
        <v>1371</v>
      </c>
      <c r="AB236">
        <v>0</v>
      </c>
      <c r="AC236">
        <v>0.2</v>
      </c>
      <c r="AD236" t="s">
        <v>1915</v>
      </c>
    </row>
    <row r="237" spans="1:30" x14ac:dyDescent="0.25">
      <c r="A237">
        <v>6972</v>
      </c>
      <c r="B237" t="s">
        <v>388</v>
      </c>
      <c r="C237" t="s">
        <v>389</v>
      </c>
      <c r="D237" s="11">
        <f t="shared" si="3"/>
        <v>750044.4</v>
      </c>
      <c r="E237" s="6">
        <v>750044.4</v>
      </c>
      <c r="F237" s="6">
        <v>0</v>
      </c>
      <c r="G237" s="6">
        <v>0</v>
      </c>
      <c r="H237">
        <v>0</v>
      </c>
      <c r="I237">
        <v>105006.22</v>
      </c>
      <c r="J237">
        <v>22501.33</v>
      </c>
      <c r="K237">
        <v>18751.11</v>
      </c>
      <c r="L237">
        <v>0</v>
      </c>
      <c r="M237">
        <v>9457.42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594328</v>
      </c>
      <c r="T237" s="2">
        <v>44935</v>
      </c>
      <c r="V237" s="2">
        <v>1</v>
      </c>
      <c r="W237">
        <v>105408</v>
      </c>
      <c r="X237">
        <v>0</v>
      </c>
      <c r="Y237" t="s">
        <v>551</v>
      </c>
      <c r="Z237">
        <v>0</v>
      </c>
      <c r="AA237" t="s">
        <v>1526</v>
      </c>
      <c r="AB237">
        <v>0</v>
      </c>
      <c r="AC237">
        <v>-0.32</v>
      </c>
      <c r="AD237" t="s">
        <v>1772</v>
      </c>
    </row>
    <row r="238" spans="1:30" x14ac:dyDescent="0.25">
      <c r="A238">
        <v>6975</v>
      </c>
      <c r="B238" t="s">
        <v>390</v>
      </c>
      <c r="C238" t="s">
        <v>391</v>
      </c>
      <c r="D238" s="11">
        <f t="shared" si="3"/>
        <v>903378.6</v>
      </c>
      <c r="E238" s="6">
        <v>903378.6</v>
      </c>
      <c r="F238" s="6">
        <v>0</v>
      </c>
      <c r="G238" s="6">
        <v>0</v>
      </c>
      <c r="H238">
        <v>0</v>
      </c>
      <c r="I238">
        <v>126473</v>
      </c>
      <c r="J238">
        <v>27101.360000000001</v>
      </c>
      <c r="K238">
        <v>22584.47</v>
      </c>
      <c r="L238">
        <v>0</v>
      </c>
      <c r="M238">
        <v>9457.42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717762</v>
      </c>
      <c r="T238" s="2">
        <v>45002</v>
      </c>
      <c r="V238" s="2" t="s">
        <v>31</v>
      </c>
      <c r="W238">
        <v>104306</v>
      </c>
      <c r="X238">
        <v>0</v>
      </c>
      <c r="Y238" t="s">
        <v>551</v>
      </c>
      <c r="Z238">
        <v>0</v>
      </c>
      <c r="AA238" t="s">
        <v>1370</v>
      </c>
      <c r="AB238">
        <v>76975</v>
      </c>
      <c r="AC238">
        <v>-0.35</v>
      </c>
      <c r="AD238" t="s">
        <v>1818</v>
      </c>
    </row>
    <row r="239" spans="1:30" x14ac:dyDescent="0.25">
      <c r="A239">
        <v>6988</v>
      </c>
      <c r="B239" t="s">
        <v>392</v>
      </c>
      <c r="C239" t="s">
        <v>393</v>
      </c>
      <c r="D239" s="11">
        <f t="shared" si="3"/>
        <v>810414.2</v>
      </c>
      <c r="E239" s="6">
        <v>810414.2</v>
      </c>
      <c r="F239" s="6">
        <v>0</v>
      </c>
      <c r="G239" s="6">
        <v>0</v>
      </c>
      <c r="H239">
        <v>0</v>
      </c>
      <c r="I239">
        <v>113457.98</v>
      </c>
      <c r="J239">
        <v>24312.42</v>
      </c>
      <c r="K239">
        <v>20260.349999999999</v>
      </c>
      <c r="L239">
        <v>0</v>
      </c>
      <c r="M239">
        <v>9457.42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642926</v>
      </c>
      <c r="T239" s="2">
        <v>44986</v>
      </c>
      <c r="V239" s="2" t="s">
        <v>31</v>
      </c>
      <c r="W239">
        <v>105408</v>
      </c>
      <c r="X239">
        <v>0</v>
      </c>
      <c r="Y239" t="s">
        <v>551</v>
      </c>
      <c r="Z239">
        <v>0</v>
      </c>
      <c r="AA239" t="s">
        <v>1370</v>
      </c>
      <c r="AB239">
        <v>78933</v>
      </c>
      <c r="AC239">
        <v>-0.03</v>
      </c>
      <c r="AD239" t="s">
        <v>1916</v>
      </c>
    </row>
    <row r="240" spans="1:30" x14ac:dyDescent="0.25">
      <c r="A240">
        <v>6989</v>
      </c>
      <c r="B240" t="s">
        <v>394</v>
      </c>
      <c r="C240" t="s">
        <v>395</v>
      </c>
      <c r="D240" s="11">
        <f t="shared" si="3"/>
        <v>108072.9</v>
      </c>
      <c r="E240" s="6">
        <v>108072.9</v>
      </c>
      <c r="F240" s="6">
        <v>0</v>
      </c>
      <c r="G240" s="6">
        <v>0</v>
      </c>
      <c r="H240">
        <v>0</v>
      </c>
      <c r="I240">
        <v>15130.21</v>
      </c>
      <c r="J240">
        <v>6879.84</v>
      </c>
      <c r="K240">
        <v>2701.82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3637.65</v>
      </c>
      <c r="R240">
        <v>3637.65</v>
      </c>
      <c r="S240">
        <v>86999</v>
      </c>
      <c r="T240" s="2">
        <v>44992</v>
      </c>
      <c r="U240" s="2">
        <v>45482</v>
      </c>
      <c r="V240" s="2" t="s">
        <v>31</v>
      </c>
      <c r="W240">
        <v>127208</v>
      </c>
      <c r="X240">
        <v>0</v>
      </c>
      <c r="Y240" t="s">
        <v>551</v>
      </c>
      <c r="Z240">
        <v>0</v>
      </c>
      <c r="AA240" t="s">
        <v>1370</v>
      </c>
      <c r="AB240">
        <v>0</v>
      </c>
      <c r="AC240">
        <v>0.32</v>
      </c>
      <c r="AD240" t="s">
        <v>1917</v>
      </c>
    </row>
    <row r="241" spans="1:30" x14ac:dyDescent="0.25">
      <c r="A241">
        <v>7000</v>
      </c>
      <c r="B241" t="s">
        <v>397</v>
      </c>
      <c r="C241" t="s">
        <v>398</v>
      </c>
      <c r="D241" s="11">
        <f t="shared" si="3"/>
        <v>1027537.2</v>
      </c>
      <c r="E241" s="6">
        <v>1027537.2</v>
      </c>
      <c r="F241" s="6">
        <v>0</v>
      </c>
      <c r="G241" s="6">
        <v>0</v>
      </c>
      <c r="H241">
        <v>0</v>
      </c>
      <c r="I241">
        <v>143855.21</v>
      </c>
      <c r="J241">
        <v>30826.12</v>
      </c>
      <c r="K241">
        <v>25688.43</v>
      </c>
      <c r="L241">
        <v>0</v>
      </c>
      <c r="M241">
        <v>9457.42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817710</v>
      </c>
      <c r="T241" s="2">
        <v>45128</v>
      </c>
      <c r="V241" s="2" t="s">
        <v>31</v>
      </c>
      <c r="W241">
        <v>400800</v>
      </c>
      <c r="X241">
        <v>0</v>
      </c>
      <c r="Y241" t="s">
        <v>551</v>
      </c>
      <c r="Z241">
        <v>0</v>
      </c>
      <c r="AA241" t="s">
        <v>1522</v>
      </c>
      <c r="AB241">
        <v>63227.5</v>
      </c>
      <c r="AC241">
        <v>-0.02</v>
      </c>
      <c r="AD241" t="s">
        <v>1918</v>
      </c>
    </row>
    <row r="242" spans="1:30" x14ac:dyDescent="0.25">
      <c r="A242">
        <v>7001</v>
      </c>
      <c r="B242" t="s">
        <v>399</v>
      </c>
      <c r="C242" t="s">
        <v>400</v>
      </c>
      <c r="D242" s="11">
        <f t="shared" si="3"/>
        <v>691580.4</v>
      </c>
      <c r="E242" s="6">
        <v>691580.4</v>
      </c>
      <c r="F242" s="6">
        <v>0</v>
      </c>
      <c r="G242" s="6">
        <v>0</v>
      </c>
      <c r="H242">
        <v>0</v>
      </c>
      <c r="I242">
        <v>96821.26</v>
      </c>
      <c r="J242">
        <v>20747.41</v>
      </c>
      <c r="K242">
        <v>17289.509999999998</v>
      </c>
      <c r="L242">
        <v>0</v>
      </c>
      <c r="M242">
        <v>9457.42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547265</v>
      </c>
      <c r="T242" s="2">
        <v>45124</v>
      </c>
      <c r="V242" s="2" t="s">
        <v>31</v>
      </c>
      <c r="W242">
        <v>3801</v>
      </c>
      <c r="X242">
        <v>0</v>
      </c>
      <c r="Y242" t="s">
        <v>551</v>
      </c>
      <c r="Z242">
        <v>0</v>
      </c>
      <c r="AA242" t="s">
        <v>1371</v>
      </c>
      <c r="AB242">
        <v>0</v>
      </c>
      <c r="AC242">
        <v>0.2</v>
      </c>
      <c r="AD242" t="s">
        <v>1915</v>
      </c>
    </row>
    <row r="243" spans="1:30" x14ac:dyDescent="0.25">
      <c r="A243">
        <v>7002</v>
      </c>
      <c r="B243" t="s">
        <v>401</v>
      </c>
      <c r="C243" t="s">
        <v>402</v>
      </c>
      <c r="D243" s="11">
        <f t="shared" si="3"/>
        <v>757126.1</v>
      </c>
      <c r="E243" s="6">
        <v>757126.1</v>
      </c>
      <c r="F243" s="6">
        <v>0</v>
      </c>
      <c r="G243" s="6">
        <v>0</v>
      </c>
      <c r="H243">
        <v>0</v>
      </c>
      <c r="I243">
        <v>105997.65</v>
      </c>
      <c r="J243">
        <v>22713.78</v>
      </c>
      <c r="K243">
        <v>18928.16</v>
      </c>
      <c r="L243">
        <v>0</v>
      </c>
      <c r="M243">
        <v>9457.42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879612</v>
      </c>
      <c r="T243" s="2">
        <v>45299</v>
      </c>
      <c r="V243" s="2" t="s">
        <v>31</v>
      </c>
      <c r="W243">
        <v>105408</v>
      </c>
      <c r="X243">
        <v>0</v>
      </c>
      <c r="Y243" t="s">
        <v>1866</v>
      </c>
      <c r="Z243">
        <v>0</v>
      </c>
      <c r="AA243" t="s">
        <v>1370</v>
      </c>
      <c r="AB243">
        <v>58501</v>
      </c>
      <c r="AC243">
        <v>-0.09</v>
      </c>
      <c r="AD243" t="s">
        <v>1737</v>
      </c>
    </row>
    <row r="244" spans="1:30" x14ac:dyDescent="0.25">
      <c r="A244">
        <v>7012</v>
      </c>
      <c r="B244" t="s">
        <v>403</v>
      </c>
      <c r="C244" t="s">
        <v>404</v>
      </c>
      <c r="D244" s="11">
        <f t="shared" si="3"/>
        <v>752199.7</v>
      </c>
      <c r="E244" s="6">
        <v>604407.69999999995</v>
      </c>
      <c r="F244" s="6">
        <v>147792</v>
      </c>
      <c r="G244" s="6">
        <v>0</v>
      </c>
      <c r="H244">
        <v>0</v>
      </c>
      <c r="I244">
        <v>105307.96</v>
      </c>
      <c r="J244">
        <v>31891.91</v>
      </c>
      <c r="K244">
        <v>18804.990000000002</v>
      </c>
      <c r="L244">
        <v>0</v>
      </c>
      <c r="M244">
        <v>9457.42</v>
      </c>
      <c r="N244">
        <v>0</v>
      </c>
      <c r="O244">
        <v>0</v>
      </c>
      <c r="P244">
        <v>0</v>
      </c>
      <c r="Q244">
        <v>9325.92</v>
      </c>
      <c r="R244">
        <v>9325.92</v>
      </c>
      <c r="S244">
        <v>596064</v>
      </c>
      <c r="T244" s="2">
        <v>45139</v>
      </c>
      <c r="V244" s="2" t="s">
        <v>31</v>
      </c>
      <c r="W244">
        <v>105408</v>
      </c>
      <c r="X244">
        <v>0</v>
      </c>
      <c r="Y244" t="s">
        <v>551</v>
      </c>
      <c r="Z244">
        <v>0</v>
      </c>
      <c r="AA244" t="s">
        <v>1370</v>
      </c>
      <c r="AB244">
        <v>0</v>
      </c>
      <c r="AC244">
        <v>0.66</v>
      </c>
      <c r="AD244" t="s">
        <v>1919</v>
      </c>
    </row>
    <row r="245" spans="1:30" x14ac:dyDescent="0.25">
      <c r="A245">
        <v>7013</v>
      </c>
      <c r="B245" t="s">
        <v>561</v>
      </c>
      <c r="C245" t="s">
        <v>709</v>
      </c>
      <c r="D245" s="11">
        <f t="shared" si="3"/>
        <v>847340.8</v>
      </c>
      <c r="E245" s="6">
        <v>847340.8</v>
      </c>
      <c r="F245" s="6">
        <v>0</v>
      </c>
      <c r="G245" s="6">
        <v>0</v>
      </c>
      <c r="H245">
        <v>0</v>
      </c>
      <c r="I245">
        <v>118627.71</v>
      </c>
      <c r="J245">
        <v>30312.38</v>
      </c>
      <c r="K245">
        <v>21183.52</v>
      </c>
      <c r="L245">
        <v>0</v>
      </c>
      <c r="M245">
        <v>9457.42</v>
      </c>
      <c r="N245">
        <v>0</v>
      </c>
      <c r="O245">
        <v>0</v>
      </c>
      <c r="P245">
        <v>0</v>
      </c>
      <c r="Q245">
        <v>-35107.839999999997</v>
      </c>
      <c r="R245">
        <v>4892.16</v>
      </c>
      <c r="S245">
        <v>632652</v>
      </c>
      <c r="T245" s="2">
        <v>45369</v>
      </c>
      <c r="V245" s="2" t="s">
        <v>31</v>
      </c>
      <c r="W245">
        <v>3801</v>
      </c>
      <c r="X245">
        <v>0</v>
      </c>
      <c r="Y245" t="s">
        <v>551</v>
      </c>
      <c r="Z245">
        <v>0</v>
      </c>
      <c r="AA245" t="s">
        <v>1370</v>
      </c>
      <c r="AB245">
        <v>46185</v>
      </c>
      <c r="AC245">
        <v>7.0000000000000007E-2</v>
      </c>
      <c r="AD245" t="s">
        <v>1920</v>
      </c>
    </row>
    <row r="246" spans="1:30" x14ac:dyDescent="0.25">
      <c r="A246">
        <v>7016</v>
      </c>
      <c r="B246" t="s">
        <v>405</v>
      </c>
      <c r="C246" t="s">
        <v>406</v>
      </c>
      <c r="D246" s="11">
        <f t="shared" si="3"/>
        <v>867970.1</v>
      </c>
      <c r="E246" s="6">
        <v>867970.1</v>
      </c>
      <c r="F246" s="6">
        <v>0</v>
      </c>
      <c r="G246" s="6">
        <v>0</v>
      </c>
      <c r="H246">
        <v>0</v>
      </c>
      <c r="I246">
        <v>121515.82</v>
      </c>
      <c r="J246">
        <v>26039.11</v>
      </c>
      <c r="K246">
        <v>21699.25</v>
      </c>
      <c r="L246">
        <v>0</v>
      </c>
      <c r="M246">
        <v>9457.42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689258</v>
      </c>
      <c r="T246" s="2">
        <v>45141</v>
      </c>
      <c r="V246" s="2" t="s">
        <v>31</v>
      </c>
      <c r="W246">
        <v>100106</v>
      </c>
      <c r="X246">
        <v>0</v>
      </c>
      <c r="Y246" t="s">
        <v>551</v>
      </c>
      <c r="Z246">
        <v>0</v>
      </c>
      <c r="AA246" t="s">
        <v>1370</v>
      </c>
      <c r="AB246">
        <v>46185</v>
      </c>
      <c r="AC246">
        <v>-0.5</v>
      </c>
      <c r="AD246" t="s">
        <v>1747</v>
      </c>
    </row>
    <row r="247" spans="1:30" x14ac:dyDescent="0.25">
      <c r="A247">
        <v>7018</v>
      </c>
      <c r="B247" t="s">
        <v>408</v>
      </c>
      <c r="C247" t="s">
        <v>409</v>
      </c>
      <c r="D247" s="11">
        <f t="shared" si="3"/>
        <v>1549044.9</v>
      </c>
      <c r="E247" s="6">
        <v>1549044.9</v>
      </c>
      <c r="F247" s="6">
        <v>0</v>
      </c>
      <c r="G247" s="6">
        <v>0</v>
      </c>
      <c r="H247">
        <v>0</v>
      </c>
      <c r="I247">
        <v>216866.28</v>
      </c>
      <c r="J247">
        <v>46471.34</v>
      </c>
      <c r="K247">
        <v>38726.120000000003</v>
      </c>
      <c r="L247">
        <v>0</v>
      </c>
      <c r="M247">
        <v>9457.42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1237524</v>
      </c>
      <c r="T247" s="2">
        <v>45145</v>
      </c>
      <c r="V247" s="2" t="s">
        <v>31</v>
      </c>
      <c r="W247">
        <v>105408</v>
      </c>
      <c r="X247">
        <v>0</v>
      </c>
      <c r="Y247" t="s">
        <v>551</v>
      </c>
      <c r="Z247">
        <v>0</v>
      </c>
      <c r="AA247" t="s">
        <v>1370</v>
      </c>
      <c r="AB247">
        <v>230925</v>
      </c>
      <c r="AC247">
        <v>0.26</v>
      </c>
      <c r="AD247" t="s">
        <v>1921</v>
      </c>
    </row>
    <row r="248" spans="1:30" x14ac:dyDescent="0.25">
      <c r="A248">
        <v>7022</v>
      </c>
      <c r="B248" t="s">
        <v>410</v>
      </c>
      <c r="C248" t="s">
        <v>411</v>
      </c>
      <c r="D248" s="11">
        <f t="shared" si="3"/>
        <v>739843.4</v>
      </c>
      <c r="E248" s="6">
        <v>739843.4</v>
      </c>
      <c r="F248" s="6">
        <v>0</v>
      </c>
      <c r="G248" s="6">
        <v>0</v>
      </c>
      <c r="H248">
        <v>0</v>
      </c>
      <c r="I248">
        <v>103578.07</v>
      </c>
      <c r="J248">
        <v>22195.3</v>
      </c>
      <c r="K248">
        <v>18496.09</v>
      </c>
      <c r="L248">
        <v>0</v>
      </c>
      <c r="M248">
        <v>9457.42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586117</v>
      </c>
      <c r="T248" s="2">
        <v>45152</v>
      </c>
      <c r="V248" s="2" t="s">
        <v>31</v>
      </c>
      <c r="W248">
        <v>105408</v>
      </c>
      <c r="X248">
        <v>0</v>
      </c>
      <c r="Y248" t="s">
        <v>551</v>
      </c>
      <c r="Z248">
        <v>0</v>
      </c>
      <c r="AA248" t="s">
        <v>1371</v>
      </c>
      <c r="AB248">
        <v>42585</v>
      </c>
      <c r="AC248">
        <v>0.48</v>
      </c>
      <c r="AD248" t="s">
        <v>1816</v>
      </c>
    </row>
    <row r="249" spans="1:30" x14ac:dyDescent="0.25">
      <c r="A249">
        <v>7026</v>
      </c>
      <c r="B249" t="s">
        <v>412</v>
      </c>
      <c r="C249" t="s">
        <v>413</v>
      </c>
      <c r="D249" s="11">
        <f t="shared" si="3"/>
        <v>1680404.11</v>
      </c>
      <c r="E249" s="6">
        <v>1680404.11</v>
      </c>
      <c r="F249" s="6">
        <v>0</v>
      </c>
      <c r="G249" s="6">
        <v>0</v>
      </c>
      <c r="H249">
        <v>0</v>
      </c>
      <c r="I249">
        <v>235256.59</v>
      </c>
      <c r="J249">
        <v>50412.13</v>
      </c>
      <c r="K249">
        <v>42010.11</v>
      </c>
      <c r="L249">
        <v>0</v>
      </c>
      <c r="M249">
        <v>9457.42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1343268</v>
      </c>
      <c r="T249" s="2">
        <v>45160</v>
      </c>
      <c r="V249" s="2" t="s">
        <v>31</v>
      </c>
      <c r="W249">
        <v>1508</v>
      </c>
      <c r="X249">
        <v>0</v>
      </c>
      <c r="Y249" t="s">
        <v>551</v>
      </c>
      <c r="Z249">
        <v>0</v>
      </c>
      <c r="AA249" t="s">
        <v>1371</v>
      </c>
      <c r="AB249">
        <v>420172</v>
      </c>
      <c r="AC249">
        <v>0.14000000000000001</v>
      </c>
      <c r="AD249" t="s">
        <v>1922</v>
      </c>
    </row>
    <row r="250" spans="1:30" x14ac:dyDescent="0.25">
      <c r="A250">
        <v>7030</v>
      </c>
      <c r="B250" t="s">
        <v>414</v>
      </c>
      <c r="C250" t="s">
        <v>415</v>
      </c>
      <c r="D250" s="11">
        <f t="shared" si="3"/>
        <v>1715366.66</v>
      </c>
      <c r="E250" s="6">
        <v>1332835.7</v>
      </c>
      <c r="F250" s="6">
        <v>0</v>
      </c>
      <c r="G250" s="6">
        <v>0</v>
      </c>
      <c r="H250">
        <v>0</v>
      </c>
      <c r="I250">
        <v>240151.33</v>
      </c>
      <c r="J250">
        <v>55369.82</v>
      </c>
      <c r="K250">
        <v>42884.17</v>
      </c>
      <c r="L250">
        <v>0</v>
      </c>
      <c r="M250">
        <v>9457.42</v>
      </c>
      <c r="N250">
        <v>0</v>
      </c>
      <c r="O250">
        <v>0</v>
      </c>
      <c r="P250">
        <v>0</v>
      </c>
      <c r="Q250">
        <v>3908.82</v>
      </c>
      <c r="R250">
        <v>3908.82</v>
      </c>
      <c r="S250">
        <v>1371412</v>
      </c>
      <c r="T250" s="2">
        <v>45156</v>
      </c>
      <c r="V250" s="2" t="s">
        <v>31</v>
      </c>
      <c r="W250">
        <v>125707</v>
      </c>
      <c r="X250">
        <v>0</v>
      </c>
      <c r="Y250" t="s">
        <v>551</v>
      </c>
      <c r="Z250">
        <v>382530.96</v>
      </c>
      <c r="AA250" t="s">
        <v>1522</v>
      </c>
      <c r="AB250">
        <v>325170</v>
      </c>
      <c r="AC250">
        <v>-0.74</v>
      </c>
      <c r="AD250" t="s">
        <v>1923</v>
      </c>
    </row>
    <row r="251" spans="1:30" x14ac:dyDescent="0.25">
      <c r="A251">
        <v>7031</v>
      </c>
      <c r="B251" t="s">
        <v>416</v>
      </c>
      <c r="C251" t="s">
        <v>417</v>
      </c>
      <c r="D251" s="11">
        <f t="shared" si="3"/>
        <v>656376.80000000005</v>
      </c>
      <c r="E251" s="6">
        <v>656376.80000000005</v>
      </c>
      <c r="F251" s="6">
        <v>0</v>
      </c>
      <c r="G251" s="6">
        <v>0</v>
      </c>
      <c r="H251">
        <v>0</v>
      </c>
      <c r="I251">
        <v>91892.76</v>
      </c>
      <c r="J251">
        <v>19691.310000000001</v>
      </c>
      <c r="K251">
        <v>16409.419999999998</v>
      </c>
      <c r="L251">
        <v>0</v>
      </c>
      <c r="M251">
        <v>9457.42</v>
      </c>
      <c r="N251">
        <v>0</v>
      </c>
      <c r="O251">
        <v>77838.899999999994</v>
      </c>
      <c r="P251">
        <v>0</v>
      </c>
      <c r="Q251">
        <v>0</v>
      </c>
      <c r="R251">
        <v>0</v>
      </c>
      <c r="S251">
        <v>441087</v>
      </c>
      <c r="T251" s="2">
        <v>45154</v>
      </c>
      <c r="V251" s="2" t="s">
        <v>31</v>
      </c>
      <c r="W251">
        <v>1508</v>
      </c>
      <c r="X251">
        <v>0</v>
      </c>
      <c r="Y251" t="s">
        <v>551</v>
      </c>
      <c r="Z251">
        <v>0</v>
      </c>
      <c r="AA251" t="s">
        <v>1371</v>
      </c>
      <c r="AB251">
        <v>42585</v>
      </c>
      <c r="AC251">
        <v>0.01</v>
      </c>
      <c r="AD251" t="s">
        <v>1924</v>
      </c>
    </row>
    <row r="252" spans="1:30" x14ac:dyDescent="0.25">
      <c r="A252">
        <v>7034</v>
      </c>
      <c r="B252" t="s">
        <v>418</v>
      </c>
      <c r="C252" t="s">
        <v>419</v>
      </c>
      <c r="D252" s="11">
        <f t="shared" si="3"/>
        <v>1054650.06</v>
      </c>
      <c r="E252" s="6">
        <v>806557</v>
      </c>
      <c r="F252" s="6">
        <v>0</v>
      </c>
      <c r="G252" s="6">
        <v>0</v>
      </c>
      <c r="H252">
        <v>0</v>
      </c>
      <c r="I252">
        <v>147651.01</v>
      </c>
      <c r="J252">
        <v>31639.5</v>
      </c>
      <c r="K252">
        <v>26366.25</v>
      </c>
      <c r="L252">
        <v>0</v>
      </c>
      <c r="M252">
        <v>9457.42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907506</v>
      </c>
      <c r="T252" s="2">
        <v>45160</v>
      </c>
      <c r="V252" s="2" t="s">
        <v>31</v>
      </c>
      <c r="W252">
        <v>105408</v>
      </c>
      <c r="X252">
        <v>0</v>
      </c>
      <c r="Y252" t="s">
        <v>1533</v>
      </c>
      <c r="Z252">
        <v>248093.06</v>
      </c>
      <c r="AA252" t="s">
        <v>1373</v>
      </c>
      <c r="AB252">
        <v>230631</v>
      </c>
      <c r="AC252">
        <v>0.32</v>
      </c>
      <c r="AD252" t="s">
        <v>1925</v>
      </c>
    </row>
    <row r="253" spans="1:30" x14ac:dyDescent="0.25">
      <c r="A253">
        <v>7037</v>
      </c>
      <c r="B253" t="s">
        <v>420</v>
      </c>
      <c r="C253" t="s">
        <v>421</v>
      </c>
      <c r="D253" s="11">
        <f t="shared" si="3"/>
        <v>1229260.1800000002</v>
      </c>
      <c r="E253" s="6">
        <v>939992.9</v>
      </c>
      <c r="F253" s="6">
        <v>0</v>
      </c>
      <c r="G253" s="6">
        <v>0</v>
      </c>
      <c r="H253">
        <v>0</v>
      </c>
      <c r="I253">
        <v>172096.42</v>
      </c>
      <c r="J253">
        <v>36877.800000000003</v>
      </c>
      <c r="K253">
        <v>30731.51</v>
      </c>
      <c r="L253">
        <v>0</v>
      </c>
      <c r="M253">
        <v>9457.42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1059628</v>
      </c>
      <c r="T253" s="2">
        <v>45166</v>
      </c>
      <c r="V253" s="2" t="s">
        <v>31</v>
      </c>
      <c r="W253">
        <v>105408</v>
      </c>
      <c r="X253">
        <v>0</v>
      </c>
      <c r="Y253" t="s">
        <v>1534</v>
      </c>
      <c r="Z253">
        <v>289267.28000000003</v>
      </c>
      <c r="AA253" t="s">
        <v>1371</v>
      </c>
      <c r="AB253">
        <v>251251.5</v>
      </c>
      <c r="AC253">
        <v>-0.66</v>
      </c>
      <c r="AD253" t="s">
        <v>1926</v>
      </c>
    </row>
    <row r="254" spans="1:30" x14ac:dyDescent="0.25">
      <c r="A254">
        <v>7039</v>
      </c>
      <c r="B254" t="s">
        <v>422</v>
      </c>
      <c r="C254" t="s">
        <v>423</v>
      </c>
      <c r="D254" s="11">
        <f t="shared" si="3"/>
        <v>769750</v>
      </c>
      <c r="E254" s="6">
        <v>769750</v>
      </c>
      <c r="F254" s="6">
        <v>0</v>
      </c>
      <c r="G254" s="6">
        <v>0</v>
      </c>
      <c r="H254">
        <v>0</v>
      </c>
      <c r="I254">
        <v>107765</v>
      </c>
      <c r="J254">
        <v>23092.5</v>
      </c>
      <c r="K254">
        <v>19243.75</v>
      </c>
      <c r="L254">
        <v>0</v>
      </c>
      <c r="M254">
        <v>9457.42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610191</v>
      </c>
      <c r="T254" s="2">
        <v>45166</v>
      </c>
      <c r="V254" s="2" t="s">
        <v>31</v>
      </c>
      <c r="W254">
        <v>105408</v>
      </c>
      <c r="X254">
        <v>0</v>
      </c>
      <c r="Y254" t="s">
        <v>551</v>
      </c>
      <c r="Z254">
        <v>0</v>
      </c>
      <c r="AA254" t="s">
        <v>1370</v>
      </c>
      <c r="AB254">
        <v>41566.5</v>
      </c>
      <c r="AC254">
        <v>-0.33</v>
      </c>
      <c r="AD254" t="s">
        <v>1927</v>
      </c>
    </row>
    <row r="255" spans="1:30" x14ac:dyDescent="0.25">
      <c r="A255">
        <v>7043</v>
      </c>
      <c r="B255" t="s">
        <v>424</v>
      </c>
      <c r="C255" t="s">
        <v>425</v>
      </c>
      <c r="D255" s="11">
        <f t="shared" si="3"/>
        <v>823632.5</v>
      </c>
      <c r="E255" s="6">
        <v>823632.5</v>
      </c>
      <c r="F255" s="6">
        <v>0</v>
      </c>
      <c r="G255" s="6">
        <v>0</v>
      </c>
      <c r="H255">
        <v>0</v>
      </c>
      <c r="I255">
        <v>115308.56</v>
      </c>
      <c r="J255">
        <v>24708.98</v>
      </c>
      <c r="K255">
        <v>20590.810000000001</v>
      </c>
      <c r="L255">
        <v>0</v>
      </c>
      <c r="M255">
        <v>9457.42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653567</v>
      </c>
      <c r="T255" s="2">
        <v>45170</v>
      </c>
      <c r="V255" s="2" t="s">
        <v>31</v>
      </c>
      <c r="W255">
        <v>105408</v>
      </c>
      <c r="X255">
        <v>0</v>
      </c>
      <c r="Y255" t="s">
        <v>551</v>
      </c>
      <c r="Z255">
        <v>0</v>
      </c>
      <c r="AA255" t="s">
        <v>1370</v>
      </c>
      <c r="AB255">
        <v>9237</v>
      </c>
      <c r="AC255">
        <v>0.27</v>
      </c>
      <c r="AD255" t="s">
        <v>1928</v>
      </c>
    </row>
    <row r="256" spans="1:30" x14ac:dyDescent="0.25">
      <c r="A256">
        <v>7052</v>
      </c>
      <c r="B256" t="s">
        <v>426</v>
      </c>
      <c r="C256" t="s">
        <v>427</v>
      </c>
      <c r="D256" s="11">
        <f t="shared" si="3"/>
        <v>751276</v>
      </c>
      <c r="E256" s="6">
        <v>751276</v>
      </c>
      <c r="F256" s="6">
        <v>0</v>
      </c>
      <c r="G256" s="6">
        <v>0</v>
      </c>
      <c r="H256">
        <v>0</v>
      </c>
      <c r="I256">
        <v>105178.64</v>
      </c>
      <c r="J256">
        <v>22538.28</v>
      </c>
      <c r="K256">
        <v>18781.900000000001</v>
      </c>
      <c r="L256">
        <v>0</v>
      </c>
      <c r="M256">
        <v>9457.42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595320</v>
      </c>
      <c r="T256" s="2">
        <v>45281</v>
      </c>
      <c r="V256" s="2" t="s">
        <v>31</v>
      </c>
      <c r="W256">
        <v>105408</v>
      </c>
      <c r="X256">
        <v>0</v>
      </c>
      <c r="Y256" t="s">
        <v>551</v>
      </c>
      <c r="Z256">
        <v>0</v>
      </c>
      <c r="AA256" t="s">
        <v>1370</v>
      </c>
      <c r="AB256">
        <v>23092.5</v>
      </c>
      <c r="AC256">
        <v>0.24</v>
      </c>
      <c r="AD256" t="s">
        <v>1929</v>
      </c>
    </row>
    <row r="257" spans="1:30" x14ac:dyDescent="0.25">
      <c r="A257">
        <v>7053</v>
      </c>
      <c r="B257" t="s">
        <v>428</v>
      </c>
      <c r="C257" t="s">
        <v>429</v>
      </c>
      <c r="D257" s="11">
        <f t="shared" si="3"/>
        <v>652118.30000000005</v>
      </c>
      <c r="E257" s="6">
        <v>652118.30000000005</v>
      </c>
      <c r="F257" s="6">
        <v>0</v>
      </c>
      <c r="G257" s="6">
        <v>0</v>
      </c>
      <c r="H257">
        <v>0</v>
      </c>
      <c r="I257">
        <v>91296.56</v>
      </c>
      <c r="J257">
        <v>19563.55</v>
      </c>
      <c r="K257">
        <v>16302.96</v>
      </c>
      <c r="L257">
        <v>0</v>
      </c>
      <c r="M257">
        <v>9457.42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515498</v>
      </c>
      <c r="T257" s="2">
        <v>45182</v>
      </c>
      <c r="V257" s="2" t="s">
        <v>31</v>
      </c>
      <c r="W257">
        <v>105408</v>
      </c>
      <c r="X257">
        <v>0</v>
      </c>
      <c r="Y257" t="s">
        <v>551</v>
      </c>
      <c r="Z257">
        <v>0</v>
      </c>
      <c r="AA257" t="s">
        <v>1371</v>
      </c>
      <c r="AB257">
        <v>38326.5</v>
      </c>
      <c r="AC257">
        <v>0.19</v>
      </c>
      <c r="AD257" t="s">
        <v>1858</v>
      </c>
    </row>
    <row r="258" spans="1:30" x14ac:dyDescent="0.25">
      <c r="A258">
        <v>7054</v>
      </c>
      <c r="B258" t="s">
        <v>430</v>
      </c>
      <c r="C258" t="s">
        <v>431</v>
      </c>
      <c r="D258" s="11">
        <f t="shared" si="3"/>
        <v>583414.5</v>
      </c>
      <c r="E258" s="6">
        <v>583414.5</v>
      </c>
      <c r="F258" s="6">
        <v>0</v>
      </c>
      <c r="G258" s="6">
        <v>0</v>
      </c>
      <c r="H258">
        <v>0</v>
      </c>
      <c r="I258">
        <v>81678.039999999994</v>
      </c>
      <c r="J258">
        <v>17502.439999999999</v>
      </c>
      <c r="K258">
        <v>14585.36</v>
      </c>
      <c r="L258">
        <v>0</v>
      </c>
      <c r="M258">
        <v>9457.42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879612</v>
      </c>
      <c r="T258" s="2">
        <v>45182</v>
      </c>
      <c r="V258" s="2" t="s">
        <v>31</v>
      </c>
      <c r="W258">
        <v>105408</v>
      </c>
      <c r="X258">
        <v>0</v>
      </c>
      <c r="Y258" t="s">
        <v>1930</v>
      </c>
      <c r="Z258">
        <v>0</v>
      </c>
      <c r="AA258" t="s">
        <v>1371</v>
      </c>
      <c r="AB258">
        <v>49682.5</v>
      </c>
      <c r="AC258">
        <v>-0.24</v>
      </c>
      <c r="AD258" t="s">
        <v>1737</v>
      </c>
    </row>
    <row r="259" spans="1:30" x14ac:dyDescent="0.25">
      <c r="A259">
        <v>7061</v>
      </c>
      <c r="B259" t="s">
        <v>432</v>
      </c>
      <c r="C259" t="s">
        <v>433</v>
      </c>
      <c r="D259" s="11">
        <f t="shared" ref="D259:D322" si="4">+E259+F259+Z259</f>
        <v>1035091.32</v>
      </c>
      <c r="E259" s="6">
        <v>812548.1</v>
      </c>
      <c r="F259" s="6">
        <v>0</v>
      </c>
      <c r="G259" s="6">
        <v>0</v>
      </c>
      <c r="H259">
        <v>0</v>
      </c>
      <c r="I259">
        <v>144912.79</v>
      </c>
      <c r="J259">
        <v>31052.74</v>
      </c>
      <c r="K259">
        <v>25877.279999999999</v>
      </c>
      <c r="L259">
        <v>0</v>
      </c>
      <c r="M259">
        <v>9457.42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823792</v>
      </c>
      <c r="T259" s="2">
        <v>45194</v>
      </c>
      <c r="V259" s="2" t="s">
        <v>31</v>
      </c>
      <c r="W259">
        <v>105408</v>
      </c>
      <c r="X259">
        <v>0</v>
      </c>
      <c r="Y259" t="s">
        <v>551</v>
      </c>
      <c r="Z259">
        <v>222543.22</v>
      </c>
      <c r="AA259" t="s">
        <v>1370</v>
      </c>
      <c r="AB259">
        <v>0</v>
      </c>
      <c r="AC259">
        <v>0.91</v>
      </c>
      <c r="AD259" t="s">
        <v>1931</v>
      </c>
    </row>
    <row r="260" spans="1:30" x14ac:dyDescent="0.25">
      <c r="A260">
        <v>7062</v>
      </c>
      <c r="B260" t="s">
        <v>434</v>
      </c>
      <c r="C260" t="s">
        <v>435</v>
      </c>
      <c r="D260" s="11">
        <f t="shared" si="4"/>
        <v>1035091.32</v>
      </c>
      <c r="E260" s="6">
        <v>812548.1</v>
      </c>
      <c r="F260" s="6">
        <v>0</v>
      </c>
      <c r="G260" s="6">
        <v>0</v>
      </c>
      <c r="H260">
        <v>0</v>
      </c>
      <c r="I260">
        <v>144912.79</v>
      </c>
      <c r="J260">
        <v>31052.74</v>
      </c>
      <c r="K260">
        <v>25877.279999999999</v>
      </c>
      <c r="L260">
        <v>0</v>
      </c>
      <c r="M260">
        <v>9457.42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823792</v>
      </c>
      <c r="T260" s="2">
        <v>45194</v>
      </c>
      <c r="V260" s="2" t="s">
        <v>31</v>
      </c>
      <c r="W260">
        <v>105408</v>
      </c>
      <c r="X260">
        <v>0</v>
      </c>
      <c r="Y260" t="s">
        <v>551</v>
      </c>
      <c r="Z260">
        <v>222543.22</v>
      </c>
      <c r="AA260" t="s">
        <v>1370</v>
      </c>
      <c r="AB260">
        <v>0</v>
      </c>
      <c r="AC260">
        <v>0.91</v>
      </c>
      <c r="AD260" t="s">
        <v>1931</v>
      </c>
    </row>
    <row r="261" spans="1:30" x14ac:dyDescent="0.25">
      <c r="A261">
        <v>7064</v>
      </c>
      <c r="B261" t="s">
        <v>436</v>
      </c>
      <c r="C261" t="s">
        <v>437</v>
      </c>
      <c r="D261" s="11">
        <f t="shared" si="4"/>
        <v>1164982.8899999999</v>
      </c>
      <c r="E261" s="6">
        <v>941866.1</v>
      </c>
      <c r="F261" s="6">
        <v>0</v>
      </c>
      <c r="G261" s="6">
        <v>0</v>
      </c>
      <c r="H261">
        <v>0</v>
      </c>
      <c r="I261">
        <v>163097.60000000001</v>
      </c>
      <c r="J261">
        <v>34949.49</v>
      </c>
      <c r="K261">
        <v>29124.58</v>
      </c>
      <c r="L261">
        <v>0</v>
      </c>
      <c r="M261">
        <v>9457.42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989575</v>
      </c>
      <c r="T261" s="2">
        <v>45194</v>
      </c>
      <c r="V261" s="2" t="s">
        <v>31</v>
      </c>
      <c r="W261">
        <v>122104</v>
      </c>
      <c r="X261">
        <v>0</v>
      </c>
      <c r="Y261" t="s">
        <v>1932</v>
      </c>
      <c r="Z261">
        <v>223116.79</v>
      </c>
      <c r="AA261" t="s">
        <v>1370</v>
      </c>
      <c r="AB261">
        <v>220148.5</v>
      </c>
      <c r="AC261">
        <v>-0.03</v>
      </c>
      <c r="AD261" t="s">
        <v>1933</v>
      </c>
    </row>
    <row r="262" spans="1:30" x14ac:dyDescent="0.25">
      <c r="A262">
        <v>7071</v>
      </c>
      <c r="B262" t="s">
        <v>438</v>
      </c>
      <c r="C262" t="s">
        <v>439</v>
      </c>
      <c r="D262" s="11">
        <f t="shared" si="4"/>
        <v>855962</v>
      </c>
      <c r="E262" s="6">
        <v>855962</v>
      </c>
      <c r="F262" s="6">
        <v>0</v>
      </c>
      <c r="G262" s="6">
        <v>0</v>
      </c>
      <c r="H262">
        <v>0</v>
      </c>
      <c r="I262">
        <v>119834.68</v>
      </c>
      <c r="J262">
        <v>25678.86</v>
      </c>
      <c r="K262">
        <v>21399.05</v>
      </c>
      <c r="L262">
        <v>0</v>
      </c>
      <c r="M262">
        <v>9457.42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679592</v>
      </c>
      <c r="T262" s="2">
        <v>45401</v>
      </c>
      <c r="V262" s="2" t="s">
        <v>31</v>
      </c>
      <c r="W262">
        <v>105408</v>
      </c>
      <c r="X262">
        <v>0</v>
      </c>
      <c r="Y262" t="s">
        <v>551</v>
      </c>
      <c r="Z262">
        <v>0</v>
      </c>
      <c r="AA262" t="s">
        <v>1370</v>
      </c>
      <c r="AB262">
        <v>46185</v>
      </c>
      <c r="AC262">
        <v>0.01</v>
      </c>
      <c r="AD262" t="s">
        <v>1934</v>
      </c>
    </row>
    <row r="263" spans="1:30" x14ac:dyDescent="0.25">
      <c r="A263">
        <v>7072</v>
      </c>
      <c r="B263" t="s">
        <v>440</v>
      </c>
      <c r="C263" t="s">
        <v>441</v>
      </c>
      <c r="D263" s="11">
        <f t="shared" si="4"/>
        <v>739843.4</v>
      </c>
      <c r="E263" s="6">
        <v>739843.4</v>
      </c>
      <c r="F263" s="6">
        <v>0</v>
      </c>
      <c r="G263" s="6">
        <v>0</v>
      </c>
      <c r="H263">
        <v>0</v>
      </c>
      <c r="I263">
        <v>103578.07</v>
      </c>
      <c r="J263">
        <v>22195.3</v>
      </c>
      <c r="K263">
        <v>18496.09</v>
      </c>
      <c r="L263">
        <v>0</v>
      </c>
      <c r="M263">
        <v>9457.42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586117</v>
      </c>
      <c r="T263" s="2">
        <v>45208</v>
      </c>
      <c r="V263" s="2" t="s">
        <v>31</v>
      </c>
      <c r="W263">
        <v>105408</v>
      </c>
      <c r="X263">
        <v>0</v>
      </c>
      <c r="Y263" t="s">
        <v>551</v>
      </c>
      <c r="Z263">
        <v>0</v>
      </c>
      <c r="AA263" t="s">
        <v>1371</v>
      </c>
      <c r="AB263">
        <v>42585</v>
      </c>
      <c r="AC263">
        <v>0.48</v>
      </c>
      <c r="AD263" t="s">
        <v>1816</v>
      </c>
    </row>
    <row r="264" spans="1:30" x14ac:dyDescent="0.25">
      <c r="A264">
        <v>7075</v>
      </c>
      <c r="B264" t="s">
        <v>442</v>
      </c>
      <c r="C264" t="s">
        <v>443</v>
      </c>
      <c r="D264" s="11">
        <f t="shared" si="4"/>
        <v>867970.1</v>
      </c>
      <c r="E264" s="6">
        <v>867970.1</v>
      </c>
      <c r="F264" s="6">
        <v>0</v>
      </c>
      <c r="G264" s="6">
        <v>0</v>
      </c>
      <c r="H264">
        <v>0</v>
      </c>
      <c r="I264">
        <v>121515.82</v>
      </c>
      <c r="J264">
        <v>26039.11</v>
      </c>
      <c r="K264">
        <v>21699.25</v>
      </c>
      <c r="L264">
        <v>0</v>
      </c>
      <c r="M264">
        <v>9457.42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689258</v>
      </c>
      <c r="T264" s="2">
        <v>45203</v>
      </c>
      <c r="V264" s="2" t="s">
        <v>31</v>
      </c>
      <c r="W264">
        <v>2501</v>
      </c>
      <c r="X264">
        <v>0</v>
      </c>
      <c r="Y264" t="s">
        <v>551</v>
      </c>
      <c r="Z264">
        <v>0</v>
      </c>
      <c r="AA264" t="s">
        <v>1370</v>
      </c>
      <c r="AB264">
        <v>46185</v>
      </c>
      <c r="AC264">
        <v>-0.5</v>
      </c>
      <c r="AD264" t="s">
        <v>1747</v>
      </c>
    </row>
    <row r="265" spans="1:30" x14ac:dyDescent="0.25">
      <c r="A265">
        <v>7076</v>
      </c>
      <c r="B265" t="s">
        <v>444</v>
      </c>
      <c r="C265" t="s">
        <v>445</v>
      </c>
      <c r="D265" s="11">
        <f t="shared" si="4"/>
        <v>1979457.3800000001</v>
      </c>
      <c r="E265" s="6">
        <v>1532273.3</v>
      </c>
      <c r="F265" s="6">
        <v>0</v>
      </c>
      <c r="G265" s="6">
        <v>0</v>
      </c>
      <c r="H265">
        <v>0</v>
      </c>
      <c r="I265">
        <v>277124.03000000003</v>
      </c>
      <c r="J265">
        <v>63292.54</v>
      </c>
      <c r="K265">
        <v>49486.44</v>
      </c>
      <c r="L265">
        <v>0</v>
      </c>
      <c r="M265">
        <v>9457.42</v>
      </c>
      <c r="N265">
        <v>0</v>
      </c>
      <c r="O265">
        <v>0</v>
      </c>
      <c r="P265">
        <v>0</v>
      </c>
      <c r="Q265">
        <v>3908.82</v>
      </c>
      <c r="R265">
        <v>3908.82</v>
      </c>
      <c r="S265">
        <v>1584006</v>
      </c>
      <c r="T265" s="2">
        <v>45208</v>
      </c>
      <c r="V265" s="2" t="s">
        <v>31</v>
      </c>
      <c r="W265">
        <v>3801</v>
      </c>
      <c r="X265">
        <v>0</v>
      </c>
      <c r="Y265" t="s">
        <v>551</v>
      </c>
      <c r="Z265">
        <v>447184.08</v>
      </c>
      <c r="AA265" t="s">
        <v>1522</v>
      </c>
      <c r="AB265">
        <v>498594</v>
      </c>
      <c r="AC265">
        <v>0.23</v>
      </c>
      <c r="AD265" t="s">
        <v>1891</v>
      </c>
    </row>
    <row r="266" spans="1:30" x14ac:dyDescent="0.25">
      <c r="A266">
        <v>7078</v>
      </c>
      <c r="B266" t="s">
        <v>446</v>
      </c>
      <c r="C266" t="s">
        <v>447</v>
      </c>
      <c r="D266" s="11">
        <f t="shared" si="4"/>
        <v>388261.9</v>
      </c>
      <c r="E266" s="6">
        <v>388261.9</v>
      </c>
      <c r="F266" s="6">
        <v>0</v>
      </c>
      <c r="G266" s="6">
        <v>0</v>
      </c>
      <c r="H266">
        <v>0</v>
      </c>
      <c r="I266">
        <v>54356.67</v>
      </c>
      <c r="J266">
        <v>11647.86</v>
      </c>
      <c r="K266">
        <v>9706.5499999999993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312551</v>
      </c>
      <c r="T266" s="2">
        <v>45201</v>
      </c>
      <c r="U266" s="2">
        <v>45499</v>
      </c>
      <c r="V266" s="2" t="s">
        <v>31</v>
      </c>
      <c r="W266">
        <v>105408</v>
      </c>
      <c r="X266">
        <v>0</v>
      </c>
      <c r="Y266" t="s">
        <v>551</v>
      </c>
      <c r="Z266">
        <v>0</v>
      </c>
      <c r="AA266" t="s">
        <v>1370</v>
      </c>
      <c r="AB266">
        <v>0</v>
      </c>
      <c r="AC266">
        <v>0.18</v>
      </c>
      <c r="AD266" t="s">
        <v>1935</v>
      </c>
    </row>
    <row r="267" spans="1:30" x14ac:dyDescent="0.25">
      <c r="A267">
        <v>7080</v>
      </c>
      <c r="B267" t="s">
        <v>448</v>
      </c>
      <c r="C267" t="s">
        <v>449</v>
      </c>
      <c r="D267" s="11">
        <f t="shared" si="4"/>
        <v>812548.1</v>
      </c>
      <c r="E267" s="6">
        <v>812548.1</v>
      </c>
      <c r="F267" s="6">
        <v>0</v>
      </c>
      <c r="G267" s="6">
        <v>0</v>
      </c>
      <c r="H267">
        <v>0</v>
      </c>
      <c r="I267">
        <v>113756.74</v>
      </c>
      <c r="J267">
        <v>24376.45</v>
      </c>
      <c r="K267">
        <v>20313.71</v>
      </c>
      <c r="L267">
        <v>0</v>
      </c>
      <c r="M267">
        <v>9457.42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644644</v>
      </c>
      <c r="T267" s="2">
        <v>45201</v>
      </c>
      <c r="V267" s="2" t="s">
        <v>31</v>
      </c>
      <c r="W267">
        <v>2501</v>
      </c>
      <c r="X267">
        <v>0</v>
      </c>
      <c r="Y267" t="s">
        <v>551</v>
      </c>
      <c r="Z267">
        <v>0</v>
      </c>
      <c r="AA267" t="s">
        <v>1370</v>
      </c>
      <c r="AB267">
        <v>0</v>
      </c>
      <c r="AC267">
        <v>0.22</v>
      </c>
      <c r="AD267" t="s">
        <v>1766</v>
      </c>
    </row>
    <row r="268" spans="1:30" x14ac:dyDescent="0.25">
      <c r="A268">
        <v>7081</v>
      </c>
      <c r="B268" t="s">
        <v>450</v>
      </c>
      <c r="C268" t="s">
        <v>451</v>
      </c>
      <c r="D268" s="11">
        <f t="shared" si="4"/>
        <v>712589</v>
      </c>
      <c r="E268" s="6">
        <v>712589</v>
      </c>
      <c r="F268" s="6">
        <v>0</v>
      </c>
      <c r="G268" s="6">
        <v>0</v>
      </c>
      <c r="H268">
        <v>0</v>
      </c>
      <c r="I268">
        <v>99762.46</v>
      </c>
      <c r="J268">
        <v>21377.67</v>
      </c>
      <c r="K268">
        <v>17814.73</v>
      </c>
      <c r="L268">
        <v>0</v>
      </c>
      <c r="M268">
        <v>9457.42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564177</v>
      </c>
      <c r="T268" s="2">
        <v>45446</v>
      </c>
      <c r="V268" s="2" t="s">
        <v>31</v>
      </c>
      <c r="W268">
        <v>105408</v>
      </c>
      <c r="X268">
        <v>0</v>
      </c>
      <c r="Y268" t="s">
        <v>551</v>
      </c>
      <c r="Z268">
        <v>0</v>
      </c>
      <c r="AA268" t="s">
        <v>1371</v>
      </c>
      <c r="AB268">
        <v>42585</v>
      </c>
      <c r="AC268">
        <v>0.28000000000000003</v>
      </c>
      <c r="AD268" t="s">
        <v>1936</v>
      </c>
    </row>
    <row r="269" spans="1:30" x14ac:dyDescent="0.25">
      <c r="A269">
        <v>7085</v>
      </c>
      <c r="B269" t="s">
        <v>452</v>
      </c>
      <c r="C269" t="s">
        <v>453</v>
      </c>
      <c r="D269" s="11">
        <f t="shared" si="4"/>
        <v>1327785.6200000001</v>
      </c>
      <c r="E269" s="6">
        <v>1057636.5</v>
      </c>
      <c r="F269" s="6">
        <v>0</v>
      </c>
      <c r="G269" s="6">
        <v>0</v>
      </c>
      <c r="H269">
        <v>0</v>
      </c>
      <c r="I269">
        <v>185889.98</v>
      </c>
      <c r="J269">
        <v>39833.56</v>
      </c>
      <c r="K269">
        <v>33194.639999999999</v>
      </c>
      <c r="L269">
        <v>0</v>
      </c>
      <c r="M269">
        <v>9457.42</v>
      </c>
      <c r="N269">
        <v>0</v>
      </c>
      <c r="O269">
        <v>0</v>
      </c>
      <c r="P269">
        <v>0</v>
      </c>
      <c r="Q269">
        <v>-40000</v>
      </c>
      <c r="R269">
        <v>0</v>
      </c>
      <c r="S269">
        <v>1019410</v>
      </c>
      <c r="T269" s="2">
        <v>45218</v>
      </c>
      <c r="V269" s="2" t="s">
        <v>31</v>
      </c>
      <c r="W269">
        <v>2501</v>
      </c>
      <c r="X269">
        <v>0</v>
      </c>
      <c r="Y269" t="s">
        <v>551</v>
      </c>
      <c r="Z269">
        <v>270149.12</v>
      </c>
      <c r="AA269" t="s">
        <v>1370</v>
      </c>
      <c r="AB269">
        <v>218609</v>
      </c>
      <c r="AC269">
        <v>-0.02</v>
      </c>
      <c r="AD269" t="s">
        <v>1937</v>
      </c>
    </row>
    <row r="270" spans="1:30" x14ac:dyDescent="0.25">
      <c r="A270">
        <v>7086</v>
      </c>
      <c r="B270" t="s">
        <v>454</v>
      </c>
      <c r="C270" t="s">
        <v>455</v>
      </c>
      <c r="D270" s="11">
        <f t="shared" si="4"/>
        <v>803003.2</v>
      </c>
      <c r="E270" s="6">
        <v>803003.2</v>
      </c>
      <c r="F270" s="6">
        <v>0</v>
      </c>
      <c r="G270" s="6">
        <v>0</v>
      </c>
      <c r="H270">
        <v>0</v>
      </c>
      <c r="I270">
        <v>112420.46</v>
      </c>
      <c r="J270">
        <v>24090.1</v>
      </c>
      <c r="K270">
        <v>20075.080000000002</v>
      </c>
      <c r="L270">
        <v>0</v>
      </c>
      <c r="M270">
        <v>9457.42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636960</v>
      </c>
      <c r="T270" s="2">
        <v>45218</v>
      </c>
      <c r="V270" s="2" t="s">
        <v>31</v>
      </c>
      <c r="W270">
        <v>2501</v>
      </c>
      <c r="X270">
        <v>0</v>
      </c>
      <c r="Y270" t="s">
        <v>551</v>
      </c>
      <c r="Z270">
        <v>0</v>
      </c>
      <c r="AA270" t="s">
        <v>1370</v>
      </c>
      <c r="AB270">
        <v>25401.75</v>
      </c>
      <c r="AC270">
        <v>-0.14000000000000001</v>
      </c>
      <c r="AD270" t="s">
        <v>1938</v>
      </c>
    </row>
    <row r="271" spans="1:30" x14ac:dyDescent="0.25">
      <c r="A271">
        <v>7087</v>
      </c>
      <c r="B271" t="s">
        <v>456</v>
      </c>
      <c r="C271" t="s">
        <v>457</v>
      </c>
      <c r="D271" s="11">
        <f t="shared" si="4"/>
        <v>1454365.13</v>
      </c>
      <c r="E271" s="6">
        <v>1130300.8999999999</v>
      </c>
      <c r="F271" s="6">
        <v>0</v>
      </c>
      <c r="G271" s="6">
        <v>0</v>
      </c>
      <c r="H271">
        <v>0</v>
      </c>
      <c r="I271">
        <v>203611.11</v>
      </c>
      <c r="J271">
        <v>43630.95</v>
      </c>
      <c r="K271">
        <v>36359.129999999997</v>
      </c>
      <c r="L271">
        <v>0</v>
      </c>
      <c r="M271">
        <v>9457.42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1257971</v>
      </c>
      <c r="T271" s="2">
        <v>45224</v>
      </c>
      <c r="V271" s="2" t="s">
        <v>31</v>
      </c>
      <c r="W271">
        <v>105408</v>
      </c>
      <c r="X271">
        <v>0</v>
      </c>
      <c r="Y271" t="s">
        <v>1524</v>
      </c>
      <c r="Z271">
        <v>324064.23</v>
      </c>
      <c r="AA271" t="s">
        <v>1370</v>
      </c>
      <c r="AB271">
        <v>272491.5</v>
      </c>
      <c r="AC271">
        <v>-0.62</v>
      </c>
      <c r="AD271" t="s">
        <v>1939</v>
      </c>
    </row>
    <row r="272" spans="1:30" x14ac:dyDescent="0.25">
      <c r="A272">
        <v>7102</v>
      </c>
      <c r="B272" t="s">
        <v>460</v>
      </c>
      <c r="C272" t="s">
        <v>461</v>
      </c>
      <c r="D272" s="11">
        <f t="shared" si="4"/>
        <v>1215808.06</v>
      </c>
      <c r="E272" s="6">
        <v>913539.3</v>
      </c>
      <c r="F272" s="6">
        <v>0</v>
      </c>
      <c r="G272" s="6">
        <v>0</v>
      </c>
      <c r="H272">
        <v>0</v>
      </c>
      <c r="I272">
        <v>170213.12</v>
      </c>
      <c r="J272">
        <v>40822.57</v>
      </c>
      <c r="K272">
        <v>30395.200000000001</v>
      </c>
      <c r="L272">
        <v>0</v>
      </c>
      <c r="M272">
        <v>9457.42</v>
      </c>
      <c r="N272">
        <v>0</v>
      </c>
      <c r="O272">
        <v>212341.4</v>
      </c>
      <c r="P272">
        <v>0</v>
      </c>
      <c r="Q272">
        <v>4348.33</v>
      </c>
      <c r="R272">
        <v>4348.33</v>
      </c>
      <c r="S272">
        <v>756927</v>
      </c>
      <c r="T272" s="2">
        <v>45231</v>
      </c>
      <c r="V272" s="2" t="s">
        <v>31</v>
      </c>
      <c r="W272">
        <v>2808</v>
      </c>
      <c r="X272">
        <v>0</v>
      </c>
      <c r="Y272" t="s">
        <v>551</v>
      </c>
      <c r="Z272">
        <v>302268.76</v>
      </c>
      <c r="AA272" t="s">
        <v>1370</v>
      </c>
      <c r="AB272">
        <v>321755.5</v>
      </c>
      <c r="AC272">
        <v>0.32</v>
      </c>
      <c r="AD272" t="s">
        <v>1940</v>
      </c>
    </row>
    <row r="273" spans="1:30" x14ac:dyDescent="0.25">
      <c r="A273">
        <v>7105</v>
      </c>
      <c r="B273" t="s">
        <v>463</v>
      </c>
      <c r="C273" t="s">
        <v>464</v>
      </c>
      <c r="D273" s="11">
        <f t="shared" si="4"/>
        <v>972014.39999999991</v>
      </c>
      <c r="E273" s="6">
        <v>747792.6</v>
      </c>
      <c r="F273" s="6">
        <v>0</v>
      </c>
      <c r="G273" s="6">
        <v>0</v>
      </c>
      <c r="H273">
        <v>0</v>
      </c>
      <c r="I273">
        <v>136082.01999999999</v>
      </c>
      <c r="J273">
        <v>33782.769999999997</v>
      </c>
      <c r="K273">
        <v>24300.36</v>
      </c>
      <c r="L273">
        <v>0</v>
      </c>
      <c r="M273">
        <v>9457.42</v>
      </c>
      <c r="N273">
        <v>0</v>
      </c>
      <c r="O273">
        <v>0</v>
      </c>
      <c r="P273">
        <v>0</v>
      </c>
      <c r="Q273">
        <v>4622.34</v>
      </c>
      <c r="R273">
        <v>4622.34</v>
      </c>
      <c r="S273">
        <v>773014</v>
      </c>
      <c r="T273" s="2">
        <v>45231</v>
      </c>
      <c r="V273" s="2" t="s">
        <v>31</v>
      </c>
      <c r="W273">
        <v>2907</v>
      </c>
      <c r="X273">
        <v>0</v>
      </c>
      <c r="Y273" t="s">
        <v>551</v>
      </c>
      <c r="Z273">
        <v>224221.8</v>
      </c>
      <c r="AA273" t="s">
        <v>1371</v>
      </c>
      <c r="AB273">
        <v>51102</v>
      </c>
      <c r="AC273">
        <v>-0.17</v>
      </c>
      <c r="AD273" t="s">
        <v>1941</v>
      </c>
    </row>
    <row r="274" spans="1:30" x14ac:dyDescent="0.25">
      <c r="A274">
        <v>7106</v>
      </c>
      <c r="B274" t="s">
        <v>465</v>
      </c>
      <c r="C274" t="s">
        <v>466</v>
      </c>
      <c r="D274" s="11">
        <f t="shared" si="4"/>
        <v>867970.1</v>
      </c>
      <c r="E274" s="6">
        <v>867970.1</v>
      </c>
      <c r="F274" s="6">
        <v>0</v>
      </c>
      <c r="G274" s="6">
        <v>0</v>
      </c>
      <c r="H274">
        <v>0</v>
      </c>
      <c r="I274">
        <v>121515.82</v>
      </c>
      <c r="J274">
        <v>26039.11</v>
      </c>
      <c r="K274">
        <v>21699.25</v>
      </c>
      <c r="L274">
        <v>0</v>
      </c>
      <c r="M274">
        <v>9457.42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689258</v>
      </c>
      <c r="T274" s="2">
        <v>45231</v>
      </c>
      <c r="V274" s="2" t="s">
        <v>31</v>
      </c>
      <c r="W274">
        <v>105408</v>
      </c>
      <c r="X274">
        <v>0</v>
      </c>
      <c r="Y274" t="s">
        <v>551</v>
      </c>
      <c r="Z274">
        <v>0</v>
      </c>
      <c r="AA274" t="s">
        <v>1370</v>
      </c>
      <c r="AB274">
        <v>46185</v>
      </c>
      <c r="AC274">
        <v>-0.5</v>
      </c>
      <c r="AD274" t="s">
        <v>1747</v>
      </c>
    </row>
    <row r="275" spans="1:30" x14ac:dyDescent="0.25">
      <c r="A275">
        <v>7110</v>
      </c>
      <c r="B275" t="s">
        <v>468</v>
      </c>
      <c r="C275" t="s">
        <v>469</v>
      </c>
      <c r="D275" s="11">
        <f t="shared" si="4"/>
        <v>775714.67</v>
      </c>
      <c r="E275" s="6">
        <v>604331.4</v>
      </c>
      <c r="F275" s="6">
        <v>0</v>
      </c>
      <c r="G275" s="6">
        <v>0</v>
      </c>
      <c r="H275">
        <v>0</v>
      </c>
      <c r="I275">
        <v>108600.05</v>
      </c>
      <c r="J275">
        <v>23271.439999999999</v>
      </c>
      <c r="K275">
        <v>19392.86</v>
      </c>
      <c r="L275">
        <v>0</v>
      </c>
      <c r="M275">
        <v>9457.42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614993</v>
      </c>
      <c r="T275" s="2">
        <v>45231</v>
      </c>
      <c r="V275" s="2" t="s">
        <v>31</v>
      </c>
      <c r="W275">
        <v>105408</v>
      </c>
      <c r="X275">
        <v>0</v>
      </c>
      <c r="Y275" t="s">
        <v>551</v>
      </c>
      <c r="Z275">
        <v>171383.27</v>
      </c>
      <c r="AA275" t="s">
        <v>1373</v>
      </c>
      <c r="AB275">
        <v>40393</v>
      </c>
      <c r="AC275">
        <v>0.1</v>
      </c>
      <c r="AD275" t="s">
        <v>1942</v>
      </c>
    </row>
    <row r="276" spans="1:30" x14ac:dyDescent="0.25">
      <c r="A276">
        <v>7112</v>
      </c>
      <c r="B276" t="s">
        <v>470</v>
      </c>
      <c r="C276" t="s">
        <v>471</v>
      </c>
      <c r="D276" s="11">
        <f t="shared" si="4"/>
        <v>867970.1</v>
      </c>
      <c r="E276" s="6">
        <v>867970.1</v>
      </c>
      <c r="F276" s="6">
        <v>0</v>
      </c>
      <c r="G276" s="6">
        <v>0</v>
      </c>
      <c r="H276">
        <v>0</v>
      </c>
      <c r="I276">
        <v>121515.82</v>
      </c>
      <c r="J276">
        <v>26039.11</v>
      </c>
      <c r="K276">
        <v>21699.25</v>
      </c>
      <c r="L276">
        <v>0</v>
      </c>
      <c r="M276">
        <v>9457.42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689258</v>
      </c>
      <c r="T276" s="2">
        <v>45238</v>
      </c>
      <c r="V276" s="2" t="s">
        <v>31</v>
      </c>
      <c r="W276">
        <v>105408</v>
      </c>
      <c r="X276">
        <v>0</v>
      </c>
      <c r="Y276" t="s">
        <v>551</v>
      </c>
      <c r="Z276">
        <v>0</v>
      </c>
      <c r="AA276" t="s">
        <v>1370</v>
      </c>
      <c r="AB276">
        <v>46185</v>
      </c>
      <c r="AC276">
        <v>-0.5</v>
      </c>
      <c r="AD276" t="s">
        <v>1747</v>
      </c>
    </row>
    <row r="277" spans="1:30" x14ac:dyDescent="0.25">
      <c r="A277">
        <v>7113</v>
      </c>
      <c r="B277" t="s">
        <v>472</v>
      </c>
      <c r="C277" t="s">
        <v>473</v>
      </c>
      <c r="D277" s="11">
        <f t="shared" si="4"/>
        <v>1481569.31</v>
      </c>
      <c r="E277" s="6">
        <v>1150622.3</v>
      </c>
      <c r="F277" s="6">
        <v>0</v>
      </c>
      <c r="G277" s="6">
        <v>0</v>
      </c>
      <c r="H277">
        <v>0</v>
      </c>
      <c r="I277">
        <v>207419.7</v>
      </c>
      <c r="J277">
        <v>48795.41</v>
      </c>
      <c r="K277">
        <v>37039.230000000003</v>
      </c>
      <c r="L277">
        <v>0</v>
      </c>
      <c r="M277">
        <v>9457.42</v>
      </c>
      <c r="N277">
        <v>0</v>
      </c>
      <c r="O277">
        <v>0</v>
      </c>
      <c r="P277">
        <v>0</v>
      </c>
      <c r="Q277">
        <v>4348.33</v>
      </c>
      <c r="R277">
        <v>4348.33</v>
      </c>
      <c r="S277">
        <v>1183206</v>
      </c>
      <c r="T277" s="2">
        <v>45238</v>
      </c>
      <c r="V277" s="2" t="s">
        <v>31</v>
      </c>
      <c r="W277">
        <v>105408</v>
      </c>
      <c r="X277">
        <v>0</v>
      </c>
      <c r="Y277" t="s">
        <v>551</v>
      </c>
      <c r="Z277">
        <v>330947.01</v>
      </c>
      <c r="AA277" t="s">
        <v>1370</v>
      </c>
      <c r="AB277">
        <v>290965.5</v>
      </c>
      <c r="AC277">
        <v>0.12</v>
      </c>
      <c r="AD277" t="s">
        <v>1943</v>
      </c>
    </row>
    <row r="278" spans="1:30" x14ac:dyDescent="0.25">
      <c r="A278">
        <v>7114</v>
      </c>
      <c r="B278" t="s">
        <v>474</v>
      </c>
      <c r="C278" t="s">
        <v>475</v>
      </c>
      <c r="D278" s="11">
        <f t="shared" si="4"/>
        <v>771072.4</v>
      </c>
      <c r="E278" s="6">
        <v>771072.4</v>
      </c>
      <c r="F278" s="6">
        <v>0</v>
      </c>
      <c r="G278" s="6">
        <v>0</v>
      </c>
      <c r="H278">
        <v>0</v>
      </c>
      <c r="I278">
        <v>107950.13</v>
      </c>
      <c r="J278">
        <v>23132.17</v>
      </c>
      <c r="K278">
        <v>19276.810000000001</v>
      </c>
      <c r="L278">
        <v>0</v>
      </c>
      <c r="M278">
        <v>9457.42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611256</v>
      </c>
      <c r="T278" s="2">
        <v>45252</v>
      </c>
      <c r="V278" s="2" t="s">
        <v>31</v>
      </c>
      <c r="W278">
        <v>105408</v>
      </c>
      <c r="X278">
        <v>0</v>
      </c>
      <c r="Y278" t="s">
        <v>551</v>
      </c>
      <c r="Z278">
        <v>0</v>
      </c>
      <c r="AA278" t="s">
        <v>1371</v>
      </c>
      <c r="AB278">
        <v>70975</v>
      </c>
      <c r="AC278">
        <v>0.13</v>
      </c>
      <c r="AD278" t="s">
        <v>1944</v>
      </c>
    </row>
    <row r="279" spans="1:30" x14ac:dyDescent="0.25">
      <c r="A279">
        <v>7119</v>
      </c>
      <c r="B279" t="s">
        <v>476</v>
      </c>
      <c r="C279" t="s">
        <v>477</v>
      </c>
      <c r="D279" s="11">
        <f t="shared" si="4"/>
        <v>771072.4</v>
      </c>
      <c r="E279" s="6">
        <v>771072.4</v>
      </c>
      <c r="F279" s="6">
        <v>0</v>
      </c>
      <c r="G279" s="6">
        <v>0</v>
      </c>
      <c r="H279">
        <v>0</v>
      </c>
      <c r="I279">
        <v>107950.13</v>
      </c>
      <c r="J279">
        <v>23132.17</v>
      </c>
      <c r="K279">
        <v>19276.810000000001</v>
      </c>
      <c r="L279">
        <v>0</v>
      </c>
      <c r="M279">
        <v>9457.42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611256</v>
      </c>
      <c r="T279" s="2">
        <v>45252</v>
      </c>
      <c r="V279" s="2" t="s">
        <v>31</v>
      </c>
      <c r="W279">
        <v>2808</v>
      </c>
      <c r="X279">
        <v>0</v>
      </c>
      <c r="Y279" t="s">
        <v>551</v>
      </c>
      <c r="Z279">
        <v>0</v>
      </c>
      <c r="AA279" t="s">
        <v>1371</v>
      </c>
      <c r="AB279">
        <v>70975</v>
      </c>
      <c r="AC279">
        <v>0.13</v>
      </c>
      <c r="AD279" t="s">
        <v>1944</v>
      </c>
    </row>
    <row r="280" spans="1:30" x14ac:dyDescent="0.25">
      <c r="A280">
        <v>7120</v>
      </c>
      <c r="B280" t="s">
        <v>478</v>
      </c>
      <c r="C280" t="s">
        <v>479</v>
      </c>
      <c r="D280" s="11">
        <f t="shared" si="4"/>
        <v>621741</v>
      </c>
      <c r="E280" s="6">
        <v>621741</v>
      </c>
      <c r="F280" s="6">
        <v>0</v>
      </c>
      <c r="G280" s="6">
        <v>0</v>
      </c>
      <c r="H280">
        <v>0</v>
      </c>
      <c r="I280">
        <v>87043.75</v>
      </c>
      <c r="J280">
        <v>18652.23</v>
      </c>
      <c r="K280">
        <v>15543.52</v>
      </c>
      <c r="L280">
        <v>0</v>
      </c>
      <c r="M280">
        <v>9457.42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491044</v>
      </c>
      <c r="T280" s="2">
        <v>45252</v>
      </c>
      <c r="V280" s="2" t="s">
        <v>31</v>
      </c>
      <c r="W280">
        <v>105408</v>
      </c>
      <c r="X280">
        <v>0</v>
      </c>
      <c r="Y280" t="s">
        <v>551</v>
      </c>
      <c r="Z280">
        <v>0</v>
      </c>
      <c r="AA280" t="s">
        <v>1371</v>
      </c>
      <c r="AB280">
        <v>70975</v>
      </c>
      <c r="AC280">
        <v>-0.08</v>
      </c>
      <c r="AD280" t="s">
        <v>1945</v>
      </c>
    </row>
    <row r="281" spans="1:30" x14ac:dyDescent="0.25">
      <c r="A281">
        <v>7123</v>
      </c>
      <c r="B281" t="s">
        <v>480</v>
      </c>
      <c r="C281" t="s">
        <v>481</v>
      </c>
      <c r="D281" s="11">
        <f t="shared" si="4"/>
        <v>612940.1</v>
      </c>
      <c r="E281" s="6">
        <v>612940.1</v>
      </c>
      <c r="F281" s="6">
        <v>0</v>
      </c>
      <c r="G281" s="6">
        <v>0</v>
      </c>
      <c r="H281">
        <v>0</v>
      </c>
      <c r="I281">
        <v>85811.61</v>
      </c>
      <c r="J281">
        <v>18388.2</v>
      </c>
      <c r="K281">
        <v>15323.51</v>
      </c>
      <c r="L281">
        <v>0</v>
      </c>
      <c r="M281">
        <v>9457.42</v>
      </c>
      <c r="N281">
        <v>0</v>
      </c>
      <c r="O281">
        <v>0</v>
      </c>
      <c r="P281">
        <v>0</v>
      </c>
      <c r="Q281">
        <v>-40000</v>
      </c>
      <c r="R281">
        <v>0</v>
      </c>
      <c r="S281">
        <v>443960</v>
      </c>
      <c r="T281" s="2">
        <v>45453</v>
      </c>
      <c r="V281" s="2" t="s">
        <v>31</v>
      </c>
      <c r="W281">
        <v>105408</v>
      </c>
      <c r="X281">
        <v>0</v>
      </c>
      <c r="Y281" t="s">
        <v>551</v>
      </c>
      <c r="Z281">
        <v>0</v>
      </c>
      <c r="AA281" t="s">
        <v>1371</v>
      </c>
      <c r="AB281">
        <v>25551</v>
      </c>
      <c r="AC281">
        <v>0.64</v>
      </c>
      <c r="AD281" t="s">
        <v>1946</v>
      </c>
    </row>
    <row r="282" spans="1:30" x14ac:dyDescent="0.25">
      <c r="A282">
        <v>7124</v>
      </c>
      <c r="B282" t="s">
        <v>482</v>
      </c>
      <c r="C282" t="s">
        <v>483</v>
      </c>
      <c r="D282" s="11">
        <f t="shared" si="4"/>
        <v>867970.1</v>
      </c>
      <c r="E282" s="6">
        <v>867970.1</v>
      </c>
      <c r="F282" s="6">
        <v>0</v>
      </c>
      <c r="G282" s="6">
        <v>0</v>
      </c>
      <c r="H282">
        <v>0</v>
      </c>
      <c r="I282">
        <v>121515.82</v>
      </c>
      <c r="J282">
        <v>26039.11</v>
      </c>
      <c r="K282">
        <v>21699.25</v>
      </c>
      <c r="L282">
        <v>0</v>
      </c>
      <c r="M282">
        <v>9457.42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689258</v>
      </c>
      <c r="T282" s="2">
        <v>45251</v>
      </c>
      <c r="V282" s="2" t="s">
        <v>31</v>
      </c>
      <c r="W282">
        <v>100106</v>
      </c>
      <c r="X282">
        <v>0</v>
      </c>
      <c r="Y282" t="s">
        <v>551</v>
      </c>
      <c r="Z282">
        <v>0</v>
      </c>
      <c r="AA282" t="s">
        <v>1370</v>
      </c>
      <c r="AB282">
        <v>46185</v>
      </c>
      <c r="AC282">
        <v>-0.5</v>
      </c>
      <c r="AD282" t="s">
        <v>1747</v>
      </c>
    </row>
    <row r="283" spans="1:30" x14ac:dyDescent="0.25">
      <c r="A283">
        <v>7126</v>
      </c>
      <c r="B283" t="s">
        <v>484</v>
      </c>
      <c r="C283" t="s">
        <v>485</v>
      </c>
      <c r="D283" s="11">
        <f t="shared" si="4"/>
        <v>1412016.62</v>
      </c>
      <c r="E283" s="6">
        <v>1091967.3500000001</v>
      </c>
      <c r="F283" s="6">
        <v>0</v>
      </c>
      <c r="G283" s="6">
        <v>0</v>
      </c>
      <c r="H283">
        <v>0</v>
      </c>
      <c r="I283">
        <v>197682.33</v>
      </c>
      <c r="J283">
        <v>42360.5</v>
      </c>
      <c r="K283">
        <v>35300.42</v>
      </c>
      <c r="L283">
        <v>0</v>
      </c>
      <c r="M283">
        <v>9457.42</v>
      </c>
      <c r="N283">
        <v>0</v>
      </c>
      <c r="O283">
        <v>0</v>
      </c>
      <c r="P283">
        <v>0</v>
      </c>
      <c r="Q283">
        <v>-71346.97</v>
      </c>
      <c r="R283">
        <v>0</v>
      </c>
      <c r="S283">
        <v>1055869</v>
      </c>
      <c r="T283" s="2">
        <v>45246</v>
      </c>
      <c r="V283" s="2" t="s">
        <v>31</v>
      </c>
      <c r="W283">
        <v>105408</v>
      </c>
      <c r="X283">
        <v>0</v>
      </c>
      <c r="Y283" t="s">
        <v>551</v>
      </c>
      <c r="Z283">
        <v>320049.27</v>
      </c>
      <c r="AA283" t="s">
        <v>1370</v>
      </c>
      <c r="AB283">
        <v>367170.75</v>
      </c>
      <c r="AC283">
        <v>0.02</v>
      </c>
      <c r="AD283" t="s">
        <v>1947</v>
      </c>
    </row>
    <row r="284" spans="1:30" x14ac:dyDescent="0.25">
      <c r="A284">
        <v>7132</v>
      </c>
      <c r="B284" t="s">
        <v>486</v>
      </c>
      <c r="C284" t="s">
        <v>487</v>
      </c>
      <c r="D284" s="11">
        <f t="shared" si="4"/>
        <v>812548.1</v>
      </c>
      <c r="E284" s="6">
        <v>812548.1</v>
      </c>
      <c r="F284" s="6">
        <v>0</v>
      </c>
      <c r="G284" s="6">
        <v>0</v>
      </c>
      <c r="H284">
        <v>0</v>
      </c>
      <c r="I284">
        <v>113756.74</v>
      </c>
      <c r="J284">
        <v>24376.45</v>
      </c>
      <c r="K284">
        <v>20313.71</v>
      </c>
      <c r="L284">
        <v>0</v>
      </c>
      <c r="M284">
        <v>9457.42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644644</v>
      </c>
      <c r="T284" s="2">
        <v>45247</v>
      </c>
      <c r="V284" s="2" t="s">
        <v>31</v>
      </c>
      <c r="W284">
        <v>3801</v>
      </c>
      <c r="X284">
        <v>0</v>
      </c>
      <c r="Y284" t="s">
        <v>551</v>
      </c>
      <c r="Z284">
        <v>0</v>
      </c>
      <c r="AA284" t="s">
        <v>1370</v>
      </c>
      <c r="AB284">
        <v>0</v>
      </c>
      <c r="AC284">
        <v>0.22</v>
      </c>
      <c r="AD284" t="s">
        <v>1766</v>
      </c>
    </row>
    <row r="285" spans="1:30" x14ac:dyDescent="0.25">
      <c r="A285">
        <v>7137</v>
      </c>
      <c r="B285" t="s">
        <v>488</v>
      </c>
      <c r="C285" t="s">
        <v>489</v>
      </c>
      <c r="D285" s="11">
        <f t="shared" si="4"/>
        <v>772521.1</v>
      </c>
      <c r="E285" s="6">
        <v>772521.1</v>
      </c>
      <c r="F285" s="6">
        <v>0</v>
      </c>
      <c r="G285" s="6">
        <v>0</v>
      </c>
      <c r="H285">
        <v>0</v>
      </c>
      <c r="I285">
        <v>108152.96000000001</v>
      </c>
      <c r="J285">
        <v>23175.64</v>
      </c>
      <c r="K285">
        <v>19313.03</v>
      </c>
      <c r="L285">
        <v>0</v>
      </c>
      <c r="M285">
        <v>9457.42</v>
      </c>
      <c r="N285">
        <v>0</v>
      </c>
      <c r="O285">
        <v>0</v>
      </c>
      <c r="P285">
        <v>0</v>
      </c>
      <c r="Q285">
        <v>-40000</v>
      </c>
      <c r="R285">
        <v>0</v>
      </c>
      <c r="S285">
        <v>572422</v>
      </c>
      <c r="T285" s="2">
        <v>45271</v>
      </c>
      <c r="V285" s="2" t="s">
        <v>31</v>
      </c>
      <c r="W285">
        <v>119906</v>
      </c>
      <c r="X285">
        <v>0</v>
      </c>
      <c r="Y285" t="s">
        <v>551</v>
      </c>
      <c r="Z285">
        <v>0</v>
      </c>
      <c r="AA285" t="s">
        <v>1370</v>
      </c>
      <c r="AB285">
        <v>46185</v>
      </c>
      <c r="AC285">
        <v>-0.05</v>
      </c>
      <c r="AD285" t="s">
        <v>1948</v>
      </c>
    </row>
    <row r="286" spans="1:30" x14ac:dyDescent="0.25">
      <c r="A286">
        <v>7143</v>
      </c>
      <c r="B286" t="s">
        <v>492</v>
      </c>
      <c r="C286" t="s">
        <v>493</v>
      </c>
      <c r="D286" s="11">
        <f t="shared" si="4"/>
        <v>1452003.9</v>
      </c>
      <c r="E286" s="6">
        <v>1107210</v>
      </c>
      <c r="F286" s="6">
        <v>0</v>
      </c>
      <c r="G286" s="6">
        <v>0</v>
      </c>
      <c r="H286">
        <v>0</v>
      </c>
      <c r="I286">
        <v>203280.55</v>
      </c>
      <c r="J286">
        <v>43560.12</v>
      </c>
      <c r="K286">
        <v>36300.1</v>
      </c>
      <c r="L286">
        <v>0</v>
      </c>
      <c r="M286">
        <v>9457.42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1227967</v>
      </c>
      <c r="T286" s="2">
        <v>45261</v>
      </c>
      <c r="V286" s="2" t="s">
        <v>31</v>
      </c>
      <c r="W286">
        <v>2808</v>
      </c>
      <c r="X286">
        <v>0</v>
      </c>
      <c r="Y286" t="s">
        <v>1949</v>
      </c>
      <c r="Z286">
        <v>344793.9</v>
      </c>
      <c r="AA286" t="s">
        <v>1371</v>
      </c>
      <c r="AB286">
        <v>374748</v>
      </c>
      <c r="AC286">
        <v>-0.46</v>
      </c>
      <c r="AD286" t="s">
        <v>1950</v>
      </c>
    </row>
    <row r="287" spans="1:30" x14ac:dyDescent="0.25">
      <c r="A287">
        <v>7148</v>
      </c>
      <c r="B287" t="s">
        <v>494</v>
      </c>
      <c r="C287" t="s">
        <v>495</v>
      </c>
      <c r="D287" s="11">
        <f t="shared" si="4"/>
        <v>1452272.52</v>
      </c>
      <c r="E287" s="6">
        <v>1143694.55</v>
      </c>
      <c r="F287" s="6">
        <v>0</v>
      </c>
      <c r="G287" s="6">
        <v>0</v>
      </c>
      <c r="H287">
        <v>0</v>
      </c>
      <c r="I287">
        <v>203318.15</v>
      </c>
      <c r="J287">
        <v>43568.17</v>
      </c>
      <c r="K287">
        <v>36306.81</v>
      </c>
      <c r="L287">
        <v>0</v>
      </c>
      <c r="M287">
        <v>9457.42</v>
      </c>
      <c r="N287">
        <v>0</v>
      </c>
      <c r="O287">
        <v>0</v>
      </c>
      <c r="P287">
        <v>0</v>
      </c>
      <c r="Q287">
        <v>-75771.81</v>
      </c>
      <c r="R287">
        <v>0</v>
      </c>
      <c r="S287">
        <v>1083851</v>
      </c>
      <c r="T287" s="2">
        <v>45261</v>
      </c>
      <c r="V287" s="2" t="s">
        <v>31</v>
      </c>
      <c r="W287">
        <v>2808</v>
      </c>
      <c r="X287">
        <v>0</v>
      </c>
      <c r="Y287" t="s">
        <v>551</v>
      </c>
      <c r="Z287">
        <v>308577.96999999997</v>
      </c>
      <c r="AA287" t="s">
        <v>1370</v>
      </c>
      <c r="AB287">
        <v>295430.05</v>
      </c>
      <c r="AC287">
        <v>0.84</v>
      </c>
      <c r="AD287" t="s">
        <v>1951</v>
      </c>
    </row>
    <row r="288" spans="1:30" x14ac:dyDescent="0.25">
      <c r="A288">
        <v>7149</v>
      </c>
      <c r="B288" t="s">
        <v>496</v>
      </c>
      <c r="C288" t="s">
        <v>497</v>
      </c>
      <c r="D288" s="11">
        <f t="shared" si="4"/>
        <v>929190.12999999989</v>
      </c>
      <c r="E288" s="6">
        <v>744502.2</v>
      </c>
      <c r="F288" s="6">
        <v>0</v>
      </c>
      <c r="G288" s="6">
        <v>0</v>
      </c>
      <c r="H288">
        <v>0</v>
      </c>
      <c r="I288">
        <v>130086.63</v>
      </c>
      <c r="J288">
        <v>27875.71</v>
      </c>
      <c r="K288">
        <v>23229.75</v>
      </c>
      <c r="L288">
        <v>0</v>
      </c>
      <c r="M288">
        <v>9457.42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738540</v>
      </c>
      <c r="T288" s="2">
        <v>45271</v>
      </c>
      <c r="V288" s="2" t="s">
        <v>31</v>
      </c>
      <c r="W288">
        <v>126908</v>
      </c>
      <c r="X288">
        <v>0</v>
      </c>
      <c r="Y288" t="s">
        <v>551</v>
      </c>
      <c r="Z288">
        <v>184687.93</v>
      </c>
      <c r="AA288" t="s">
        <v>1370</v>
      </c>
      <c r="AB288">
        <v>0</v>
      </c>
      <c r="AC288">
        <v>-0.62</v>
      </c>
      <c r="AD288" t="s">
        <v>1952</v>
      </c>
    </row>
    <row r="289" spans="1:30" x14ac:dyDescent="0.25">
      <c r="A289">
        <v>7152</v>
      </c>
      <c r="B289" t="s">
        <v>498</v>
      </c>
      <c r="C289" t="s">
        <v>499</v>
      </c>
      <c r="D289" s="11">
        <f t="shared" si="4"/>
        <v>691580.4</v>
      </c>
      <c r="E289" s="6">
        <v>691580.4</v>
      </c>
      <c r="F289" s="6">
        <v>0</v>
      </c>
      <c r="G289" s="6">
        <v>0</v>
      </c>
      <c r="H289">
        <v>0</v>
      </c>
      <c r="I289">
        <v>96821.26</v>
      </c>
      <c r="J289">
        <v>20747.41</v>
      </c>
      <c r="K289">
        <v>17289.509999999998</v>
      </c>
      <c r="L289">
        <v>0</v>
      </c>
      <c r="M289">
        <v>9457.42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547265</v>
      </c>
      <c r="T289" s="2">
        <v>45280</v>
      </c>
      <c r="V289" s="2" t="s">
        <v>31</v>
      </c>
      <c r="W289">
        <v>2501</v>
      </c>
      <c r="X289">
        <v>0</v>
      </c>
      <c r="Y289" t="s">
        <v>551</v>
      </c>
      <c r="Z289">
        <v>0</v>
      </c>
      <c r="AA289" t="s">
        <v>1371</v>
      </c>
      <c r="AB289">
        <v>0</v>
      </c>
      <c r="AC289">
        <v>0.2</v>
      </c>
      <c r="AD289" t="s">
        <v>1915</v>
      </c>
    </row>
    <row r="290" spans="1:30" x14ac:dyDescent="0.25">
      <c r="A290">
        <v>7153</v>
      </c>
      <c r="B290" t="s">
        <v>500</v>
      </c>
      <c r="C290" t="s">
        <v>501</v>
      </c>
      <c r="D290" s="11">
        <f t="shared" si="4"/>
        <v>606151.85</v>
      </c>
      <c r="E290" s="6">
        <v>448562</v>
      </c>
      <c r="F290" s="6">
        <v>0</v>
      </c>
      <c r="G290" s="6">
        <v>0</v>
      </c>
      <c r="H290">
        <v>0</v>
      </c>
      <c r="I290">
        <v>84861.27</v>
      </c>
      <c r="J290">
        <v>18184.560000000001</v>
      </c>
      <c r="K290">
        <v>15153.79</v>
      </c>
      <c r="L290">
        <v>0</v>
      </c>
      <c r="M290">
        <v>9457.42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478495</v>
      </c>
      <c r="T290" s="2">
        <v>45278</v>
      </c>
      <c r="V290" s="2" t="s">
        <v>31</v>
      </c>
      <c r="W290">
        <v>1508</v>
      </c>
      <c r="X290">
        <v>0</v>
      </c>
      <c r="Y290" t="s">
        <v>551</v>
      </c>
      <c r="Z290">
        <v>157589.85</v>
      </c>
      <c r="AA290" t="s">
        <v>1371</v>
      </c>
      <c r="AB290">
        <v>0</v>
      </c>
      <c r="AC290">
        <v>0.19</v>
      </c>
      <c r="AD290" t="s">
        <v>1953</v>
      </c>
    </row>
    <row r="291" spans="1:30" x14ac:dyDescent="0.25">
      <c r="A291">
        <v>7157</v>
      </c>
      <c r="B291" t="s">
        <v>502</v>
      </c>
      <c r="C291" t="s">
        <v>503</v>
      </c>
      <c r="D291" s="11">
        <f t="shared" si="4"/>
        <v>940548.29</v>
      </c>
      <c r="E291" s="6">
        <v>940548.29</v>
      </c>
      <c r="F291" s="6">
        <v>0</v>
      </c>
      <c r="G291" s="6">
        <v>0</v>
      </c>
      <c r="H291">
        <v>0</v>
      </c>
      <c r="I291">
        <v>131676.76</v>
      </c>
      <c r="J291">
        <v>28216.45</v>
      </c>
      <c r="K291">
        <v>23513.71</v>
      </c>
      <c r="L291">
        <v>0</v>
      </c>
      <c r="M291">
        <v>9457.42</v>
      </c>
      <c r="N291">
        <v>0</v>
      </c>
      <c r="O291">
        <v>0</v>
      </c>
      <c r="P291">
        <v>0</v>
      </c>
      <c r="Q291">
        <v>-40000</v>
      </c>
      <c r="R291">
        <v>0</v>
      </c>
      <c r="S291">
        <v>707684</v>
      </c>
      <c r="T291" s="2">
        <v>45300</v>
      </c>
      <c r="V291" s="2" t="s">
        <v>31</v>
      </c>
      <c r="W291">
        <v>2501</v>
      </c>
      <c r="X291">
        <v>0</v>
      </c>
      <c r="Y291" t="s">
        <v>551</v>
      </c>
      <c r="Z291">
        <v>0</v>
      </c>
      <c r="AA291" t="s">
        <v>1370</v>
      </c>
      <c r="AB291">
        <v>109119.76</v>
      </c>
      <c r="AC291">
        <v>0.05</v>
      </c>
      <c r="AD291" t="s">
        <v>1954</v>
      </c>
    </row>
    <row r="292" spans="1:30" x14ac:dyDescent="0.25">
      <c r="A292">
        <v>7158</v>
      </c>
      <c r="B292" t="s">
        <v>504</v>
      </c>
      <c r="C292" t="s">
        <v>505</v>
      </c>
      <c r="D292" s="11">
        <f t="shared" si="4"/>
        <v>929125.2</v>
      </c>
      <c r="E292" s="6">
        <v>929125.2</v>
      </c>
      <c r="F292" s="6">
        <v>0</v>
      </c>
      <c r="G292" s="6">
        <v>0</v>
      </c>
      <c r="H292">
        <v>0</v>
      </c>
      <c r="I292">
        <v>130077.53</v>
      </c>
      <c r="J292">
        <v>27873.759999999998</v>
      </c>
      <c r="K292">
        <v>23228.13</v>
      </c>
      <c r="L292">
        <v>0</v>
      </c>
      <c r="M292">
        <v>9457.42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738488</v>
      </c>
      <c r="T292" s="2">
        <v>45300</v>
      </c>
      <c r="V292" s="2" t="s">
        <v>31</v>
      </c>
      <c r="W292">
        <v>2501</v>
      </c>
      <c r="X292">
        <v>0</v>
      </c>
      <c r="Y292" t="s">
        <v>551</v>
      </c>
      <c r="Z292">
        <v>0</v>
      </c>
      <c r="AA292" t="s">
        <v>1370</v>
      </c>
      <c r="AB292">
        <v>99266.96</v>
      </c>
      <c r="AC292">
        <v>-0.36</v>
      </c>
      <c r="AD292" t="s">
        <v>1955</v>
      </c>
    </row>
    <row r="293" spans="1:30" x14ac:dyDescent="0.25">
      <c r="A293">
        <v>7159</v>
      </c>
      <c r="B293" t="s">
        <v>506</v>
      </c>
      <c r="C293" t="s">
        <v>507</v>
      </c>
      <c r="D293" s="11">
        <f t="shared" si="4"/>
        <v>761733.8</v>
      </c>
      <c r="E293" s="6">
        <v>761733.8</v>
      </c>
      <c r="F293" s="6">
        <v>0</v>
      </c>
      <c r="G293" s="6">
        <v>0</v>
      </c>
      <c r="H293">
        <v>0</v>
      </c>
      <c r="I293">
        <v>106642.73</v>
      </c>
      <c r="J293">
        <v>22852.01</v>
      </c>
      <c r="K293">
        <v>19043.349999999999</v>
      </c>
      <c r="L293">
        <v>0</v>
      </c>
      <c r="M293">
        <v>9457.42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603738</v>
      </c>
      <c r="T293" s="2">
        <v>45299</v>
      </c>
      <c r="V293" s="2" t="s">
        <v>31</v>
      </c>
      <c r="W293">
        <v>105408</v>
      </c>
      <c r="X293">
        <v>0</v>
      </c>
      <c r="Y293" t="s">
        <v>551</v>
      </c>
      <c r="Z293">
        <v>0</v>
      </c>
      <c r="AA293" t="s">
        <v>1373</v>
      </c>
      <c r="AB293">
        <v>92513</v>
      </c>
      <c r="AC293">
        <v>-0.28999999999999998</v>
      </c>
      <c r="AD293" t="s">
        <v>1956</v>
      </c>
    </row>
    <row r="294" spans="1:30" x14ac:dyDescent="0.25">
      <c r="A294">
        <v>7160</v>
      </c>
      <c r="B294" t="s">
        <v>508</v>
      </c>
      <c r="C294" t="s">
        <v>509</v>
      </c>
      <c r="D294" s="11">
        <f t="shared" si="4"/>
        <v>680687.2</v>
      </c>
      <c r="E294" s="6">
        <v>680687.2</v>
      </c>
      <c r="F294" s="6">
        <v>0</v>
      </c>
      <c r="G294" s="6">
        <v>0</v>
      </c>
      <c r="H294">
        <v>0</v>
      </c>
      <c r="I294">
        <v>95296.22</v>
      </c>
      <c r="J294">
        <v>20420.62</v>
      </c>
      <c r="K294">
        <v>17017.189999999999</v>
      </c>
      <c r="L294">
        <v>0</v>
      </c>
      <c r="M294">
        <v>9457.42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538495</v>
      </c>
      <c r="T294" s="2">
        <v>45299</v>
      </c>
      <c r="V294" s="2" t="s">
        <v>31</v>
      </c>
      <c r="W294">
        <v>105408</v>
      </c>
      <c r="X294">
        <v>0</v>
      </c>
      <c r="Y294" t="s">
        <v>551</v>
      </c>
      <c r="Z294">
        <v>0</v>
      </c>
      <c r="AA294" t="s">
        <v>1373</v>
      </c>
      <c r="AB294">
        <v>52120</v>
      </c>
      <c r="AC294">
        <v>-0.75</v>
      </c>
      <c r="AD294" t="s">
        <v>1957</v>
      </c>
    </row>
    <row r="295" spans="1:30" x14ac:dyDescent="0.25">
      <c r="A295">
        <v>7161</v>
      </c>
      <c r="B295" t="s">
        <v>510</v>
      </c>
      <c r="C295" t="s">
        <v>511</v>
      </c>
      <c r="D295" s="11">
        <f t="shared" si="4"/>
        <v>552732.6</v>
      </c>
      <c r="E295" s="6">
        <v>552732.6</v>
      </c>
      <c r="F295" s="6">
        <v>0</v>
      </c>
      <c r="G295" s="6">
        <v>0</v>
      </c>
      <c r="H295">
        <v>0</v>
      </c>
      <c r="I295">
        <v>77382.570000000007</v>
      </c>
      <c r="J295">
        <v>16581.98</v>
      </c>
      <c r="K295">
        <v>13818.32</v>
      </c>
      <c r="L295">
        <v>0</v>
      </c>
      <c r="M295">
        <v>9457.42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435492</v>
      </c>
      <c r="T295" s="2">
        <v>45299</v>
      </c>
      <c r="V295" s="2" t="s">
        <v>31</v>
      </c>
      <c r="W295">
        <v>105408</v>
      </c>
      <c r="X295">
        <v>0</v>
      </c>
      <c r="Y295" t="s">
        <v>551</v>
      </c>
      <c r="Z295">
        <v>0</v>
      </c>
      <c r="AA295" t="s">
        <v>1373</v>
      </c>
      <c r="AB295">
        <v>48211</v>
      </c>
      <c r="AC295">
        <v>-0.31</v>
      </c>
      <c r="AD295" t="s">
        <v>1958</v>
      </c>
    </row>
    <row r="296" spans="1:30" x14ac:dyDescent="0.25">
      <c r="A296">
        <v>7163</v>
      </c>
      <c r="B296" t="s">
        <v>512</v>
      </c>
      <c r="C296" t="s">
        <v>513</v>
      </c>
      <c r="D296" s="11">
        <f t="shared" si="4"/>
        <v>849342.15</v>
      </c>
      <c r="E296" s="6">
        <v>849342.15</v>
      </c>
      <c r="F296" s="6">
        <v>0</v>
      </c>
      <c r="G296" s="6">
        <v>0</v>
      </c>
      <c r="H296">
        <v>0</v>
      </c>
      <c r="I296">
        <v>118907.91</v>
      </c>
      <c r="J296">
        <v>25480.27</v>
      </c>
      <c r="K296">
        <v>21233.55</v>
      </c>
      <c r="L296">
        <v>0</v>
      </c>
      <c r="M296">
        <v>9457.42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674263</v>
      </c>
      <c r="T296" s="2">
        <v>45301</v>
      </c>
      <c r="V296" s="2" t="s">
        <v>31</v>
      </c>
      <c r="W296">
        <v>100106</v>
      </c>
      <c r="X296">
        <v>0</v>
      </c>
      <c r="Y296" t="s">
        <v>551</v>
      </c>
      <c r="Z296">
        <v>0</v>
      </c>
      <c r="AA296" t="s">
        <v>1370</v>
      </c>
      <c r="AB296">
        <v>32329.5</v>
      </c>
      <c r="AC296">
        <v>0</v>
      </c>
      <c r="AD296" t="s">
        <v>1959</v>
      </c>
    </row>
    <row r="297" spans="1:30" x14ac:dyDescent="0.25">
      <c r="A297">
        <v>7165</v>
      </c>
      <c r="B297" t="s">
        <v>514</v>
      </c>
      <c r="C297" t="s">
        <v>515</v>
      </c>
      <c r="D297" s="11">
        <f t="shared" si="4"/>
        <v>451997.2</v>
      </c>
      <c r="E297" s="6">
        <v>451997.2</v>
      </c>
      <c r="F297" s="6">
        <v>0</v>
      </c>
      <c r="G297" s="6">
        <v>0</v>
      </c>
      <c r="H297">
        <v>0</v>
      </c>
      <c r="I297">
        <v>63279.61</v>
      </c>
      <c r="J297">
        <v>13759.68</v>
      </c>
      <c r="K297">
        <v>11299.93</v>
      </c>
      <c r="L297">
        <v>0</v>
      </c>
      <c r="M297">
        <v>9457.42</v>
      </c>
      <c r="N297">
        <v>0</v>
      </c>
      <c r="O297">
        <v>0</v>
      </c>
      <c r="P297">
        <v>0</v>
      </c>
      <c r="Q297">
        <v>199.76</v>
      </c>
      <c r="R297">
        <v>199.76</v>
      </c>
      <c r="S297">
        <v>354400</v>
      </c>
      <c r="T297" s="2">
        <v>45489</v>
      </c>
      <c r="V297" s="2"/>
      <c r="W297">
        <v>105408</v>
      </c>
      <c r="X297">
        <v>0</v>
      </c>
      <c r="Y297" t="s">
        <v>551</v>
      </c>
      <c r="Z297">
        <v>0</v>
      </c>
      <c r="AA297" t="s">
        <v>1370</v>
      </c>
      <c r="AB297">
        <v>23092.5</v>
      </c>
      <c r="AC297">
        <v>-0.32</v>
      </c>
      <c r="AD297" t="s">
        <v>1960</v>
      </c>
    </row>
    <row r="298" spans="1:30" x14ac:dyDescent="0.25">
      <c r="A298">
        <v>7170</v>
      </c>
      <c r="B298" t="s">
        <v>516</v>
      </c>
      <c r="C298" t="s">
        <v>517</v>
      </c>
      <c r="D298" s="11">
        <f t="shared" si="4"/>
        <v>1431242.36</v>
      </c>
      <c r="E298" s="6">
        <v>1431242.36</v>
      </c>
      <c r="F298" s="6">
        <v>0</v>
      </c>
      <c r="G298" s="6">
        <v>0</v>
      </c>
      <c r="H298">
        <v>0</v>
      </c>
      <c r="I298">
        <v>200373.93</v>
      </c>
      <c r="J298">
        <v>42937.27</v>
      </c>
      <c r="K298">
        <v>35781.06</v>
      </c>
      <c r="L298">
        <v>0</v>
      </c>
      <c r="M298">
        <v>9457.42</v>
      </c>
      <c r="N298">
        <v>0</v>
      </c>
      <c r="O298">
        <v>582023.30000000005</v>
      </c>
      <c r="P298">
        <v>0</v>
      </c>
      <c r="Q298">
        <v>0</v>
      </c>
      <c r="R298">
        <v>0</v>
      </c>
      <c r="S298">
        <v>560669</v>
      </c>
      <c r="T298" s="2">
        <v>45313</v>
      </c>
      <c r="V298" s="2" t="s">
        <v>31</v>
      </c>
      <c r="W298">
        <v>100809</v>
      </c>
      <c r="X298">
        <v>0</v>
      </c>
      <c r="Y298" t="s">
        <v>551</v>
      </c>
      <c r="Z298">
        <v>0</v>
      </c>
      <c r="AA298" t="s">
        <v>1370</v>
      </c>
      <c r="AB298">
        <v>226306.5</v>
      </c>
      <c r="AC298">
        <v>-0.38</v>
      </c>
      <c r="AD298" t="s">
        <v>1961</v>
      </c>
    </row>
    <row r="299" spans="1:30" x14ac:dyDescent="0.25">
      <c r="A299">
        <v>7171</v>
      </c>
      <c r="B299" t="s">
        <v>518</v>
      </c>
      <c r="C299" t="s">
        <v>519</v>
      </c>
      <c r="D299" s="11">
        <f t="shared" si="4"/>
        <v>1035091.32</v>
      </c>
      <c r="E299" s="6">
        <v>812548.1</v>
      </c>
      <c r="F299" s="6">
        <v>0</v>
      </c>
      <c r="G299" s="6">
        <v>0</v>
      </c>
      <c r="H299">
        <v>0</v>
      </c>
      <c r="I299">
        <v>144912.79</v>
      </c>
      <c r="J299">
        <v>31052.74</v>
      </c>
      <c r="K299">
        <v>25877.279999999999</v>
      </c>
      <c r="L299">
        <v>0</v>
      </c>
      <c r="M299">
        <v>9457.42</v>
      </c>
      <c r="N299">
        <v>0</v>
      </c>
      <c r="O299">
        <v>0</v>
      </c>
      <c r="P299">
        <v>0</v>
      </c>
      <c r="Q299">
        <v>-40000</v>
      </c>
      <c r="R299">
        <v>0</v>
      </c>
      <c r="S299">
        <v>783792</v>
      </c>
      <c r="T299" s="2">
        <v>45313</v>
      </c>
      <c r="V299" s="2" t="s">
        <v>31</v>
      </c>
      <c r="W299">
        <v>2808</v>
      </c>
      <c r="X299">
        <v>0</v>
      </c>
      <c r="Y299" t="s">
        <v>551</v>
      </c>
      <c r="Z299">
        <v>222543.22</v>
      </c>
      <c r="AA299" t="s">
        <v>1370</v>
      </c>
      <c r="AB299">
        <v>0</v>
      </c>
      <c r="AC299">
        <v>0.91</v>
      </c>
      <c r="AD299" t="s">
        <v>1962</v>
      </c>
    </row>
    <row r="300" spans="1:30" x14ac:dyDescent="0.25">
      <c r="A300">
        <v>7172</v>
      </c>
      <c r="B300" t="s">
        <v>520</v>
      </c>
      <c r="C300" t="s">
        <v>521</v>
      </c>
      <c r="D300" s="11">
        <f t="shared" si="4"/>
        <v>1203931.96</v>
      </c>
      <c r="E300" s="6">
        <v>921539.4</v>
      </c>
      <c r="F300" s="6">
        <v>0</v>
      </c>
      <c r="G300" s="6">
        <v>0</v>
      </c>
      <c r="H300">
        <v>0</v>
      </c>
      <c r="I300">
        <v>168550.48</v>
      </c>
      <c r="J300">
        <v>36117.96</v>
      </c>
      <c r="K300">
        <v>30098.3</v>
      </c>
      <c r="L300">
        <v>0</v>
      </c>
      <c r="M300">
        <v>9457.42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1041982</v>
      </c>
      <c r="T300" s="2">
        <v>45261</v>
      </c>
      <c r="V300" s="2" t="s">
        <v>31</v>
      </c>
      <c r="W300">
        <v>105408</v>
      </c>
      <c r="X300">
        <v>0</v>
      </c>
      <c r="Y300" t="s">
        <v>1536</v>
      </c>
      <c r="Z300">
        <v>282392.56</v>
      </c>
      <c r="AA300" t="s">
        <v>1371</v>
      </c>
      <c r="AB300">
        <v>207247</v>
      </c>
      <c r="AC300">
        <v>0.1</v>
      </c>
      <c r="AD300" t="s">
        <v>1963</v>
      </c>
    </row>
    <row r="301" spans="1:30" x14ac:dyDescent="0.25">
      <c r="A301">
        <v>7174</v>
      </c>
      <c r="B301" t="s">
        <v>522</v>
      </c>
      <c r="C301" t="s">
        <v>523</v>
      </c>
      <c r="D301" s="11">
        <f t="shared" si="4"/>
        <v>1499131.8599999999</v>
      </c>
      <c r="E301" s="6">
        <v>1164169.8999999999</v>
      </c>
      <c r="F301" s="6">
        <v>0</v>
      </c>
      <c r="G301" s="6">
        <v>0</v>
      </c>
      <c r="H301">
        <v>0</v>
      </c>
      <c r="I301">
        <v>209878.47</v>
      </c>
      <c r="J301">
        <v>49322.29</v>
      </c>
      <c r="K301">
        <v>37478.300000000003</v>
      </c>
      <c r="L301">
        <v>0</v>
      </c>
      <c r="M301">
        <v>9457.42</v>
      </c>
      <c r="N301">
        <v>0</v>
      </c>
      <c r="O301">
        <v>0</v>
      </c>
      <c r="P301">
        <v>0</v>
      </c>
      <c r="Q301">
        <v>4348.33</v>
      </c>
      <c r="R301">
        <v>4348.33</v>
      </c>
      <c r="S301">
        <v>1197344</v>
      </c>
      <c r="T301" s="2">
        <v>45316</v>
      </c>
      <c r="V301" s="2" t="s">
        <v>31</v>
      </c>
      <c r="W301">
        <v>2808</v>
      </c>
      <c r="X301">
        <v>0</v>
      </c>
      <c r="Y301" t="s">
        <v>551</v>
      </c>
      <c r="Z301">
        <v>334961.96000000002</v>
      </c>
      <c r="AA301" t="s">
        <v>1370</v>
      </c>
      <c r="AB301">
        <v>301742</v>
      </c>
      <c r="AC301">
        <v>0.28999999999999998</v>
      </c>
      <c r="AD301" t="s">
        <v>1964</v>
      </c>
    </row>
    <row r="302" spans="1:30" x14ac:dyDescent="0.25">
      <c r="A302">
        <v>7175</v>
      </c>
      <c r="B302" t="s">
        <v>532</v>
      </c>
      <c r="C302" t="s">
        <v>591</v>
      </c>
      <c r="D302" s="11">
        <f t="shared" si="4"/>
        <v>867970.1</v>
      </c>
      <c r="E302" s="6">
        <v>867970.1</v>
      </c>
      <c r="F302" s="6">
        <v>0</v>
      </c>
      <c r="G302" s="6">
        <v>0</v>
      </c>
      <c r="H302">
        <v>0</v>
      </c>
      <c r="I302">
        <v>121515.82</v>
      </c>
      <c r="J302">
        <v>26039.11</v>
      </c>
      <c r="K302">
        <v>21699.25</v>
      </c>
      <c r="L302">
        <v>0</v>
      </c>
      <c r="M302">
        <v>9457.42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689258</v>
      </c>
      <c r="T302" s="2">
        <v>45323</v>
      </c>
      <c r="V302" s="2" t="s">
        <v>31</v>
      </c>
      <c r="W302">
        <v>3009</v>
      </c>
      <c r="X302">
        <v>0</v>
      </c>
      <c r="Y302" t="s">
        <v>551</v>
      </c>
      <c r="Z302">
        <v>0</v>
      </c>
      <c r="AA302" t="s">
        <v>1370</v>
      </c>
      <c r="AB302">
        <v>46185</v>
      </c>
      <c r="AC302">
        <v>-0.5</v>
      </c>
      <c r="AD302" t="s">
        <v>1747</v>
      </c>
    </row>
    <row r="303" spans="1:30" x14ac:dyDescent="0.25">
      <c r="A303">
        <v>7178</v>
      </c>
      <c r="B303" t="s">
        <v>533</v>
      </c>
      <c r="C303" t="s">
        <v>592</v>
      </c>
      <c r="D303" s="11">
        <f t="shared" si="4"/>
        <v>1395139.1</v>
      </c>
      <c r="E303" s="6">
        <v>1099069.5</v>
      </c>
      <c r="F303" s="6">
        <v>0</v>
      </c>
      <c r="G303" s="6">
        <v>0</v>
      </c>
      <c r="H303">
        <v>0</v>
      </c>
      <c r="I303">
        <v>195319.48</v>
      </c>
      <c r="J303">
        <v>46476.52</v>
      </c>
      <c r="K303">
        <v>34878.480000000003</v>
      </c>
      <c r="L303">
        <v>0</v>
      </c>
      <c r="M303">
        <v>9457.42</v>
      </c>
      <c r="N303">
        <v>0</v>
      </c>
      <c r="O303">
        <v>0</v>
      </c>
      <c r="P303">
        <v>0</v>
      </c>
      <c r="Q303">
        <v>4622.34</v>
      </c>
      <c r="R303">
        <v>4622.34</v>
      </c>
      <c r="S303">
        <v>1113630</v>
      </c>
      <c r="T303" s="2">
        <v>45327</v>
      </c>
      <c r="V303" s="2" t="s">
        <v>31</v>
      </c>
      <c r="W303">
        <v>118804</v>
      </c>
      <c r="X303">
        <v>0</v>
      </c>
      <c r="Y303" t="s">
        <v>551</v>
      </c>
      <c r="Z303">
        <v>296069.59999999998</v>
      </c>
      <c r="AA303" t="s">
        <v>1370</v>
      </c>
      <c r="AB303">
        <v>305119.5</v>
      </c>
      <c r="AC303">
        <v>0.46</v>
      </c>
      <c r="AD303" t="s">
        <v>1965</v>
      </c>
    </row>
    <row r="304" spans="1:30" x14ac:dyDescent="0.25">
      <c r="A304">
        <v>7179</v>
      </c>
      <c r="B304" t="s">
        <v>534</v>
      </c>
      <c r="C304" t="s">
        <v>593</v>
      </c>
      <c r="D304" s="11">
        <f t="shared" si="4"/>
        <v>1536032.16</v>
      </c>
      <c r="E304" s="6">
        <v>1187878.2</v>
      </c>
      <c r="F304" s="6">
        <v>0</v>
      </c>
      <c r="G304" s="6">
        <v>0</v>
      </c>
      <c r="H304">
        <v>0</v>
      </c>
      <c r="I304">
        <v>215044.51</v>
      </c>
      <c r="J304">
        <v>50360.02</v>
      </c>
      <c r="K304">
        <v>38400.800000000003</v>
      </c>
      <c r="L304">
        <v>0</v>
      </c>
      <c r="M304">
        <v>9457.42</v>
      </c>
      <c r="N304">
        <v>0</v>
      </c>
      <c r="O304">
        <v>0</v>
      </c>
      <c r="P304">
        <v>0</v>
      </c>
      <c r="Q304">
        <v>-77264.7</v>
      </c>
      <c r="R304">
        <v>4279.05</v>
      </c>
      <c r="S304">
        <v>1145504</v>
      </c>
      <c r="T304" s="2">
        <v>45327</v>
      </c>
      <c r="V304" s="2" t="s">
        <v>31</v>
      </c>
      <c r="W304">
        <v>2808</v>
      </c>
      <c r="X304">
        <v>0</v>
      </c>
      <c r="Y304" t="s">
        <v>551</v>
      </c>
      <c r="Z304">
        <v>348153.96</v>
      </c>
      <c r="AA304" t="s">
        <v>1370</v>
      </c>
      <c r="AB304">
        <v>429520.5</v>
      </c>
      <c r="AC304">
        <v>-0.71</v>
      </c>
      <c r="AD304" t="s">
        <v>1966</v>
      </c>
    </row>
    <row r="305" spans="1:30" x14ac:dyDescent="0.25">
      <c r="A305">
        <v>7180</v>
      </c>
      <c r="B305" t="s">
        <v>535</v>
      </c>
      <c r="C305" t="s">
        <v>594</v>
      </c>
      <c r="D305" s="11">
        <f t="shared" si="4"/>
        <v>1638860.76</v>
      </c>
      <c r="E305" s="6">
        <v>1284861.1000000001</v>
      </c>
      <c r="F305" s="6">
        <v>0</v>
      </c>
      <c r="G305" s="6">
        <v>0</v>
      </c>
      <c r="H305">
        <v>0</v>
      </c>
      <c r="I305">
        <v>229440.51</v>
      </c>
      <c r="J305">
        <v>53724.29</v>
      </c>
      <c r="K305">
        <v>40971.53</v>
      </c>
      <c r="L305">
        <v>0</v>
      </c>
      <c r="M305">
        <v>9457.42</v>
      </c>
      <c r="N305">
        <v>0</v>
      </c>
      <c r="O305">
        <v>0</v>
      </c>
      <c r="P305">
        <v>0</v>
      </c>
      <c r="Q305">
        <v>-156995.78</v>
      </c>
      <c r="R305">
        <v>4558.47</v>
      </c>
      <c r="S305">
        <v>1148271</v>
      </c>
      <c r="T305" s="2">
        <v>45327</v>
      </c>
      <c r="V305" s="2" t="s">
        <v>31</v>
      </c>
      <c r="W305">
        <v>105408</v>
      </c>
      <c r="X305">
        <v>0</v>
      </c>
      <c r="Y305" t="s">
        <v>551</v>
      </c>
      <c r="Z305">
        <v>353999.66</v>
      </c>
      <c r="AA305" t="s">
        <v>1370</v>
      </c>
      <c r="AB305">
        <v>417323</v>
      </c>
      <c r="AC305">
        <v>-0.23</v>
      </c>
      <c r="AD305" t="s">
        <v>1967</v>
      </c>
    </row>
    <row r="306" spans="1:30" x14ac:dyDescent="0.25">
      <c r="A306">
        <v>7181</v>
      </c>
      <c r="B306" t="s">
        <v>536</v>
      </c>
      <c r="C306" t="s">
        <v>595</v>
      </c>
      <c r="D306" s="11">
        <f t="shared" si="4"/>
        <v>1752282.78</v>
      </c>
      <c r="E306" s="6">
        <v>1355375.8</v>
      </c>
      <c r="F306" s="6">
        <v>0</v>
      </c>
      <c r="G306" s="6">
        <v>0</v>
      </c>
      <c r="H306">
        <v>0</v>
      </c>
      <c r="I306">
        <v>245319.6</v>
      </c>
      <c r="J306">
        <v>56916.82</v>
      </c>
      <c r="K306">
        <v>43807.07</v>
      </c>
      <c r="L306">
        <v>0</v>
      </c>
      <c r="M306">
        <v>9457.42</v>
      </c>
      <c r="N306">
        <v>0</v>
      </c>
      <c r="O306">
        <v>0</v>
      </c>
      <c r="P306">
        <v>0</v>
      </c>
      <c r="Q306">
        <v>4348.33</v>
      </c>
      <c r="R306">
        <v>4348.33</v>
      </c>
      <c r="S306">
        <v>1401131</v>
      </c>
      <c r="T306" s="2">
        <v>45327</v>
      </c>
      <c r="V306" s="2" t="s">
        <v>31</v>
      </c>
      <c r="W306">
        <v>2808</v>
      </c>
      <c r="X306">
        <v>0</v>
      </c>
      <c r="Y306" t="s">
        <v>551</v>
      </c>
      <c r="Z306">
        <v>396906.98</v>
      </c>
      <c r="AA306" t="s">
        <v>1370</v>
      </c>
      <c r="AB306">
        <v>468008</v>
      </c>
      <c r="AC306">
        <v>0.8</v>
      </c>
      <c r="AD306" t="s">
        <v>1760</v>
      </c>
    </row>
    <row r="307" spans="1:30" x14ac:dyDescent="0.25">
      <c r="A307">
        <v>7182</v>
      </c>
      <c r="B307" t="s">
        <v>537</v>
      </c>
      <c r="C307" t="s">
        <v>596</v>
      </c>
      <c r="D307" s="11">
        <f t="shared" si="4"/>
        <v>1309297.3999999999</v>
      </c>
      <c r="E307" s="6">
        <v>1000463.6</v>
      </c>
      <c r="F307" s="6">
        <v>0</v>
      </c>
      <c r="G307" s="6">
        <v>0</v>
      </c>
      <c r="H307">
        <v>0</v>
      </c>
      <c r="I307">
        <v>183301.64</v>
      </c>
      <c r="J307">
        <v>43901.26</v>
      </c>
      <c r="K307">
        <v>32732.43</v>
      </c>
      <c r="L307">
        <v>0</v>
      </c>
      <c r="M307">
        <v>9457.42</v>
      </c>
      <c r="N307">
        <v>0</v>
      </c>
      <c r="O307">
        <v>0</v>
      </c>
      <c r="P307">
        <v>0</v>
      </c>
      <c r="Q307">
        <v>4622.34</v>
      </c>
      <c r="R307">
        <v>4622.34</v>
      </c>
      <c r="S307">
        <v>1044527</v>
      </c>
      <c r="T307" s="2">
        <v>45327</v>
      </c>
      <c r="V307" s="2" t="s">
        <v>31</v>
      </c>
      <c r="W307">
        <v>3009</v>
      </c>
      <c r="X307">
        <v>0</v>
      </c>
      <c r="Y307" t="s">
        <v>551</v>
      </c>
      <c r="Z307">
        <v>308833.8</v>
      </c>
      <c r="AA307" t="s">
        <v>1371</v>
      </c>
      <c r="AB307">
        <v>278222</v>
      </c>
      <c r="AC307">
        <v>0.01</v>
      </c>
      <c r="AD307" t="s">
        <v>1968</v>
      </c>
    </row>
    <row r="308" spans="1:30" x14ac:dyDescent="0.25">
      <c r="A308">
        <v>7183</v>
      </c>
      <c r="B308" t="s">
        <v>538</v>
      </c>
      <c r="C308" t="s">
        <v>597</v>
      </c>
      <c r="D308" s="11">
        <f t="shared" si="4"/>
        <v>1377796.18</v>
      </c>
      <c r="E308" s="6">
        <v>1086425.1499999999</v>
      </c>
      <c r="F308" s="6">
        <v>0</v>
      </c>
      <c r="G308" s="6">
        <v>0</v>
      </c>
      <c r="H308">
        <v>0</v>
      </c>
      <c r="I308">
        <v>192891.47</v>
      </c>
      <c r="J308">
        <v>41333.89</v>
      </c>
      <c r="K308">
        <v>34444.910000000003</v>
      </c>
      <c r="L308">
        <v>0</v>
      </c>
      <c r="M308">
        <v>9457.42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1173778</v>
      </c>
      <c r="T308" s="2">
        <v>45327</v>
      </c>
      <c r="V308" s="2" t="s">
        <v>31</v>
      </c>
      <c r="W308">
        <v>105408</v>
      </c>
      <c r="X308">
        <v>0</v>
      </c>
      <c r="Y308" t="s">
        <v>1969</v>
      </c>
      <c r="Z308">
        <v>291371.03000000003</v>
      </c>
      <c r="AA308" t="s">
        <v>1370</v>
      </c>
      <c r="AB308">
        <v>275570.5</v>
      </c>
      <c r="AC308">
        <v>-0.4</v>
      </c>
      <c r="AD308" t="s">
        <v>1970</v>
      </c>
    </row>
    <row r="309" spans="1:30" x14ac:dyDescent="0.25">
      <c r="A309">
        <v>7184</v>
      </c>
      <c r="B309" t="s">
        <v>539</v>
      </c>
      <c r="C309" t="s">
        <v>598</v>
      </c>
      <c r="D309" s="11">
        <f t="shared" si="4"/>
        <v>663027.59000000008</v>
      </c>
      <c r="E309" s="6">
        <v>596513.4</v>
      </c>
      <c r="F309" s="6">
        <v>0</v>
      </c>
      <c r="G309" s="6">
        <v>0</v>
      </c>
      <c r="H309">
        <v>0</v>
      </c>
      <c r="I309">
        <v>92823.86</v>
      </c>
      <c r="J309">
        <v>19890.830000000002</v>
      </c>
      <c r="K309">
        <v>16575.689999999999</v>
      </c>
      <c r="L309">
        <v>0</v>
      </c>
      <c r="M309">
        <v>9457.42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524279</v>
      </c>
      <c r="T309" s="2">
        <v>45327</v>
      </c>
      <c r="V309" s="2" t="s">
        <v>31</v>
      </c>
      <c r="W309">
        <v>105408</v>
      </c>
      <c r="X309">
        <v>0</v>
      </c>
      <c r="Y309" t="s">
        <v>551</v>
      </c>
      <c r="Z309">
        <v>66514.19</v>
      </c>
      <c r="AA309" t="s">
        <v>1373</v>
      </c>
      <c r="AB309">
        <v>40393</v>
      </c>
      <c r="AC309">
        <v>-0.79</v>
      </c>
      <c r="AD309" t="s">
        <v>1971</v>
      </c>
    </row>
    <row r="310" spans="1:30" x14ac:dyDescent="0.25">
      <c r="A310">
        <v>7186</v>
      </c>
      <c r="B310" t="s">
        <v>540</v>
      </c>
      <c r="C310" t="s">
        <v>599</v>
      </c>
      <c r="D310" s="11">
        <f t="shared" si="4"/>
        <v>739843.4</v>
      </c>
      <c r="E310" s="6">
        <v>739843.4</v>
      </c>
      <c r="F310" s="6">
        <v>0</v>
      </c>
      <c r="G310" s="6">
        <v>0</v>
      </c>
      <c r="H310">
        <v>0</v>
      </c>
      <c r="I310">
        <v>103578.07</v>
      </c>
      <c r="J310">
        <v>22195.3</v>
      </c>
      <c r="K310">
        <v>18496.09</v>
      </c>
      <c r="L310">
        <v>0</v>
      </c>
      <c r="M310">
        <v>9457.42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586117</v>
      </c>
      <c r="T310" s="2">
        <v>45328</v>
      </c>
      <c r="V310" s="2" t="s">
        <v>31</v>
      </c>
      <c r="W310">
        <v>105408</v>
      </c>
      <c r="X310">
        <v>0</v>
      </c>
      <c r="Y310" t="s">
        <v>551</v>
      </c>
      <c r="Z310">
        <v>0</v>
      </c>
      <c r="AA310" t="s">
        <v>1371</v>
      </c>
      <c r="AB310">
        <v>42585</v>
      </c>
      <c r="AC310">
        <v>0.48</v>
      </c>
      <c r="AD310" t="s">
        <v>1816</v>
      </c>
    </row>
    <row r="311" spans="1:30" x14ac:dyDescent="0.25">
      <c r="A311">
        <v>7187</v>
      </c>
      <c r="B311" t="s">
        <v>541</v>
      </c>
      <c r="C311" t="s">
        <v>600</v>
      </c>
      <c r="D311" s="11">
        <f t="shared" si="4"/>
        <v>1528449.11</v>
      </c>
      <c r="E311" s="6">
        <v>1186030.8</v>
      </c>
      <c r="F311" s="6">
        <v>0</v>
      </c>
      <c r="G311" s="6">
        <v>0</v>
      </c>
      <c r="H311">
        <v>0</v>
      </c>
      <c r="I311">
        <v>213982.88</v>
      </c>
      <c r="J311">
        <v>45853.48</v>
      </c>
      <c r="K311">
        <v>38211.230000000003</v>
      </c>
      <c r="L311">
        <v>0</v>
      </c>
      <c r="M311">
        <v>9457.42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1220944</v>
      </c>
      <c r="T311" s="2">
        <v>45329</v>
      </c>
      <c r="V311" s="2" t="s">
        <v>31</v>
      </c>
      <c r="W311">
        <v>119906</v>
      </c>
      <c r="X311">
        <v>0</v>
      </c>
      <c r="Y311" t="s">
        <v>551</v>
      </c>
      <c r="Z311">
        <v>342418.31</v>
      </c>
      <c r="AA311" t="s">
        <v>1370</v>
      </c>
      <c r="AB311">
        <v>321755.5</v>
      </c>
      <c r="AC311">
        <v>-0.1</v>
      </c>
      <c r="AD311" t="s">
        <v>1972</v>
      </c>
    </row>
    <row r="312" spans="1:30" x14ac:dyDescent="0.25">
      <c r="A312">
        <v>7189</v>
      </c>
      <c r="B312" t="s">
        <v>542</v>
      </c>
      <c r="C312" t="s">
        <v>601</v>
      </c>
      <c r="D312" s="11">
        <f t="shared" si="4"/>
        <v>812548.1</v>
      </c>
      <c r="E312" s="6">
        <v>812548.1</v>
      </c>
      <c r="F312" s="6">
        <v>0</v>
      </c>
      <c r="G312" s="6">
        <v>0</v>
      </c>
      <c r="H312">
        <v>0</v>
      </c>
      <c r="I312">
        <v>113756.74</v>
      </c>
      <c r="J312">
        <v>24376.45</v>
      </c>
      <c r="K312">
        <v>20313.71</v>
      </c>
      <c r="L312">
        <v>0</v>
      </c>
      <c r="M312">
        <v>9457.42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644644</v>
      </c>
      <c r="T312" s="2">
        <v>45330</v>
      </c>
      <c r="V312" s="2" t="s">
        <v>31</v>
      </c>
      <c r="W312">
        <v>105408</v>
      </c>
      <c r="X312">
        <v>0</v>
      </c>
      <c r="Y312" t="s">
        <v>551</v>
      </c>
      <c r="Z312">
        <v>0</v>
      </c>
      <c r="AA312" t="s">
        <v>1370</v>
      </c>
      <c r="AB312">
        <v>0</v>
      </c>
      <c r="AC312">
        <v>0.22</v>
      </c>
      <c r="AD312" t="s">
        <v>1766</v>
      </c>
    </row>
    <row r="313" spans="1:30" x14ac:dyDescent="0.25">
      <c r="A313">
        <v>7190</v>
      </c>
      <c r="B313" t="s">
        <v>543</v>
      </c>
      <c r="C313" t="s">
        <v>602</v>
      </c>
      <c r="D313" s="11">
        <f t="shared" si="4"/>
        <v>686186.3</v>
      </c>
      <c r="E313" s="6">
        <v>686186.3</v>
      </c>
      <c r="F313" s="6">
        <v>0</v>
      </c>
      <c r="G313" s="6">
        <v>0</v>
      </c>
      <c r="H313">
        <v>0</v>
      </c>
      <c r="I313">
        <v>96066.09</v>
      </c>
      <c r="J313">
        <v>20585.59</v>
      </c>
      <c r="K313">
        <v>17154.66</v>
      </c>
      <c r="L313">
        <v>0</v>
      </c>
      <c r="M313">
        <v>9457.42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542923</v>
      </c>
      <c r="T313" s="2">
        <v>45330</v>
      </c>
      <c r="V313" s="2" t="s">
        <v>31</v>
      </c>
      <c r="W313">
        <v>105408</v>
      </c>
      <c r="X313">
        <v>0</v>
      </c>
      <c r="Y313" t="s">
        <v>551</v>
      </c>
      <c r="Z313">
        <v>0</v>
      </c>
      <c r="AA313" t="s">
        <v>1371</v>
      </c>
      <c r="AB313">
        <v>51102</v>
      </c>
      <c r="AC313">
        <v>0.46</v>
      </c>
      <c r="AD313" t="s">
        <v>1973</v>
      </c>
    </row>
    <row r="314" spans="1:30" x14ac:dyDescent="0.25">
      <c r="A314">
        <v>7191</v>
      </c>
      <c r="B314" t="s">
        <v>544</v>
      </c>
      <c r="C314" t="s">
        <v>603</v>
      </c>
      <c r="D314" s="11">
        <f t="shared" si="4"/>
        <v>354591.1</v>
      </c>
      <c r="E314" s="6">
        <v>354591.1</v>
      </c>
      <c r="F314" s="6">
        <v>0</v>
      </c>
      <c r="G314" s="6">
        <v>0</v>
      </c>
      <c r="H314">
        <v>0</v>
      </c>
      <c r="I314">
        <v>49642.75</v>
      </c>
      <c r="J314">
        <v>10637.73</v>
      </c>
      <c r="K314">
        <v>8864.7800000000007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285446</v>
      </c>
      <c r="T314" s="2">
        <v>45330</v>
      </c>
      <c r="U314" s="2">
        <v>45496</v>
      </c>
      <c r="V314" s="2" t="s">
        <v>31</v>
      </c>
      <c r="W314">
        <v>105408</v>
      </c>
      <c r="X314">
        <v>0</v>
      </c>
      <c r="Y314" t="s">
        <v>551</v>
      </c>
      <c r="Z314">
        <v>0</v>
      </c>
      <c r="AA314" t="s">
        <v>1371</v>
      </c>
      <c r="AB314">
        <v>21292.5</v>
      </c>
      <c r="AC314">
        <v>0.16</v>
      </c>
      <c r="AD314" t="s">
        <v>1974</v>
      </c>
    </row>
    <row r="315" spans="1:30" x14ac:dyDescent="0.25">
      <c r="A315">
        <v>7192</v>
      </c>
      <c r="B315" t="s">
        <v>545</v>
      </c>
      <c r="C315" t="s">
        <v>604</v>
      </c>
      <c r="D315" s="11">
        <f t="shared" si="4"/>
        <v>889036.75</v>
      </c>
      <c r="E315" s="6">
        <v>671045</v>
      </c>
      <c r="F315" s="6">
        <v>0</v>
      </c>
      <c r="G315" s="6">
        <v>0</v>
      </c>
      <c r="H315">
        <v>0</v>
      </c>
      <c r="I315">
        <v>124465.15</v>
      </c>
      <c r="J315">
        <v>26671.11</v>
      </c>
      <c r="K315">
        <v>22225.919999999998</v>
      </c>
      <c r="L315">
        <v>0</v>
      </c>
      <c r="M315">
        <v>9457.42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706217</v>
      </c>
      <c r="T315" s="2">
        <v>45330</v>
      </c>
      <c r="V315" s="2" t="s">
        <v>31</v>
      </c>
      <c r="W315">
        <v>105408</v>
      </c>
      <c r="X315">
        <v>0</v>
      </c>
      <c r="Y315" t="s">
        <v>551</v>
      </c>
      <c r="Z315">
        <v>217991.75</v>
      </c>
      <c r="AA315" t="s">
        <v>1373</v>
      </c>
      <c r="AB315">
        <v>134209</v>
      </c>
      <c r="AC315">
        <v>-0.15</v>
      </c>
      <c r="AD315" t="s">
        <v>1975</v>
      </c>
    </row>
    <row r="316" spans="1:30" x14ac:dyDescent="0.25">
      <c r="A316">
        <v>7193</v>
      </c>
      <c r="B316" t="s">
        <v>546</v>
      </c>
      <c r="C316" t="s">
        <v>605</v>
      </c>
      <c r="D316" s="11">
        <f t="shared" si="4"/>
        <v>1323946.74</v>
      </c>
      <c r="E316" s="6">
        <v>1009825</v>
      </c>
      <c r="F316" s="6">
        <v>0</v>
      </c>
      <c r="G316" s="6">
        <v>0</v>
      </c>
      <c r="H316">
        <v>0</v>
      </c>
      <c r="I316">
        <v>185352.54</v>
      </c>
      <c r="J316">
        <v>39718.400000000001</v>
      </c>
      <c r="K316">
        <v>33098.67</v>
      </c>
      <c r="L316">
        <v>0</v>
      </c>
      <c r="M316">
        <v>9457.42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1119255</v>
      </c>
      <c r="T316" s="2">
        <v>45330</v>
      </c>
      <c r="V316" s="2" t="s">
        <v>31</v>
      </c>
      <c r="W316">
        <v>105408</v>
      </c>
      <c r="X316">
        <v>0</v>
      </c>
      <c r="Y316" t="s">
        <v>1976</v>
      </c>
      <c r="Z316">
        <v>314121.74</v>
      </c>
      <c r="AA316" t="s">
        <v>1373</v>
      </c>
      <c r="AB316">
        <v>337477</v>
      </c>
      <c r="AC316">
        <v>0.28999999999999998</v>
      </c>
      <c r="AD316" t="s">
        <v>1977</v>
      </c>
    </row>
    <row r="317" spans="1:30" x14ac:dyDescent="0.25">
      <c r="A317">
        <v>7194</v>
      </c>
      <c r="B317" t="s">
        <v>547</v>
      </c>
      <c r="C317" t="s">
        <v>606</v>
      </c>
      <c r="D317" s="11">
        <f t="shared" si="4"/>
        <v>740586.28</v>
      </c>
      <c r="E317" s="6">
        <v>546507.5</v>
      </c>
      <c r="F317" s="6">
        <v>0</v>
      </c>
      <c r="G317" s="6">
        <v>0</v>
      </c>
      <c r="H317">
        <v>0</v>
      </c>
      <c r="I317">
        <v>103682.08</v>
      </c>
      <c r="J317">
        <v>22217.59</v>
      </c>
      <c r="K317">
        <v>18514.66</v>
      </c>
      <c r="L317">
        <v>0</v>
      </c>
      <c r="M317">
        <v>9457.42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586714</v>
      </c>
      <c r="T317" s="2">
        <v>45329</v>
      </c>
      <c r="V317" s="2" t="s">
        <v>31</v>
      </c>
      <c r="W317">
        <v>105408</v>
      </c>
      <c r="X317">
        <v>0</v>
      </c>
      <c r="Y317" t="s">
        <v>551</v>
      </c>
      <c r="Z317">
        <v>194078.78</v>
      </c>
      <c r="AA317" t="s">
        <v>1371</v>
      </c>
      <c r="AB317">
        <v>44004.5</v>
      </c>
      <c r="AC317">
        <v>-0.53</v>
      </c>
      <c r="AD317" t="s">
        <v>1978</v>
      </c>
    </row>
    <row r="318" spans="1:30" x14ac:dyDescent="0.25">
      <c r="A318">
        <v>7195</v>
      </c>
      <c r="B318" t="s">
        <v>548</v>
      </c>
      <c r="C318" t="s">
        <v>607</v>
      </c>
      <c r="D318" s="11">
        <f t="shared" si="4"/>
        <v>971702.16999999993</v>
      </c>
      <c r="E318" s="6">
        <v>716279.7</v>
      </c>
      <c r="F318" s="6">
        <v>0</v>
      </c>
      <c r="G318" s="6">
        <v>0</v>
      </c>
      <c r="H318">
        <v>0</v>
      </c>
      <c r="I318">
        <v>136038.31</v>
      </c>
      <c r="J318">
        <v>33773.410000000003</v>
      </c>
      <c r="K318">
        <v>24292.55</v>
      </c>
      <c r="L318">
        <v>0</v>
      </c>
      <c r="M318">
        <v>9457.42</v>
      </c>
      <c r="N318">
        <v>0</v>
      </c>
      <c r="O318">
        <v>0</v>
      </c>
      <c r="P318">
        <v>0</v>
      </c>
      <c r="Q318">
        <v>4622.34</v>
      </c>
      <c r="R318">
        <v>4622.34</v>
      </c>
      <c r="S318">
        <v>772763</v>
      </c>
      <c r="T318" s="2">
        <v>45338</v>
      </c>
      <c r="V318" s="2" t="s">
        <v>31</v>
      </c>
      <c r="W318">
        <v>105408</v>
      </c>
      <c r="X318">
        <v>0</v>
      </c>
      <c r="Y318" t="s">
        <v>551</v>
      </c>
      <c r="Z318">
        <v>255422.47</v>
      </c>
      <c r="AA318" t="s">
        <v>1371</v>
      </c>
      <c r="AB318">
        <v>234217.5</v>
      </c>
      <c r="AC318">
        <v>0.18</v>
      </c>
      <c r="AD318" t="s">
        <v>1979</v>
      </c>
    </row>
    <row r="319" spans="1:30" x14ac:dyDescent="0.25">
      <c r="A319">
        <v>7196</v>
      </c>
      <c r="B319" t="s">
        <v>549</v>
      </c>
      <c r="C319" t="s">
        <v>608</v>
      </c>
      <c r="D319" s="11">
        <f t="shared" si="4"/>
        <v>1583515.5</v>
      </c>
      <c r="E319" s="6">
        <v>1227905.2</v>
      </c>
      <c r="F319" s="6">
        <v>0</v>
      </c>
      <c r="G319" s="6">
        <v>0</v>
      </c>
      <c r="H319">
        <v>0</v>
      </c>
      <c r="I319">
        <v>221692.18</v>
      </c>
      <c r="J319">
        <v>51853.8</v>
      </c>
      <c r="K319">
        <v>39587.89</v>
      </c>
      <c r="L319">
        <v>0</v>
      </c>
      <c r="M319">
        <v>9457.42</v>
      </c>
      <c r="N319">
        <v>0</v>
      </c>
      <c r="O319">
        <v>0</v>
      </c>
      <c r="P319">
        <v>0</v>
      </c>
      <c r="Q319">
        <v>4348.33</v>
      </c>
      <c r="R319">
        <v>4348.33</v>
      </c>
      <c r="S319">
        <v>1265273</v>
      </c>
      <c r="T319" s="2">
        <v>45338</v>
      </c>
      <c r="V319" s="2" t="s">
        <v>31</v>
      </c>
      <c r="W319">
        <v>105408</v>
      </c>
      <c r="X319">
        <v>0</v>
      </c>
      <c r="Y319" t="s">
        <v>551</v>
      </c>
      <c r="Z319">
        <v>355610.3</v>
      </c>
      <c r="AA319" t="s">
        <v>1370</v>
      </c>
      <c r="AB319">
        <v>357164</v>
      </c>
      <c r="AC319">
        <v>0.46</v>
      </c>
      <c r="AD319" t="s">
        <v>1980</v>
      </c>
    </row>
    <row r="320" spans="1:30" x14ac:dyDescent="0.25">
      <c r="A320">
        <v>7198</v>
      </c>
      <c r="B320" t="s">
        <v>550</v>
      </c>
      <c r="C320" t="s">
        <v>609</v>
      </c>
      <c r="D320" s="11">
        <f t="shared" si="4"/>
        <v>635652.1</v>
      </c>
      <c r="E320" s="6">
        <v>635652.1</v>
      </c>
      <c r="F320" s="6">
        <v>0</v>
      </c>
      <c r="G320" s="6">
        <v>0</v>
      </c>
      <c r="H320">
        <v>0</v>
      </c>
      <c r="I320">
        <v>88991.31</v>
      </c>
      <c r="J320">
        <v>19069.57</v>
      </c>
      <c r="K320">
        <v>15891.3</v>
      </c>
      <c r="L320">
        <v>0</v>
      </c>
      <c r="M320">
        <v>9457.42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502243</v>
      </c>
      <c r="T320" s="2">
        <v>45345</v>
      </c>
      <c r="V320" s="2" t="s">
        <v>31</v>
      </c>
      <c r="W320">
        <v>3900</v>
      </c>
      <c r="X320">
        <v>0</v>
      </c>
      <c r="Y320" t="s">
        <v>551</v>
      </c>
      <c r="Z320">
        <v>0</v>
      </c>
      <c r="AA320" t="s">
        <v>1371</v>
      </c>
      <c r="AB320">
        <v>4258.5</v>
      </c>
      <c r="AC320">
        <v>0.5</v>
      </c>
      <c r="AD320" t="s">
        <v>1981</v>
      </c>
    </row>
    <row r="321" spans="1:30" x14ac:dyDescent="0.25">
      <c r="A321">
        <v>7202</v>
      </c>
      <c r="B321" t="s">
        <v>552</v>
      </c>
      <c r="C321" t="s">
        <v>610</v>
      </c>
      <c r="D321" s="11">
        <f t="shared" si="4"/>
        <v>976333.6</v>
      </c>
      <c r="E321" s="6">
        <v>718267</v>
      </c>
      <c r="F321" s="6">
        <v>0</v>
      </c>
      <c r="G321" s="6">
        <v>0</v>
      </c>
      <c r="H321">
        <v>0</v>
      </c>
      <c r="I321">
        <v>136686.69</v>
      </c>
      <c r="J321">
        <v>29290</v>
      </c>
      <c r="K321">
        <v>24408.34</v>
      </c>
      <c r="L321">
        <v>0</v>
      </c>
      <c r="M321">
        <v>9457.42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776491</v>
      </c>
      <c r="T321" s="2">
        <v>45345</v>
      </c>
      <c r="V321" s="2" t="s">
        <v>31</v>
      </c>
      <c r="W321">
        <v>105408</v>
      </c>
      <c r="X321">
        <v>0</v>
      </c>
      <c r="Y321" t="s">
        <v>551</v>
      </c>
      <c r="Z321">
        <v>258066.6</v>
      </c>
      <c r="AA321" t="s">
        <v>1371</v>
      </c>
      <c r="AB321">
        <v>190213</v>
      </c>
      <c r="AC321">
        <v>-0.15</v>
      </c>
      <c r="AD321" t="s">
        <v>1982</v>
      </c>
    </row>
    <row r="322" spans="1:30" x14ac:dyDescent="0.25">
      <c r="A322">
        <v>7204</v>
      </c>
      <c r="B322" t="s">
        <v>562</v>
      </c>
      <c r="C322" t="s">
        <v>611</v>
      </c>
      <c r="D322" s="11">
        <f t="shared" si="4"/>
        <v>798894.6</v>
      </c>
      <c r="E322" s="6">
        <v>798894.6</v>
      </c>
      <c r="F322" s="6">
        <v>0</v>
      </c>
      <c r="G322" s="6">
        <v>0</v>
      </c>
      <c r="H322">
        <v>0</v>
      </c>
      <c r="I322">
        <v>111845.24</v>
      </c>
      <c r="J322">
        <v>23966.84</v>
      </c>
      <c r="K322">
        <v>19972.36</v>
      </c>
      <c r="L322">
        <v>0</v>
      </c>
      <c r="M322">
        <v>9457.42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879612</v>
      </c>
      <c r="T322" s="2">
        <v>45338</v>
      </c>
      <c r="V322" s="2" t="s">
        <v>31</v>
      </c>
      <c r="W322">
        <v>105408</v>
      </c>
      <c r="X322">
        <v>0</v>
      </c>
      <c r="Y322" t="s">
        <v>1854</v>
      </c>
      <c r="Z322">
        <v>0</v>
      </c>
      <c r="AA322" t="s">
        <v>1371</v>
      </c>
      <c r="AB322">
        <v>99365</v>
      </c>
      <c r="AC322">
        <v>0.26</v>
      </c>
      <c r="AD322" t="s">
        <v>1737</v>
      </c>
    </row>
    <row r="323" spans="1:30" x14ac:dyDescent="0.25">
      <c r="A323">
        <v>7205</v>
      </c>
      <c r="B323" t="s">
        <v>563</v>
      </c>
      <c r="C323" t="s">
        <v>612</v>
      </c>
      <c r="D323" s="11">
        <f t="shared" ref="D323:D386" si="5">+E323+F323+Z323</f>
        <v>706911</v>
      </c>
      <c r="E323" s="6">
        <v>706911</v>
      </c>
      <c r="F323" s="6">
        <v>0</v>
      </c>
      <c r="G323" s="6">
        <v>0</v>
      </c>
      <c r="H323">
        <v>0</v>
      </c>
      <c r="I323">
        <v>98967.54</v>
      </c>
      <c r="J323">
        <v>21207.33</v>
      </c>
      <c r="K323">
        <v>17672.77</v>
      </c>
      <c r="L323">
        <v>0</v>
      </c>
      <c r="M323">
        <v>9457.42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879612</v>
      </c>
      <c r="T323" s="2">
        <v>45338</v>
      </c>
      <c r="V323" s="2" t="s">
        <v>31</v>
      </c>
      <c r="W323">
        <v>105408</v>
      </c>
      <c r="X323">
        <v>0</v>
      </c>
      <c r="Y323" t="s">
        <v>1983</v>
      </c>
      <c r="Z323">
        <v>0</v>
      </c>
      <c r="AA323" t="s">
        <v>1371</v>
      </c>
      <c r="AB323">
        <v>99365</v>
      </c>
      <c r="AC323">
        <v>0.06</v>
      </c>
      <c r="AD323" t="s">
        <v>1737</v>
      </c>
    </row>
    <row r="324" spans="1:30" x14ac:dyDescent="0.25">
      <c r="A324">
        <v>7207</v>
      </c>
      <c r="B324" t="s">
        <v>564</v>
      </c>
      <c r="C324" t="s">
        <v>710</v>
      </c>
      <c r="D324" s="11">
        <f t="shared" si="5"/>
        <v>739843.4</v>
      </c>
      <c r="E324" s="6">
        <v>739843.4</v>
      </c>
      <c r="F324" s="6">
        <v>0</v>
      </c>
      <c r="G324" s="6">
        <v>0</v>
      </c>
      <c r="H324">
        <v>0</v>
      </c>
      <c r="I324">
        <v>103578.07</v>
      </c>
      <c r="J324">
        <v>22195.3</v>
      </c>
      <c r="K324">
        <v>18496.09</v>
      </c>
      <c r="L324">
        <v>0</v>
      </c>
      <c r="M324">
        <v>9457.42</v>
      </c>
      <c r="N324">
        <v>0</v>
      </c>
      <c r="O324">
        <v>0</v>
      </c>
      <c r="P324">
        <v>0</v>
      </c>
      <c r="Q324">
        <v>-40000</v>
      </c>
      <c r="R324">
        <v>0</v>
      </c>
      <c r="S324">
        <v>546117</v>
      </c>
      <c r="T324" s="2">
        <v>45356</v>
      </c>
      <c r="V324" s="2" t="s">
        <v>31</v>
      </c>
      <c r="W324">
        <v>119906</v>
      </c>
      <c r="X324">
        <v>0</v>
      </c>
      <c r="Y324" t="s">
        <v>551</v>
      </c>
      <c r="Z324">
        <v>0</v>
      </c>
      <c r="AA324" t="s">
        <v>1371</v>
      </c>
      <c r="AB324">
        <v>42585</v>
      </c>
      <c r="AC324">
        <v>0.48</v>
      </c>
      <c r="AD324" t="s">
        <v>1881</v>
      </c>
    </row>
    <row r="325" spans="1:30" x14ac:dyDescent="0.25">
      <c r="A325">
        <v>7208</v>
      </c>
      <c r="B325" t="s">
        <v>565</v>
      </c>
      <c r="C325" t="s">
        <v>711</v>
      </c>
      <c r="D325" s="11">
        <f t="shared" si="5"/>
        <v>909067.65</v>
      </c>
      <c r="E325" s="6">
        <v>731262.5</v>
      </c>
      <c r="F325" s="6">
        <v>0</v>
      </c>
      <c r="G325" s="6">
        <v>0</v>
      </c>
      <c r="H325">
        <v>0</v>
      </c>
      <c r="I325">
        <v>127269.47</v>
      </c>
      <c r="J325">
        <v>27272.03</v>
      </c>
      <c r="K325">
        <v>22726.69</v>
      </c>
      <c r="L325">
        <v>0</v>
      </c>
      <c r="M325">
        <v>9457.42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722342</v>
      </c>
      <c r="T325" s="2">
        <v>45358</v>
      </c>
      <c r="V325" s="2" t="s">
        <v>31</v>
      </c>
      <c r="W325">
        <v>105408</v>
      </c>
      <c r="X325">
        <v>0</v>
      </c>
      <c r="Y325" t="s">
        <v>551</v>
      </c>
      <c r="Z325">
        <v>177805.15</v>
      </c>
      <c r="AA325" t="s">
        <v>1370</v>
      </c>
      <c r="AB325">
        <v>0</v>
      </c>
      <c r="AC325">
        <v>-0.04</v>
      </c>
      <c r="AD325" t="s">
        <v>1984</v>
      </c>
    </row>
    <row r="326" spans="1:30" x14ac:dyDescent="0.25">
      <c r="A326">
        <v>7211</v>
      </c>
      <c r="B326" t="s">
        <v>566</v>
      </c>
      <c r="C326" t="s">
        <v>712</v>
      </c>
      <c r="D326" s="11">
        <f t="shared" si="5"/>
        <v>564380.69999999995</v>
      </c>
      <c r="E326" s="6">
        <v>564380.69999999995</v>
      </c>
      <c r="F326" s="6">
        <v>0</v>
      </c>
      <c r="G326" s="6">
        <v>0</v>
      </c>
      <c r="H326">
        <v>0</v>
      </c>
      <c r="I326">
        <v>79013.3</v>
      </c>
      <c r="J326">
        <v>16931.419999999998</v>
      </c>
      <c r="K326">
        <v>14109.52</v>
      </c>
      <c r="L326">
        <v>0</v>
      </c>
      <c r="M326">
        <v>9457.42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444869</v>
      </c>
      <c r="T326" s="2">
        <v>45356</v>
      </c>
      <c r="V326" s="2" t="s">
        <v>31</v>
      </c>
      <c r="W326">
        <v>105408</v>
      </c>
      <c r="X326">
        <v>0</v>
      </c>
      <c r="Y326" t="s">
        <v>551</v>
      </c>
      <c r="Z326">
        <v>0</v>
      </c>
      <c r="AA326" t="s">
        <v>1370</v>
      </c>
      <c r="AB326">
        <v>0</v>
      </c>
      <c r="AC326">
        <v>-0.04</v>
      </c>
      <c r="AD326" t="s">
        <v>1525</v>
      </c>
    </row>
    <row r="327" spans="1:30" x14ac:dyDescent="0.25">
      <c r="A327">
        <v>7212</v>
      </c>
      <c r="B327" t="s">
        <v>567</v>
      </c>
      <c r="C327" t="s">
        <v>713</v>
      </c>
      <c r="D327" s="11">
        <f t="shared" si="5"/>
        <v>1036090.3</v>
      </c>
      <c r="E327" s="6">
        <v>794308.8</v>
      </c>
      <c r="F327" s="6">
        <v>0</v>
      </c>
      <c r="G327" s="6">
        <v>0</v>
      </c>
      <c r="H327">
        <v>0</v>
      </c>
      <c r="I327">
        <v>145052.64000000001</v>
      </c>
      <c r="J327">
        <v>31082.7</v>
      </c>
      <c r="K327">
        <v>25902.25</v>
      </c>
      <c r="L327">
        <v>0</v>
      </c>
      <c r="M327">
        <v>9457.42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900118</v>
      </c>
      <c r="T327" s="2">
        <v>45356</v>
      </c>
      <c r="V327" s="2" t="s">
        <v>31</v>
      </c>
      <c r="W327">
        <v>2808</v>
      </c>
      <c r="X327">
        <v>0</v>
      </c>
      <c r="Y327" t="s">
        <v>1537</v>
      </c>
      <c r="Z327">
        <v>241781.5</v>
      </c>
      <c r="AA327" t="s">
        <v>1373</v>
      </c>
      <c r="AB327">
        <v>143330</v>
      </c>
      <c r="AC327">
        <v>0.71</v>
      </c>
      <c r="AD327" t="s">
        <v>1985</v>
      </c>
    </row>
    <row r="328" spans="1:30" x14ac:dyDescent="0.25">
      <c r="A328">
        <v>7213</v>
      </c>
      <c r="B328" t="s">
        <v>568</v>
      </c>
      <c r="C328" t="s">
        <v>714</v>
      </c>
      <c r="D328" s="11">
        <f t="shared" si="5"/>
        <v>327297.7</v>
      </c>
      <c r="E328" s="6">
        <v>327297.7</v>
      </c>
      <c r="F328" s="6">
        <v>0</v>
      </c>
      <c r="G328" s="6">
        <v>0</v>
      </c>
      <c r="H328">
        <v>0</v>
      </c>
      <c r="I328">
        <v>45821.68</v>
      </c>
      <c r="J328">
        <v>9818.93</v>
      </c>
      <c r="K328">
        <v>8182.44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263475</v>
      </c>
      <c r="T328" s="2">
        <v>45356</v>
      </c>
      <c r="U328" s="2">
        <v>45496</v>
      </c>
      <c r="V328" s="2" t="s">
        <v>31</v>
      </c>
      <c r="W328">
        <v>105408</v>
      </c>
      <c r="X328">
        <v>0</v>
      </c>
      <c r="Y328" t="s">
        <v>551</v>
      </c>
      <c r="Z328">
        <v>0</v>
      </c>
      <c r="AA328" t="s">
        <v>1370</v>
      </c>
      <c r="AB328">
        <v>9237</v>
      </c>
      <c r="AC328">
        <v>0.35</v>
      </c>
      <c r="AD328" t="s">
        <v>1986</v>
      </c>
    </row>
    <row r="329" spans="1:30" x14ac:dyDescent="0.25">
      <c r="A329">
        <v>7217</v>
      </c>
      <c r="B329" t="s">
        <v>569</v>
      </c>
      <c r="C329" t="s">
        <v>613</v>
      </c>
      <c r="D329" s="11">
        <f t="shared" si="5"/>
        <v>691580.4</v>
      </c>
      <c r="E329" s="6">
        <v>691580.4</v>
      </c>
      <c r="F329" s="6">
        <v>0</v>
      </c>
      <c r="G329" s="6">
        <v>0</v>
      </c>
      <c r="H329">
        <v>0</v>
      </c>
      <c r="I329">
        <v>96821.26</v>
      </c>
      <c r="J329">
        <v>20747.41</v>
      </c>
      <c r="K329">
        <v>17289.509999999998</v>
      </c>
      <c r="L329">
        <v>0</v>
      </c>
      <c r="M329">
        <v>9457.42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547265</v>
      </c>
      <c r="T329" s="2">
        <v>45352</v>
      </c>
      <c r="V329" s="2" t="s">
        <v>31</v>
      </c>
      <c r="W329">
        <v>105408</v>
      </c>
      <c r="X329">
        <v>0</v>
      </c>
      <c r="Y329" t="s">
        <v>551</v>
      </c>
      <c r="Z329">
        <v>0</v>
      </c>
      <c r="AA329" t="s">
        <v>1371</v>
      </c>
      <c r="AB329">
        <v>0</v>
      </c>
      <c r="AC329">
        <v>0.2</v>
      </c>
      <c r="AD329" t="s">
        <v>1915</v>
      </c>
    </row>
    <row r="330" spans="1:30" x14ac:dyDescent="0.25">
      <c r="A330">
        <v>7218</v>
      </c>
      <c r="B330" t="s">
        <v>570</v>
      </c>
      <c r="C330" t="s">
        <v>614</v>
      </c>
      <c r="D330" s="11">
        <f t="shared" si="5"/>
        <v>1855688.67</v>
      </c>
      <c r="E330" s="6">
        <v>1855688.67</v>
      </c>
      <c r="F330" s="6">
        <v>0</v>
      </c>
      <c r="G330" s="6">
        <v>0</v>
      </c>
      <c r="H330">
        <v>0</v>
      </c>
      <c r="I330">
        <v>259796.41</v>
      </c>
      <c r="J330">
        <v>55670.66</v>
      </c>
      <c r="K330">
        <v>46392.22</v>
      </c>
      <c r="L330">
        <v>0</v>
      </c>
      <c r="M330">
        <v>9457.42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1484372</v>
      </c>
      <c r="T330" s="2">
        <v>45352</v>
      </c>
      <c r="V330" s="2" t="s">
        <v>31</v>
      </c>
      <c r="W330">
        <v>105408</v>
      </c>
      <c r="X330">
        <v>0</v>
      </c>
      <c r="Y330" t="s">
        <v>551</v>
      </c>
      <c r="Z330">
        <v>0</v>
      </c>
      <c r="AA330" t="s">
        <v>1370</v>
      </c>
      <c r="AB330">
        <v>363322</v>
      </c>
      <c r="AC330">
        <v>0.04</v>
      </c>
      <c r="AD330" t="s">
        <v>1987</v>
      </c>
    </row>
    <row r="331" spans="1:30" x14ac:dyDescent="0.25">
      <c r="A331">
        <v>7219</v>
      </c>
      <c r="B331" t="s">
        <v>571</v>
      </c>
      <c r="C331" t="s">
        <v>615</v>
      </c>
      <c r="D331" s="11">
        <f t="shared" si="5"/>
        <v>1744068.68</v>
      </c>
      <c r="E331" s="6">
        <v>1744068.68</v>
      </c>
      <c r="F331" s="6">
        <v>0</v>
      </c>
      <c r="G331" s="6">
        <v>0</v>
      </c>
      <c r="H331">
        <v>0</v>
      </c>
      <c r="I331">
        <v>244169.62</v>
      </c>
      <c r="J331">
        <v>52322.06</v>
      </c>
      <c r="K331">
        <v>43601.71</v>
      </c>
      <c r="L331">
        <v>0</v>
      </c>
      <c r="M331">
        <v>9457.42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1394517</v>
      </c>
      <c r="T331" s="2">
        <v>45352</v>
      </c>
      <c r="V331" s="2" t="s">
        <v>31</v>
      </c>
      <c r="W331">
        <v>105408</v>
      </c>
      <c r="X331">
        <v>0</v>
      </c>
      <c r="Y331" t="s">
        <v>551</v>
      </c>
      <c r="Z331">
        <v>0</v>
      </c>
      <c r="AA331" t="s">
        <v>1371</v>
      </c>
      <c r="AB331">
        <v>327904.5</v>
      </c>
      <c r="AC331">
        <v>-0.87</v>
      </c>
      <c r="AD331" t="s">
        <v>1988</v>
      </c>
    </row>
    <row r="332" spans="1:30" x14ac:dyDescent="0.25">
      <c r="A332">
        <v>7220</v>
      </c>
      <c r="B332" t="s">
        <v>572</v>
      </c>
      <c r="C332" t="s">
        <v>616</v>
      </c>
      <c r="D332" s="11">
        <f t="shared" si="5"/>
        <v>987972</v>
      </c>
      <c r="E332" s="6">
        <v>987972</v>
      </c>
      <c r="F332" s="6">
        <v>0</v>
      </c>
      <c r="G332" s="6">
        <v>0</v>
      </c>
      <c r="H332">
        <v>0</v>
      </c>
      <c r="I332">
        <v>138316.07999999999</v>
      </c>
      <c r="J332">
        <v>29639.16</v>
      </c>
      <c r="K332">
        <v>24699.3</v>
      </c>
      <c r="L332">
        <v>0</v>
      </c>
      <c r="M332">
        <v>9457.42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785860</v>
      </c>
      <c r="T332" s="2">
        <v>45352</v>
      </c>
      <c r="V332" s="2" t="s">
        <v>31</v>
      </c>
      <c r="W332">
        <v>126205</v>
      </c>
      <c r="X332">
        <v>0</v>
      </c>
      <c r="Y332" t="s">
        <v>551</v>
      </c>
      <c r="Z332">
        <v>0</v>
      </c>
      <c r="AA332" t="s">
        <v>1371</v>
      </c>
      <c r="AB332">
        <v>215764</v>
      </c>
      <c r="AC332">
        <v>-0.04</v>
      </c>
      <c r="AD332" t="s">
        <v>1989</v>
      </c>
    </row>
    <row r="333" spans="1:30" x14ac:dyDescent="0.25">
      <c r="A333">
        <v>7221</v>
      </c>
      <c r="B333" t="s">
        <v>573</v>
      </c>
      <c r="C333" t="s">
        <v>617</v>
      </c>
      <c r="D333" s="11">
        <f t="shared" si="5"/>
        <v>1241157.21</v>
      </c>
      <c r="E333" s="6">
        <v>1241157.21</v>
      </c>
      <c r="F333" s="6">
        <v>0</v>
      </c>
      <c r="G333" s="6">
        <v>0</v>
      </c>
      <c r="H333">
        <v>0</v>
      </c>
      <c r="I333">
        <v>173762.02</v>
      </c>
      <c r="J333">
        <v>37234.720000000001</v>
      </c>
      <c r="K333">
        <v>31028.93</v>
      </c>
      <c r="L333">
        <v>0</v>
      </c>
      <c r="M333">
        <v>9457.42</v>
      </c>
      <c r="N333">
        <v>0</v>
      </c>
      <c r="O333">
        <v>0</v>
      </c>
      <c r="P333">
        <v>0</v>
      </c>
      <c r="Q333">
        <v>-40000</v>
      </c>
      <c r="R333">
        <v>0</v>
      </c>
      <c r="S333">
        <v>949674</v>
      </c>
      <c r="T333" s="2">
        <v>45352</v>
      </c>
      <c r="V333" s="2" t="s">
        <v>31</v>
      </c>
      <c r="W333">
        <v>105408</v>
      </c>
      <c r="X333">
        <v>0</v>
      </c>
      <c r="Y333" t="s">
        <v>551</v>
      </c>
      <c r="Z333">
        <v>0</v>
      </c>
      <c r="AA333" t="s">
        <v>1370</v>
      </c>
      <c r="AB333">
        <v>124699.5</v>
      </c>
      <c r="AC333">
        <v>-0.12</v>
      </c>
      <c r="AD333" t="s">
        <v>1990</v>
      </c>
    </row>
    <row r="334" spans="1:30" x14ac:dyDescent="0.25">
      <c r="A334">
        <v>7222</v>
      </c>
      <c r="B334" t="s">
        <v>574</v>
      </c>
      <c r="C334" t="s">
        <v>618</v>
      </c>
      <c r="D334" s="11">
        <f t="shared" si="5"/>
        <v>359843.25</v>
      </c>
      <c r="E334" s="6">
        <v>359843.25</v>
      </c>
      <c r="F334" s="6">
        <v>0</v>
      </c>
      <c r="G334" s="6">
        <v>0</v>
      </c>
      <c r="H334">
        <v>0</v>
      </c>
      <c r="I334">
        <v>50378.06</v>
      </c>
      <c r="J334">
        <v>10795.3</v>
      </c>
      <c r="K334">
        <v>8996.08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289674</v>
      </c>
      <c r="T334" s="2">
        <v>45352</v>
      </c>
      <c r="U334" s="2">
        <v>45496</v>
      </c>
      <c r="V334" s="2" t="s">
        <v>31</v>
      </c>
      <c r="W334">
        <v>105408</v>
      </c>
      <c r="X334">
        <v>0</v>
      </c>
      <c r="Y334" t="s">
        <v>551</v>
      </c>
      <c r="Z334">
        <v>0</v>
      </c>
      <c r="AA334" t="s">
        <v>1371</v>
      </c>
      <c r="AB334">
        <v>29809.5</v>
      </c>
      <c r="AC334">
        <v>0.19</v>
      </c>
      <c r="AD334" t="s">
        <v>1991</v>
      </c>
    </row>
    <row r="335" spans="1:30" x14ac:dyDescent="0.25">
      <c r="A335">
        <v>7223</v>
      </c>
      <c r="B335" t="s">
        <v>575</v>
      </c>
      <c r="C335" t="s">
        <v>619</v>
      </c>
      <c r="D335" s="11">
        <f t="shared" si="5"/>
        <v>2191238.09</v>
      </c>
      <c r="E335" s="6">
        <v>2191238.09</v>
      </c>
      <c r="F335" s="6">
        <v>0</v>
      </c>
      <c r="G335" s="6">
        <v>0</v>
      </c>
      <c r="H335">
        <v>0</v>
      </c>
      <c r="I335">
        <v>306773.33</v>
      </c>
      <c r="J335">
        <v>65737.14</v>
      </c>
      <c r="K335">
        <v>54780.95</v>
      </c>
      <c r="L335">
        <v>0</v>
      </c>
      <c r="M335">
        <v>9457.42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1754490</v>
      </c>
      <c r="T335" s="2">
        <v>45352</v>
      </c>
      <c r="V335" s="2" t="s">
        <v>31</v>
      </c>
      <c r="W335">
        <v>105408</v>
      </c>
      <c r="X335">
        <v>0</v>
      </c>
      <c r="Y335" t="s">
        <v>551</v>
      </c>
      <c r="Z335">
        <v>0</v>
      </c>
      <c r="AA335" t="s">
        <v>1370</v>
      </c>
      <c r="AB335">
        <v>444915.5</v>
      </c>
      <c r="AC335">
        <v>0.75</v>
      </c>
      <c r="AD335" t="s">
        <v>1992</v>
      </c>
    </row>
    <row r="336" spans="1:30" x14ac:dyDescent="0.25">
      <c r="A336">
        <v>7224</v>
      </c>
      <c r="B336" t="s">
        <v>576</v>
      </c>
      <c r="C336" t="s">
        <v>620</v>
      </c>
      <c r="D336" s="11">
        <f t="shared" si="5"/>
        <v>1124244</v>
      </c>
      <c r="E336" s="6">
        <v>1124244</v>
      </c>
      <c r="F336" s="6">
        <v>0</v>
      </c>
      <c r="G336" s="6">
        <v>0</v>
      </c>
      <c r="H336">
        <v>0</v>
      </c>
      <c r="I336">
        <v>157394.16</v>
      </c>
      <c r="J336">
        <v>33727.32</v>
      </c>
      <c r="K336">
        <v>28106.1</v>
      </c>
      <c r="L336">
        <v>0</v>
      </c>
      <c r="M336">
        <v>9457.42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895559</v>
      </c>
      <c r="T336" s="2">
        <v>45352</v>
      </c>
      <c r="V336" s="2" t="s">
        <v>31</v>
      </c>
      <c r="W336">
        <v>105408</v>
      </c>
      <c r="X336">
        <v>0</v>
      </c>
      <c r="Y336" t="s">
        <v>551</v>
      </c>
      <c r="Z336">
        <v>0</v>
      </c>
      <c r="AA336" t="s">
        <v>1371</v>
      </c>
      <c r="AB336">
        <v>303773</v>
      </c>
      <c r="AC336">
        <v>0</v>
      </c>
      <c r="AD336" t="s">
        <v>1993</v>
      </c>
    </row>
    <row r="337" spans="1:30" x14ac:dyDescent="0.25">
      <c r="A337">
        <v>7225</v>
      </c>
      <c r="B337" t="s">
        <v>577</v>
      </c>
      <c r="C337" t="s">
        <v>715</v>
      </c>
      <c r="D337" s="11">
        <f t="shared" si="5"/>
        <v>867970.1</v>
      </c>
      <c r="E337" s="6">
        <v>867970.1</v>
      </c>
      <c r="F337" s="6">
        <v>0</v>
      </c>
      <c r="G337" s="6">
        <v>0</v>
      </c>
      <c r="H337">
        <v>0</v>
      </c>
      <c r="I337">
        <v>121515.82</v>
      </c>
      <c r="J337">
        <v>26039.11</v>
      </c>
      <c r="K337">
        <v>21699.25</v>
      </c>
      <c r="L337">
        <v>0</v>
      </c>
      <c r="M337">
        <v>9457.42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689258</v>
      </c>
      <c r="T337" s="2">
        <v>45369</v>
      </c>
      <c r="V337" s="2" t="s">
        <v>31</v>
      </c>
      <c r="W337">
        <v>2808</v>
      </c>
      <c r="X337">
        <v>0</v>
      </c>
      <c r="Y337" t="s">
        <v>551</v>
      </c>
      <c r="Z337">
        <v>0</v>
      </c>
      <c r="AA337" t="s">
        <v>1370</v>
      </c>
      <c r="AB337">
        <v>46185</v>
      </c>
      <c r="AC337">
        <v>-0.5</v>
      </c>
      <c r="AD337" t="s">
        <v>1747</v>
      </c>
    </row>
    <row r="338" spans="1:30" x14ac:dyDescent="0.25">
      <c r="A338">
        <v>7226</v>
      </c>
      <c r="B338" t="s">
        <v>578</v>
      </c>
      <c r="C338" t="s">
        <v>716</v>
      </c>
      <c r="D338" s="11">
        <f t="shared" si="5"/>
        <v>330459.59999999998</v>
      </c>
      <c r="E338" s="6">
        <v>330459.59999999998</v>
      </c>
      <c r="F338" s="6">
        <v>0</v>
      </c>
      <c r="G338" s="6">
        <v>0</v>
      </c>
      <c r="H338">
        <v>0</v>
      </c>
      <c r="I338">
        <v>46264.35</v>
      </c>
      <c r="J338">
        <v>9913.7900000000009</v>
      </c>
      <c r="K338">
        <v>8261.49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-40000</v>
      </c>
      <c r="R338">
        <v>0</v>
      </c>
      <c r="S338">
        <v>226020</v>
      </c>
      <c r="T338" s="2">
        <v>45371</v>
      </c>
      <c r="U338" s="2">
        <v>45489</v>
      </c>
      <c r="V338" s="2" t="s">
        <v>31</v>
      </c>
      <c r="W338">
        <v>105408</v>
      </c>
      <c r="X338">
        <v>0</v>
      </c>
      <c r="Y338" t="s">
        <v>551</v>
      </c>
      <c r="Z338">
        <v>0</v>
      </c>
      <c r="AA338" t="s">
        <v>1371</v>
      </c>
      <c r="AB338">
        <v>0</v>
      </c>
      <c r="AC338">
        <v>0.03</v>
      </c>
      <c r="AD338" t="s">
        <v>1994</v>
      </c>
    </row>
    <row r="339" spans="1:30" x14ac:dyDescent="0.25">
      <c r="A339">
        <v>7227</v>
      </c>
      <c r="B339" t="s">
        <v>579</v>
      </c>
      <c r="C339" t="s">
        <v>717</v>
      </c>
      <c r="D339" s="11">
        <f t="shared" si="5"/>
        <v>776215.9</v>
      </c>
      <c r="E339" s="6">
        <v>776215.9</v>
      </c>
      <c r="F339" s="6">
        <v>0</v>
      </c>
      <c r="G339" s="6">
        <v>0</v>
      </c>
      <c r="H339">
        <v>0</v>
      </c>
      <c r="I339">
        <v>108670.23</v>
      </c>
      <c r="J339">
        <v>23286.48</v>
      </c>
      <c r="K339">
        <v>19405.39</v>
      </c>
      <c r="L339">
        <v>0</v>
      </c>
      <c r="M339">
        <v>9457.42</v>
      </c>
      <c r="N339">
        <v>0</v>
      </c>
      <c r="O339">
        <v>0</v>
      </c>
      <c r="P339">
        <v>0</v>
      </c>
      <c r="Q339">
        <v>-40000</v>
      </c>
      <c r="R339">
        <v>0</v>
      </c>
      <c r="S339">
        <v>575396</v>
      </c>
      <c r="T339" s="2">
        <v>45376</v>
      </c>
      <c r="V339" s="2" t="s">
        <v>31</v>
      </c>
      <c r="W339">
        <v>2808</v>
      </c>
      <c r="X339">
        <v>0</v>
      </c>
      <c r="Y339" t="s">
        <v>551</v>
      </c>
      <c r="Z339">
        <v>0</v>
      </c>
      <c r="AA339" t="s">
        <v>1370</v>
      </c>
      <c r="AB339">
        <v>52343</v>
      </c>
      <c r="AC339">
        <v>-0.38</v>
      </c>
      <c r="AD339" t="s">
        <v>1829</v>
      </c>
    </row>
    <row r="340" spans="1:30" x14ac:dyDescent="0.25">
      <c r="A340">
        <v>7228</v>
      </c>
      <c r="B340" t="s">
        <v>580</v>
      </c>
      <c r="C340" t="s">
        <v>718</v>
      </c>
      <c r="D340" s="11">
        <f t="shared" si="5"/>
        <v>316724.87</v>
      </c>
      <c r="E340" s="6">
        <v>255439.1</v>
      </c>
      <c r="F340" s="6">
        <v>0</v>
      </c>
      <c r="G340" s="6">
        <v>0</v>
      </c>
      <c r="H340">
        <v>0</v>
      </c>
      <c r="I340">
        <v>44341.49</v>
      </c>
      <c r="J340">
        <v>9501.75</v>
      </c>
      <c r="K340">
        <v>7918.12</v>
      </c>
      <c r="L340">
        <v>0</v>
      </c>
      <c r="M340">
        <v>0</v>
      </c>
      <c r="N340">
        <v>0</v>
      </c>
      <c r="O340">
        <v>56286.2</v>
      </c>
      <c r="P340">
        <v>0</v>
      </c>
      <c r="Q340">
        <v>0</v>
      </c>
      <c r="R340">
        <v>0</v>
      </c>
      <c r="S340">
        <v>225144</v>
      </c>
      <c r="T340" s="2">
        <v>45376</v>
      </c>
      <c r="V340" s="2" t="s">
        <v>31</v>
      </c>
      <c r="W340">
        <v>2808</v>
      </c>
      <c r="X340">
        <v>0</v>
      </c>
      <c r="Y340" t="s">
        <v>1995</v>
      </c>
      <c r="Z340">
        <v>61285.77</v>
      </c>
      <c r="AA340" t="s">
        <v>1522</v>
      </c>
      <c r="AB340">
        <v>5419.5</v>
      </c>
      <c r="AC340">
        <v>-0.31</v>
      </c>
      <c r="AD340" t="s">
        <v>1996</v>
      </c>
    </row>
    <row r="341" spans="1:30" x14ac:dyDescent="0.25">
      <c r="A341">
        <v>7230</v>
      </c>
      <c r="B341" t="s">
        <v>641</v>
      </c>
      <c r="C341" t="s">
        <v>719</v>
      </c>
      <c r="D341" s="11">
        <f t="shared" si="5"/>
        <v>789763.5</v>
      </c>
      <c r="E341" s="6">
        <v>789763.5</v>
      </c>
      <c r="F341" s="6">
        <v>0</v>
      </c>
      <c r="G341" s="6">
        <v>0</v>
      </c>
      <c r="H341">
        <v>0</v>
      </c>
      <c r="I341">
        <v>110566.9</v>
      </c>
      <c r="J341">
        <v>23692.91</v>
      </c>
      <c r="K341">
        <v>19744.080000000002</v>
      </c>
      <c r="L341">
        <v>0</v>
      </c>
      <c r="M341">
        <v>9457.42</v>
      </c>
      <c r="N341">
        <v>0</v>
      </c>
      <c r="O341">
        <v>0</v>
      </c>
      <c r="P341">
        <v>0</v>
      </c>
      <c r="Q341">
        <v>-40000</v>
      </c>
      <c r="R341">
        <v>0</v>
      </c>
      <c r="S341">
        <v>586302</v>
      </c>
      <c r="T341" s="2">
        <v>45390</v>
      </c>
      <c r="V341" s="2" t="s">
        <v>31</v>
      </c>
      <c r="W341">
        <v>2808</v>
      </c>
      <c r="X341">
        <v>0</v>
      </c>
      <c r="Y341" t="s">
        <v>551</v>
      </c>
      <c r="Z341">
        <v>0</v>
      </c>
      <c r="AA341" t="s">
        <v>1370</v>
      </c>
      <c r="AB341">
        <v>36948</v>
      </c>
      <c r="AC341">
        <v>-0.19</v>
      </c>
      <c r="AD341" t="s">
        <v>1997</v>
      </c>
    </row>
    <row r="342" spans="1:30" x14ac:dyDescent="0.25">
      <c r="A342">
        <v>7233</v>
      </c>
      <c r="B342" t="s">
        <v>654</v>
      </c>
      <c r="C342" t="s">
        <v>720</v>
      </c>
      <c r="D342" s="11">
        <f t="shared" si="5"/>
        <v>865968.75</v>
      </c>
      <c r="E342" s="6">
        <v>865968.75</v>
      </c>
      <c r="F342" s="6">
        <v>0</v>
      </c>
      <c r="G342" s="6">
        <v>0</v>
      </c>
      <c r="H342">
        <v>0</v>
      </c>
      <c r="I342">
        <v>121235.63</v>
      </c>
      <c r="J342">
        <v>25979.07</v>
      </c>
      <c r="K342">
        <v>21649.22</v>
      </c>
      <c r="L342">
        <v>0</v>
      </c>
      <c r="M342">
        <v>9457.42</v>
      </c>
      <c r="N342">
        <v>0</v>
      </c>
      <c r="O342">
        <v>0</v>
      </c>
      <c r="P342">
        <v>0</v>
      </c>
      <c r="Q342">
        <v>-40000</v>
      </c>
      <c r="R342">
        <v>0</v>
      </c>
      <c r="S342">
        <v>647647</v>
      </c>
      <c r="T342" s="2">
        <v>45405</v>
      </c>
      <c r="V342" s="2" t="s">
        <v>31</v>
      </c>
      <c r="W342">
        <v>105408</v>
      </c>
      <c r="X342">
        <v>0</v>
      </c>
      <c r="Y342" t="s">
        <v>551</v>
      </c>
      <c r="Z342">
        <v>0</v>
      </c>
      <c r="AA342" t="s">
        <v>1370</v>
      </c>
      <c r="AB342">
        <v>46185</v>
      </c>
      <c r="AC342">
        <v>-0.41</v>
      </c>
      <c r="AD342" t="s">
        <v>1998</v>
      </c>
    </row>
    <row r="343" spans="1:30" x14ac:dyDescent="0.25">
      <c r="A343">
        <v>7234</v>
      </c>
      <c r="B343" t="s">
        <v>655</v>
      </c>
      <c r="C343" t="s">
        <v>721</v>
      </c>
      <c r="D343" s="11">
        <f t="shared" si="5"/>
        <v>651266.6</v>
      </c>
      <c r="E343" s="6">
        <v>651266.6</v>
      </c>
      <c r="F343" s="6">
        <v>0</v>
      </c>
      <c r="G343" s="6">
        <v>0</v>
      </c>
      <c r="H343">
        <v>0</v>
      </c>
      <c r="I343">
        <v>91177.32</v>
      </c>
      <c r="J343">
        <v>19537.990000000002</v>
      </c>
      <c r="K343">
        <v>16281.67</v>
      </c>
      <c r="L343">
        <v>0</v>
      </c>
      <c r="M343">
        <v>9457.42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514812</v>
      </c>
      <c r="T343" s="2">
        <v>45405</v>
      </c>
      <c r="V343" s="2" t="s">
        <v>31</v>
      </c>
      <c r="W343">
        <v>105408</v>
      </c>
      <c r="X343">
        <v>0</v>
      </c>
      <c r="Y343" t="s">
        <v>551</v>
      </c>
      <c r="Z343">
        <v>0</v>
      </c>
      <c r="AA343" t="s">
        <v>1371</v>
      </c>
      <c r="AB343">
        <v>42585</v>
      </c>
      <c r="AC343">
        <v>-0.2</v>
      </c>
      <c r="AD343" t="s">
        <v>1999</v>
      </c>
    </row>
    <row r="344" spans="1:30" x14ac:dyDescent="0.25">
      <c r="A344">
        <v>7235</v>
      </c>
      <c r="B344" t="s">
        <v>656</v>
      </c>
      <c r="C344" t="s">
        <v>722</v>
      </c>
      <c r="D344" s="11">
        <f t="shared" si="5"/>
        <v>739843.4</v>
      </c>
      <c r="E344" s="6">
        <v>739843.4</v>
      </c>
      <c r="F344" s="6">
        <v>0</v>
      </c>
      <c r="G344" s="6">
        <v>0</v>
      </c>
      <c r="H344">
        <v>0</v>
      </c>
      <c r="I344">
        <v>103578.07</v>
      </c>
      <c r="J344">
        <v>22195.3</v>
      </c>
      <c r="K344">
        <v>18496.09</v>
      </c>
      <c r="L344">
        <v>0</v>
      </c>
      <c r="M344">
        <v>9457.42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586117</v>
      </c>
      <c r="T344" s="2">
        <v>45405</v>
      </c>
      <c r="V344" s="2" t="s">
        <v>31</v>
      </c>
      <c r="W344">
        <v>105408</v>
      </c>
      <c r="X344">
        <v>0</v>
      </c>
      <c r="Y344" t="s">
        <v>551</v>
      </c>
      <c r="Z344">
        <v>0</v>
      </c>
      <c r="AA344" t="s">
        <v>1371</v>
      </c>
      <c r="AB344">
        <v>42585</v>
      </c>
      <c r="AC344">
        <v>0.48</v>
      </c>
      <c r="AD344" t="s">
        <v>1816</v>
      </c>
    </row>
    <row r="345" spans="1:30" x14ac:dyDescent="0.25">
      <c r="A345">
        <v>7236</v>
      </c>
      <c r="B345" t="s">
        <v>657</v>
      </c>
      <c r="C345" t="s">
        <v>723</v>
      </c>
      <c r="D345" s="11">
        <f t="shared" si="5"/>
        <v>818090.3</v>
      </c>
      <c r="E345" s="6">
        <v>818090.3</v>
      </c>
      <c r="F345" s="6">
        <v>0</v>
      </c>
      <c r="G345" s="6">
        <v>0</v>
      </c>
      <c r="H345">
        <v>0</v>
      </c>
      <c r="I345">
        <v>114532.64</v>
      </c>
      <c r="J345">
        <v>24542.71</v>
      </c>
      <c r="K345">
        <v>20452.259999999998</v>
      </c>
      <c r="L345">
        <v>0</v>
      </c>
      <c r="M345">
        <v>9457.42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649105</v>
      </c>
      <c r="T345" s="2">
        <v>45398</v>
      </c>
      <c r="V345" s="2" t="s">
        <v>31</v>
      </c>
      <c r="W345">
        <v>105408</v>
      </c>
      <c r="X345">
        <v>0</v>
      </c>
      <c r="Y345" t="s">
        <v>551</v>
      </c>
      <c r="Z345">
        <v>0</v>
      </c>
      <c r="AA345" t="s">
        <v>1370</v>
      </c>
      <c r="AB345">
        <v>4618.5</v>
      </c>
      <c r="AC345">
        <v>-0.27</v>
      </c>
      <c r="AD345" t="s">
        <v>2000</v>
      </c>
    </row>
    <row r="346" spans="1:30" x14ac:dyDescent="0.25">
      <c r="A346">
        <v>7238</v>
      </c>
      <c r="B346" t="s">
        <v>658</v>
      </c>
      <c r="C346" t="s">
        <v>724</v>
      </c>
      <c r="D346" s="11">
        <f t="shared" si="5"/>
        <v>1626535</v>
      </c>
      <c r="E346" s="6">
        <v>1270420.95</v>
      </c>
      <c r="F346" s="6">
        <v>0</v>
      </c>
      <c r="G346" s="6">
        <v>0</v>
      </c>
      <c r="H346">
        <v>0</v>
      </c>
      <c r="I346">
        <v>227714.9</v>
      </c>
      <c r="J346">
        <v>53603.58</v>
      </c>
      <c r="K346">
        <v>40663.370000000003</v>
      </c>
      <c r="L346">
        <v>0</v>
      </c>
      <c r="M346">
        <v>9457.42</v>
      </c>
      <c r="N346">
        <v>0</v>
      </c>
      <c r="O346">
        <v>0</v>
      </c>
      <c r="P346">
        <v>0</v>
      </c>
      <c r="Q346">
        <v>4807.53</v>
      </c>
      <c r="R346">
        <v>4807.53</v>
      </c>
      <c r="S346">
        <v>1299903</v>
      </c>
      <c r="T346" s="2">
        <v>45400</v>
      </c>
      <c r="V346" s="2" t="s">
        <v>31</v>
      </c>
      <c r="W346">
        <v>119906</v>
      </c>
      <c r="X346">
        <v>0</v>
      </c>
      <c r="Y346" t="s">
        <v>551</v>
      </c>
      <c r="Z346">
        <v>356114.05</v>
      </c>
      <c r="AA346" t="s">
        <v>1370</v>
      </c>
      <c r="AB346">
        <v>431783</v>
      </c>
      <c r="AC346">
        <v>-0.26</v>
      </c>
      <c r="AD346" t="s">
        <v>2001</v>
      </c>
    </row>
    <row r="347" spans="1:30" x14ac:dyDescent="0.25">
      <c r="A347">
        <v>7239</v>
      </c>
      <c r="B347" t="s">
        <v>659</v>
      </c>
      <c r="C347" t="s">
        <v>1288</v>
      </c>
      <c r="D347" s="11">
        <f t="shared" si="5"/>
        <v>90000</v>
      </c>
      <c r="E347" s="6">
        <v>90000</v>
      </c>
      <c r="F347" s="6">
        <v>0</v>
      </c>
      <c r="G347" s="6">
        <v>0</v>
      </c>
      <c r="H347">
        <v>0</v>
      </c>
      <c r="I347">
        <v>9900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-40000</v>
      </c>
      <c r="R347">
        <v>0</v>
      </c>
      <c r="S347">
        <v>40100</v>
      </c>
      <c r="T347" s="2">
        <v>45405</v>
      </c>
      <c r="V347" s="2">
        <v>1</v>
      </c>
      <c r="W347" t="s">
        <v>42</v>
      </c>
      <c r="X347">
        <v>0</v>
      </c>
      <c r="Y347" t="s">
        <v>551</v>
      </c>
      <c r="Z347">
        <v>0</v>
      </c>
      <c r="AA347" t="s">
        <v>43</v>
      </c>
      <c r="AB347">
        <v>0</v>
      </c>
      <c r="AC347">
        <v>0</v>
      </c>
      <c r="AD347" t="s">
        <v>2002</v>
      </c>
    </row>
    <row r="348" spans="1:30" x14ac:dyDescent="0.25">
      <c r="A348">
        <v>7240</v>
      </c>
      <c r="B348" t="s">
        <v>660</v>
      </c>
      <c r="C348" t="s">
        <v>725</v>
      </c>
      <c r="D348" s="11">
        <f t="shared" si="5"/>
        <v>1185970.43</v>
      </c>
      <c r="E348" s="6">
        <v>917542</v>
      </c>
      <c r="F348" s="6">
        <v>0</v>
      </c>
      <c r="G348" s="6">
        <v>0</v>
      </c>
      <c r="H348">
        <v>0</v>
      </c>
      <c r="I348">
        <v>166035.85</v>
      </c>
      <c r="J348">
        <v>35579.11</v>
      </c>
      <c r="K348">
        <v>29649.26</v>
      </c>
      <c r="L348">
        <v>0</v>
      </c>
      <c r="M348">
        <v>9457.42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945249</v>
      </c>
      <c r="T348" s="2">
        <v>45400</v>
      </c>
      <c r="V348" s="2" t="s">
        <v>31</v>
      </c>
      <c r="W348">
        <v>2808</v>
      </c>
      <c r="X348">
        <v>0</v>
      </c>
      <c r="Y348" t="s">
        <v>551</v>
      </c>
      <c r="Z348">
        <v>268428.43</v>
      </c>
      <c r="AA348" t="s">
        <v>1370</v>
      </c>
      <c r="AB348">
        <v>150871</v>
      </c>
      <c r="AC348">
        <v>0.21</v>
      </c>
      <c r="AD348" t="s">
        <v>2003</v>
      </c>
    </row>
    <row r="349" spans="1:30" x14ac:dyDescent="0.25">
      <c r="A349">
        <v>7241</v>
      </c>
      <c r="B349" t="s">
        <v>661</v>
      </c>
      <c r="C349" t="s">
        <v>726</v>
      </c>
      <c r="D349" s="11">
        <f t="shared" si="5"/>
        <v>1328731.1100000001</v>
      </c>
      <c r="E349" s="6">
        <v>1025922.8</v>
      </c>
      <c r="F349" s="6">
        <v>0</v>
      </c>
      <c r="G349" s="6">
        <v>0</v>
      </c>
      <c r="H349">
        <v>0</v>
      </c>
      <c r="I349">
        <v>186022.37</v>
      </c>
      <c r="J349">
        <v>39861.94</v>
      </c>
      <c r="K349">
        <v>33218.28</v>
      </c>
      <c r="L349">
        <v>0</v>
      </c>
      <c r="M349">
        <v>9457.42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1060171</v>
      </c>
      <c r="T349" s="2">
        <v>45400</v>
      </c>
      <c r="V349" s="2" t="s">
        <v>31</v>
      </c>
      <c r="W349">
        <v>105408</v>
      </c>
      <c r="X349">
        <v>0</v>
      </c>
      <c r="Y349" t="s">
        <v>551</v>
      </c>
      <c r="Z349">
        <v>302808.31</v>
      </c>
      <c r="AA349" t="s">
        <v>1370</v>
      </c>
      <c r="AB349">
        <v>314058</v>
      </c>
      <c r="AC349">
        <v>-0.1</v>
      </c>
      <c r="AD349" t="s">
        <v>2004</v>
      </c>
    </row>
    <row r="350" spans="1:30" x14ac:dyDescent="0.25">
      <c r="A350">
        <v>7242</v>
      </c>
      <c r="B350" t="s">
        <v>662</v>
      </c>
      <c r="C350" t="s">
        <v>727</v>
      </c>
      <c r="D350" s="11">
        <f t="shared" si="5"/>
        <v>1220331.28</v>
      </c>
      <c r="E350" s="6">
        <v>933179.3</v>
      </c>
      <c r="F350" s="6">
        <v>0</v>
      </c>
      <c r="G350" s="6">
        <v>0</v>
      </c>
      <c r="H350">
        <v>0</v>
      </c>
      <c r="I350">
        <v>170846.37</v>
      </c>
      <c r="J350">
        <v>36609.93</v>
      </c>
      <c r="K350">
        <v>30508.28</v>
      </c>
      <c r="L350">
        <v>0</v>
      </c>
      <c r="M350">
        <v>9457.42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972910</v>
      </c>
      <c r="T350" s="2">
        <v>45400</v>
      </c>
      <c r="V350" s="2" t="s">
        <v>31</v>
      </c>
      <c r="W350">
        <v>105408</v>
      </c>
      <c r="X350">
        <v>0</v>
      </c>
      <c r="Y350" t="s">
        <v>551</v>
      </c>
      <c r="Z350">
        <v>287151.98</v>
      </c>
      <c r="AA350" t="s">
        <v>1371</v>
      </c>
      <c r="AB350">
        <v>245573.5</v>
      </c>
      <c r="AC350">
        <v>0.72</v>
      </c>
      <c r="AD350" t="s">
        <v>2005</v>
      </c>
    </row>
    <row r="351" spans="1:30" x14ac:dyDescent="0.25">
      <c r="A351">
        <v>7243</v>
      </c>
      <c r="B351" t="s">
        <v>663</v>
      </c>
      <c r="C351" t="s">
        <v>728</v>
      </c>
      <c r="D351" s="11">
        <f t="shared" si="5"/>
        <v>917249.17999999993</v>
      </c>
      <c r="E351" s="6">
        <v>724989.2</v>
      </c>
      <c r="F351" s="6">
        <v>0</v>
      </c>
      <c r="G351" s="6">
        <v>0</v>
      </c>
      <c r="H351">
        <v>0</v>
      </c>
      <c r="I351">
        <v>128414.89</v>
      </c>
      <c r="J351">
        <v>27517.48</v>
      </c>
      <c r="K351">
        <v>22931.22</v>
      </c>
      <c r="L351">
        <v>0</v>
      </c>
      <c r="M351">
        <v>9457.42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728928</v>
      </c>
      <c r="T351" s="2">
        <v>45400</v>
      </c>
      <c r="V351" s="2" t="s">
        <v>31</v>
      </c>
      <c r="W351">
        <v>126502</v>
      </c>
      <c r="X351">
        <v>0</v>
      </c>
      <c r="Y351" t="s">
        <v>551</v>
      </c>
      <c r="Z351">
        <v>192259.98</v>
      </c>
      <c r="AA351" t="s">
        <v>1373</v>
      </c>
      <c r="AB351">
        <v>80786</v>
      </c>
      <c r="AC351">
        <v>-0.17</v>
      </c>
      <c r="AD351" t="s">
        <v>2006</v>
      </c>
    </row>
    <row r="352" spans="1:30" x14ac:dyDescent="0.25">
      <c r="A352">
        <v>7244</v>
      </c>
      <c r="B352" t="s">
        <v>664</v>
      </c>
      <c r="C352" t="s">
        <v>729</v>
      </c>
      <c r="D352" s="11">
        <f t="shared" si="5"/>
        <v>883332</v>
      </c>
      <c r="E352" s="6">
        <v>679905.4</v>
      </c>
      <c r="F352" s="6">
        <v>0</v>
      </c>
      <c r="G352" s="6">
        <v>0</v>
      </c>
      <c r="H352">
        <v>0</v>
      </c>
      <c r="I352">
        <v>123666.48</v>
      </c>
      <c r="J352">
        <v>26499.96</v>
      </c>
      <c r="K352">
        <v>22083.3</v>
      </c>
      <c r="L352">
        <v>0</v>
      </c>
      <c r="M352">
        <v>9457.42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701625</v>
      </c>
      <c r="T352" s="2">
        <v>45400</v>
      </c>
      <c r="V352" s="2" t="s">
        <v>31</v>
      </c>
      <c r="W352">
        <v>105408</v>
      </c>
      <c r="X352">
        <v>0</v>
      </c>
      <c r="Y352" t="s">
        <v>551</v>
      </c>
      <c r="Z352">
        <v>203426.6</v>
      </c>
      <c r="AA352" t="s">
        <v>1373</v>
      </c>
      <c r="AB352">
        <v>40393</v>
      </c>
      <c r="AC352">
        <v>0.16</v>
      </c>
      <c r="AD352" t="s">
        <v>2007</v>
      </c>
    </row>
    <row r="353" spans="1:30" x14ac:dyDescent="0.25">
      <c r="A353">
        <v>7245</v>
      </c>
      <c r="B353" t="s">
        <v>730</v>
      </c>
      <c r="C353" t="s">
        <v>731</v>
      </c>
      <c r="D353" s="11">
        <f t="shared" si="5"/>
        <v>1083141.55</v>
      </c>
      <c r="E353" s="6">
        <v>845170.3</v>
      </c>
      <c r="F353" s="6">
        <v>0</v>
      </c>
      <c r="G353" s="6">
        <v>0</v>
      </c>
      <c r="H353">
        <v>0</v>
      </c>
      <c r="I353">
        <v>151639.82</v>
      </c>
      <c r="J353">
        <v>32494.25</v>
      </c>
      <c r="K353">
        <v>27078.54</v>
      </c>
      <c r="L353">
        <v>0</v>
      </c>
      <c r="M353">
        <v>9457.42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862471</v>
      </c>
      <c r="T353" s="2">
        <v>45401</v>
      </c>
      <c r="V353" s="2" t="s">
        <v>31</v>
      </c>
      <c r="W353">
        <v>105408</v>
      </c>
      <c r="X353">
        <v>0</v>
      </c>
      <c r="Y353" t="s">
        <v>551</v>
      </c>
      <c r="Z353">
        <v>237971.25</v>
      </c>
      <c r="AA353" t="s">
        <v>1371</v>
      </c>
      <c r="AB353">
        <v>137691.5</v>
      </c>
      <c r="AC353">
        <v>-0.52</v>
      </c>
      <c r="AD353" t="s">
        <v>2008</v>
      </c>
    </row>
    <row r="354" spans="1:30" x14ac:dyDescent="0.25">
      <c r="A354">
        <v>7246</v>
      </c>
      <c r="B354" t="s">
        <v>665</v>
      </c>
      <c r="C354" t="s">
        <v>732</v>
      </c>
      <c r="D354" s="11">
        <f t="shared" si="5"/>
        <v>1394288.9300000002</v>
      </c>
      <c r="E354" s="6">
        <v>1063773.3</v>
      </c>
      <c r="F354" s="6">
        <v>0</v>
      </c>
      <c r="G354" s="6">
        <v>0</v>
      </c>
      <c r="H354">
        <v>0</v>
      </c>
      <c r="I354">
        <v>195200.46</v>
      </c>
      <c r="J354">
        <v>46451.01</v>
      </c>
      <c r="K354">
        <v>34857.230000000003</v>
      </c>
      <c r="L354">
        <v>0</v>
      </c>
      <c r="M354">
        <v>9457.42</v>
      </c>
      <c r="N354">
        <v>0</v>
      </c>
      <c r="O354">
        <v>0</v>
      </c>
      <c r="P354">
        <v>0</v>
      </c>
      <c r="Q354">
        <v>4622.34</v>
      </c>
      <c r="R354">
        <v>4622.34</v>
      </c>
      <c r="S354">
        <v>1112945</v>
      </c>
      <c r="T354" s="2">
        <v>45400</v>
      </c>
      <c r="V354" s="2" t="s">
        <v>31</v>
      </c>
      <c r="W354">
        <v>105408</v>
      </c>
      <c r="X354">
        <v>0</v>
      </c>
      <c r="Y354" t="s">
        <v>551</v>
      </c>
      <c r="Z354">
        <v>330515.63</v>
      </c>
      <c r="AA354" t="s">
        <v>1371</v>
      </c>
      <c r="AB354">
        <v>336421.5</v>
      </c>
      <c r="AC354">
        <v>-0.15</v>
      </c>
      <c r="AD354" t="s">
        <v>2009</v>
      </c>
    </row>
    <row r="355" spans="1:30" x14ac:dyDescent="0.25">
      <c r="A355">
        <v>7247</v>
      </c>
      <c r="B355" t="s">
        <v>666</v>
      </c>
      <c r="C355" t="s">
        <v>733</v>
      </c>
      <c r="D355" s="11">
        <f t="shared" si="5"/>
        <v>975263.4</v>
      </c>
      <c r="E355" s="6">
        <v>732025.4</v>
      </c>
      <c r="F355" s="6">
        <v>0</v>
      </c>
      <c r="G355" s="6">
        <v>0</v>
      </c>
      <c r="H355">
        <v>0</v>
      </c>
      <c r="I355">
        <v>136536.87</v>
      </c>
      <c r="J355">
        <v>29257.9</v>
      </c>
      <c r="K355">
        <v>24381.59</v>
      </c>
      <c r="L355">
        <v>0</v>
      </c>
      <c r="M355">
        <v>9457.42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775630</v>
      </c>
      <c r="T355" s="2">
        <v>45400</v>
      </c>
      <c r="V355" s="2" t="s">
        <v>31</v>
      </c>
      <c r="W355">
        <v>105408</v>
      </c>
      <c r="X355">
        <v>0</v>
      </c>
      <c r="Y355" t="s">
        <v>551</v>
      </c>
      <c r="Z355">
        <v>243238</v>
      </c>
      <c r="AA355" t="s">
        <v>1373</v>
      </c>
      <c r="AB355">
        <v>214995</v>
      </c>
      <c r="AC355">
        <v>0.38</v>
      </c>
      <c r="AD355" t="s">
        <v>2010</v>
      </c>
    </row>
    <row r="356" spans="1:30" x14ac:dyDescent="0.25">
      <c r="A356">
        <v>7249</v>
      </c>
      <c r="B356" t="s">
        <v>667</v>
      </c>
      <c r="C356" t="s">
        <v>734</v>
      </c>
      <c r="D356" s="11">
        <f t="shared" si="5"/>
        <v>1603025.93</v>
      </c>
      <c r="E356" s="6">
        <v>1603025.93</v>
      </c>
      <c r="F356" s="6">
        <v>0</v>
      </c>
      <c r="G356" s="6">
        <v>0</v>
      </c>
      <c r="H356">
        <v>0</v>
      </c>
      <c r="I356">
        <v>224423.63</v>
      </c>
      <c r="J356">
        <v>48090.78</v>
      </c>
      <c r="K356">
        <v>40075.65</v>
      </c>
      <c r="L356">
        <v>0</v>
      </c>
      <c r="M356">
        <v>9457.42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1280978</v>
      </c>
      <c r="T356" s="2">
        <v>45404</v>
      </c>
      <c r="V356" s="2" t="s">
        <v>31</v>
      </c>
      <c r="W356">
        <v>105408</v>
      </c>
      <c r="X356">
        <v>0</v>
      </c>
      <c r="Y356" t="s">
        <v>551</v>
      </c>
      <c r="Z356">
        <v>0</v>
      </c>
      <c r="AA356" t="s">
        <v>1370</v>
      </c>
      <c r="AB356">
        <v>250938.5</v>
      </c>
      <c r="AC356">
        <v>-0.45</v>
      </c>
      <c r="AD356" t="s">
        <v>2011</v>
      </c>
    </row>
    <row r="357" spans="1:30" x14ac:dyDescent="0.25">
      <c r="A357">
        <v>7250</v>
      </c>
      <c r="B357" t="s">
        <v>668</v>
      </c>
      <c r="C357" t="s">
        <v>735</v>
      </c>
      <c r="D357" s="11">
        <f t="shared" si="5"/>
        <v>1414673.71</v>
      </c>
      <c r="E357" s="6">
        <v>1414673.71</v>
      </c>
      <c r="F357" s="6">
        <v>0</v>
      </c>
      <c r="G357" s="6">
        <v>0</v>
      </c>
      <c r="H357">
        <v>0</v>
      </c>
      <c r="I357">
        <v>198054.32</v>
      </c>
      <c r="J357">
        <v>42440.21</v>
      </c>
      <c r="K357">
        <v>35366.839999999997</v>
      </c>
      <c r="L357">
        <v>0</v>
      </c>
      <c r="M357">
        <v>9457.42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1129355</v>
      </c>
      <c r="T357" s="2">
        <v>45405</v>
      </c>
      <c r="V357" s="2" t="s">
        <v>31</v>
      </c>
      <c r="W357">
        <v>107909</v>
      </c>
      <c r="X357">
        <v>0</v>
      </c>
      <c r="Y357" t="s">
        <v>551</v>
      </c>
      <c r="Z357">
        <v>0</v>
      </c>
      <c r="AA357" t="s">
        <v>1371</v>
      </c>
      <c r="AB357">
        <v>178857</v>
      </c>
      <c r="AC357">
        <v>0.08</v>
      </c>
      <c r="AD357" t="s">
        <v>2012</v>
      </c>
    </row>
    <row r="358" spans="1:30" x14ac:dyDescent="0.25">
      <c r="A358">
        <v>7251</v>
      </c>
      <c r="B358" t="s">
        <v>669</v>
      </c>
      <c r="C358" t="s">
        <v>736</v>
      </c>
      <c r="D358" s="11">
        <f t="shared" si="5"/>
        <v>1716388.43</v>
      </c>
      <c r="E358" s="6">
        <v>1716388.43</v>
      </c>
      <c r="F358" s="6">
        <v>0</v>
      </c>
      <c r="G358" s="6">
        <v>0</v>
      </c>
      <c r="H358">
        <v>0</v>
      </c>
      <c r="I358">
        <v>240294.37</v>
      </c>
      <c r="J358">
        <v>51491.65</v>
      </c>
      <c r="K358">
        <v>42909.71</v>
      </c>
      <c r="L358">
        <v>0</v>
      </c>
      <c r="M358">
        <v>9457.42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1372235</v>
      </c>
      <c r="T358" s="2">
        <v>45405</v>
      </c>
      <c r="V358" s="2" t="s">
        <v>31</v>
      </c>
      <c r="W358">
        <v>105408</v>
      </c>
      <c r="X358">
        <v>0</v>
      </c>
      <c r="Y358" t="s">
        <v>551</v>
      </c>
      <c r="Z358">
        <v>0</v>
      </c>
      <c r="AA358" t="s">
        <v>1371</v>
      </c>
      <c r="AB358">
        <v>313709.5</v>
      </c>
      <c r="AC358">
        <v>-0.28000000000000003</v>
      </c>
      <c r="AD358" t="s">
        <v>2013</v>
      </c>
    </row>
    <row r="359" spans="1:30" x14ac:dyDescent="0.25">
      <c r="A359">
        <v>7252</v>
      </c>
      <c r="B359" t="s">
        <v>670</v>
      </c>
      <c r="C359" t="s">
        <v>737</v>
      </c>
      <c r="D359" s="11">
        <f t="shared" si="5"/>
        <v>1713620.4</v>
      </c>
      <c r="E359" s="6">
        <v>1713620.4</v>
      </c>
      <c r="F359" s="6">
        <v>0</v>
      </c>
      <c r="G359" s="6">
        <v>0</v>
      </c>
      <c r="H359">
        <v>0</v>
      </c>
      <c r="I359">
        <v>239906.85</v>
      </c>
      <c r="J359">
        <v>51408.61</v>
      </c>
      <c r="K359">
        <v>42840.51</v>
      </c>
      <c r="L359">
        <v>0</v>
      </c>
      <c r="M359">
        <v>9457.42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1370007</v>
      </c>
      <c r="T359" s="2">
        <v>45405</v>
      </c>
      <c r="V359" s="2" t="s">
        <v>31</v>
      </c>
      <c r="W359">
        <v>105408</v>
      </c>
      <c r="X359">
        <v>0</v>
      </c>
      <c r="Y359" t="s">
        <v>551</v>
      </c>
      <c r="Z359">
        <v>0</v>
      </c>
      <c r="AA359" t="s">
        <v>1371</v>
      </c>
      <c r="AB359">
        <v>326485</v>
      </c>
      <c r="AC359">
        <v>-0.01</v>
      </c>
      <c r="AD359" t="s">
        <v>2014</v>
      </c>
    </row>
    <row r="360" spans="1:30" x14ac:dyDescent="0.25">
      <c r="A360">
        <v>7253</v>
      </c>
      <c r="B360" t="s">
        <v>671</v>
      </c>
      <c r="C360" t="s">
        <v>738</v>
      </c>
      <c r="D360" s="11">
        <f t="shared" si="5"/>
        <v>2897987.3</v>
      </c>
      <c r="E360" s="6">
        <v>2897987.3</v>
      </c>
      <c r="F360" s="6">
        <v>0</v>
      </c>
      <c r="G360" s="6">
        <v>0</v>
      </c>
      <c r="H360">
        <v>0</v>
      </c>
      <c r="I360">
        <v>405718.22</v>
      </c>
      <c r="J360">
        <v>86939.62</v>
      </c>
      <c r="K360">
        <v>72449.69</v>
      </c>
      <c r="L360">
        <v>0</v>
      </c>
      <c r="M360">
        <v>9457.42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2323423</v>
      </c>
      <c r="T360" s="2">
        <v>45405</v>
      </c>
      <c r="V360" s="2" t="s">
        <v>31</v>
      </c>
      <c r="W360">
        <v>105408</v>
      </c>
      <c r="X360">
        <v>0</v>
      </c>
      <c r="Y360" t="s">
        <v>551</v>
      </c>
      <c r="Z360">
        <v>0</v>
      </c>
      <c r="AA360" t="s">
        <v>1522</v>
      </c>
      <c r="AB360">
        <v>672018</v>
      </c>
      <c r="AC360">
        <v>0.65</v>
      </c>
      <c r="AD360" t="s">
        <v>2015</v>
      </c>
    </row>
    <row r="361" spans="1:30" x14ac:dyDescent="0.25">
      <c r="A361">
        <v>7254</v>
      </c>
      <c r="B361" t="s">
        <v>672</v>
      </c>
      <c r="C361" t="s">
        <v>739</v>
      </c>
      <c r="D361" s="11">
        <f t="shared" si="5"/>
        <v>2909259.86</v>
      </c>
      <c r="E361" s="6">
        <v>2909259.86</v>
      </c>
      <c r="F361" s="6">
        <v>0</v>
      </c>
      <c r="G361" s="6">
        <v>0</v>
      </c>
      <c r="H361">
        <v>0</v>
      </c>
      <c r="I361">
        <v>407296.38</v>
      </c>
      <c r="J361">
        <v>87277.8</v>
      </c>
      <c r="K361">
        <v>72731.5</v>
      </c>
      <c r="L361">
        <v>0</v>
      </c>
      <c r="M361">
        <v>9457.42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2332497</v>
      </c>
      <c r="T361" s="2">
        <v>45405</v>
      </c>
      <c r="V361" s="2" t="s">
        <v>31</v>
      </c>
      <c r="W361">
        <v>126205</v>
      </c>
      <c r="X361">
        <v>0</v>
      </c>
      <c r="Y361" t="s">
        <v>551</v>
      </c>
      <c r="Z361">
        <v>0</v>
      </c>
      <c r="AA361" t="s">
        <v>1522</v>
      </c>
      <c r="AB361">
        <v>677437.5</v>
      </c>
      <c r="AC361">
        <v>0.24</v>
      </c>
      <c r="AD361" t="s">
        <v>2016</v>
      </c>
    </row>
    <row r="362" spans="1:30" x14ac:dyDescent="0.25">
      <c r="A362">
        <v>7256</v>
      </c>
      <c r="B362" t="s">
        <v>741</v>
      </c>
      <c r="C362" t="s">
        <v>742</v>
      </c>
      <c r="D362" s="11">
        <f t="shared" si="5"/>
        <v>1744056.44</v>
      </c>
      <c r="E362" s="6">
        <v>1744056.44</v>
      </c>
      <c r="F362" s="6">
        <v>0</v>
      </c>
      <c r="G362" s="6">
        <v>0</v>
      </c>
      <c r="H362">
        <v>0</v>
      </c>
      <c r="I362">
        <v>244167.9</v>
      </c>
      <c r="J362">
        <v>52321.69</v>
      </c>
      <c r="K362">
        <v>43601.41</v>
      </c>
      <c r="L362">
        <v>0</v>
      </c>
      <c r="M362">
        <v>9457.42</v>
      </c>
      <c r="N362">
        <v>0</v>
      </c>
      <c r="O362">
        <v>0</v>
      </c>
      <c r="P362">
        <v>0</v>
      </c>
      <c r="Q362">
        <v>-40000</v>
      </c>
      <c r="R362">
        <v>0</v>
      </c>
      <c r="S362">
        <v>1354508</v>
      </c>
      <c r="T362" s="2">
        <v>45414</v>
      </c>
      <c r="V362" s="2" t="s">
        <v>31</v>
      </c>
      <c r="W362">
        <v>2808</v>
      </c>
      <c r="X362">
        <v>0</v>
      </c>
      <c r="Y362" t="s">
        <v>551</v>
      </c>
      <c r="Z362">
        <v>0</v>
      </c>
      <c r="AA362" t="s">
        <v>1370</v>
      </c>
      <c r="AB362">
        <v>292505</v>
      </c>
      <c r="AC362">
        <v>-0.02</v>
      </c>
      <c r="AD362" t="s">
        <v>2017</v>
      </c>
    </row>
    <row r="363" spans="1:30" x14ac:dyDescent="0.25">
      <c r="A363">
        <v>7257</v>
      </c>
      <c r="B363" t="s">
        <v>743</v>
      </c>
      <c r="C363" t="s">
        <v>744</v>
      </c>
      <c r="D363" s="11">
        <f t="shared" si="5"/>
        <v>806544.05</v>
      </c>
      <c r="E363" s="6">
        <v>806544.05</v>
      </c>
      <c r="F363" s="6">
        <v>0</v>
      </c>
      <c r="G363" s="6">
        <v>0</v>
      </c>
      <c r="H363">
        <v>0</v>
      </c>
      <c r="I363">
        <v>112916.17</v>
      </c>
      <c r="J363">
        <v>24196.32</v>
      </c>
      <c r="K363">
        <v>20163.599999999999</v>
      </c>
      <c r="L363">
        <v>0</v>
      </c>
      <c r="M363">
        <v>9457.42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639811</v>
      </c>
      <c r="T363" s="2">
        <v>45425</v>
      </c>
      <c r="V363" s="2" t="s">
        <v>31</v>
      </c>
      <c r="W363">
        <v>119906</v>
      </c>
      <c r="X363">
        <v>0</v>
      </c>
      <c r="Y363" t="s">
        <v>551</v>
      </c>
      <c r="Z363">
        <v>0</v>
      </c>
      <c r="AA363" t="s">
        <v>1370</v>
      </c>
      <c r="AB363">
        <v>0</v>
      </c>
      <c r="AC363">
        <v>0.46</v>
      </c>
      <c r="AD363" t="s">
        <v>2018</v>
      </c>
    </row>
    <row r="364" spans="1:30" x14ac:dyDescent="0.25">
      <c r="A364">
        <v>7259</v>
      </c>
      <c r="B364" t="s">
        <v>745</v>
      </c>
      <c r="C364" t="s">
        <v>746</v>
      </c>
      <c r="D364" s="11">
        <f t="shared" si="5"/>
        <v>867970.1</v>
      </c>
      <c r="E364" s="6">
        <v>867970.1</v>
      </c>
      <c r="F364" s="6">
        <v>0</v>
      </c>
      <c r="G364" s="6">
        <v>0</v>
      </c>
      <c r="H364">
        <v>0</v>
      </c>
      <c r="I364">
        <v>121515.82</v>
      </c>
      <c r="J364">
        <v>26039.11</v>
      </c>
      <c r="K364">
        <v>21699.25</v>
      </c>
      <c r="L364">
        <v>0</v>
      </c>
      <c r="M364">
        <v>9457.42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689258</v>
      </c>
      <c r="T364" s="2">
        <v>45422</v>
      </c>
      <c r="V364" s="2" t="s">
        <v>31</v>
      </c>
      <c r="W364">
        <v>2808</v>
      </c>
      <c r="X364">
        <v>0</v>
      </c>
      <c r="Y364" t="s">
        <v>551</v>
      </c>
      <c r="Z364">
        <v>0</v>
      </c>
      <c r="AA364" t="s">
        <v>1370</v>
      </c>
      <c r="AB364">
        <v>46185</v>
      </c>
      <c r="AC364">
        <v>-0.5</v>
      </c>
      <c r="AD364" t="s">
        <v>1747</v>
      </c>
    </row>
    <row r="365" spans="1:30" x14ac:dyDescent="0.25">
      <c r="A365">
        <v>7260</v>
      </c>
      <c r="B365" t="s">
        <v>747</v>
      </c>
      <c r="C365" t="s">
        <v>748</v>
      </c>
      <c r="D365" s="11">
        <f t="shared" si="5"/>
        <v>1516817.26</v>
      </c>
      <c r="E365" s="6">
        <v>1184055</v>
      </c>
      <c r="F365" s="6">
        <v>0</v>
      </c>
      <c r="G365" s="6">
        <v>0</v>
      </c>
      <c r="H365">
        <v>0</v>
      </c>
      <c r="I365">
        <v>212354.42</v>
      </c>
      <c r="J365">
        <v>50312.05</v>
      </c>
      <c r="K365">
        <v>37920.43</v>
      </c>
      <c r="L365">
        <v>0</v>
      </c>
      <c r="M365">
        <v>9457.42</v>
      </c>
      <c r="N365">
        <v>0</v>
      </c>
      <c r="O365">
        <v>0</v>
      </c>
      <c r="P365">
        <v>0</v>
      </c>
      <c r="Q365">
        <v>4807.53</v>
      </c>
      <c r="R365">
        <v>4807.53</v>
      </c>
      <c r="S365">
        <v>1211580</v>
      </c>
      <c r="T365" s="2">
        <v>45418</v>
      </c>
      <c r="V365" s="2" t="s">
        <v>31</v>
      </c>
      <c r="W365">
        <v>105408</v>
      </c>
      <c r="X365">
        <v>0</v>
      </c>
      <c r="Y365" t="s">
        <v>551</v>
      </c>
      <c r="Z365">
        <v>332762.26</v>
      </c>
      <c r="AA365" t="s">
        <v>1370</v>
      </c>
      <c r="AB365">
        <v>356347.5</v>
      </c>
      <c r="AC365">
        <v>-0.47</v>
      </c>
      <c r="AD365" t="s">
        <v>2019</v>
      </c>
    </row>
    <row r="366" spans="1:30" x14ac:dyDescent="0.25">
      <c r="A366">
        <v>7261</v>
      </c>
      <c r="B366" t="s">
        <v>749</v>
      </c>
      <c r="C366" t="s">
        <v>750</v>
      </c>
      <c r="D366" s="11">
        <f t="shared" si="5"/>
        <v>911198.6</v>
      </c>
      <c r="E366" s="6">
        <v>911198.6</v>
      </c>
      <c r="F366" s="6">
        <v>0</v>
      </c>
      <c r="G366" s="6">
        <v>0</v>
      </c>
      <c r="H366">
        <v>0</v>
      </c>
      <c r="I366">
        <v>127567.8</v>
      </c>
      <c r="J366">
        <v>27335.96</v>
      </c>
      <c r="K366">
        <v>22779.97</v>
      </c>
      <c r="L366">
        <v>0</v>
      </c>
      <c r="M366">
        <v>9457.42</v>
      </c>
      <c r="N366">
        <v>0</v>
      </c>
      <c r="O366">
        <v>0</v>
      </c>
      <c r="P366">
        <v>0</v>
      </c>
      <c r="Q366">
        <v>-40000</v>
      </c>
      <c r="R366">
        <v>0</v>
      </c>
      <c r="S366">
        <v>684057</v>
      </c>
      <c r="T366" s="2">
        <v>45422</v>
      </c>
      <c r="V366" s="2" t="s">
        <v>31</v>
      </c>
      <c r="W366">
        <v>125707</v>
      </c>
      <c r="X366">
        <v>0</v>
      </c>
      <c r="Y366" t="s">
        <v>551</v>
      </c>
      <c r="Z366">
        <v>0</v>
      </c>
      <c r="AA366" t="s">
        <v>1522</v>
      </c>
      <c r="AB366">
        <v>0</v>
      </c>
      <c r="AC366">
        <v>-0.45</v>
      </c>
      <c r="AD366" t="s">
        <v>2020</v>
      </c>
    </row>
    <row r="367" spans="1:30" x14ac:dyDescent="0.25">
      <c r="A367">
        <v>7262</v>
      </c>
      <c r="B367" t="s">
        <v>751</v>
      </c>
      <c r="C367" t="s">
        <v>752</v>
      </c>
      <c r="D367" s="11">
        <f t="shared" si="5"/>
        <v>940388.18</v>
      </c>
      <c r="E367" s="6">
        <v>940388.18</v>
      </c>
      <c r="F367" s="6">
        <v>0</v>
      </c>
      <c r="G367" s="6">
        <v>0</v>
      </c>
      <c r="H367">
        <v>0</v>
      </c>
      <c r="I367">
        <v>131654.34</v>
      </c>
      <c r="J367">
        <v>28211.64</v>
      </c>
      <c r="K367">
        <v>23509.71</v>
      </c>
      <c r="L367">
        <v>0</v>
      </c>
      <c r="M367">
        <v>9457.42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747555</v>
      </c>
      <c r="T367" s="2">
        <v>45420</v>
      </c>
      <c r="V367" t="s">
        <v>31</v>
      </c>
      <c r="W367">
        <v>2808</v>
      </c>
      <c r="X367">
        <v>0</v>
      </c>
      <c r="Y367" t="s">
        <v>551</v>
      </c>
      <c r="Z367">
        <v>0</v>
      </c>
      <c r="AA367" t="s">
        <v>1370</v>
      </c>
      <c r="AB367">
        <v>108996.6</v>
      </c>
      <c r="AC367">
        <v>-7.0000000000000007E-2</v>
      </c>
      <c r="AD367" t="s">
        <v>2021</v>
      </c>
    </row>
    <row r="368" spans="1:30" x14ac:dyDescent="0.25">
      <c r="A368">
        <v>7263</v>
      </c>
      <c r="B368" t="s">
        <v>753</v>
      </c>
      <c r="C368" t="s">
        <v>754</v>
      </c>
      <c r="D368" s="11">
        <f t="shared" si="5"/>
        <v>849957.95</v>
      </c>
      <c r="E368" s="6">
        <v>849957.95</v>
      </c>
      <c r="F368" s="6">
        <v>0</v>
      </c>
      <c r="G368" s="6">
        <v>0</v>
      </c>
      <c r="H368">
        <v>0</v>
      </c>
      <c r="I368">
        <v>118994.11</v>
      </c>
      <c r="J368">
        <v>25498.73</v>
      </c>
      <c r="K368">
        <v>21248.95</v>
      </c>
      <c r="L368">
        <v>0</v>
      </c>
      <c r="M368">
        <v>9457.42</v>
      </c>
      <c r="N368">
        <v>0</v>
      </c>
      <c r="O368">
        <v>0</v>
      </c>
      <c r="P368">
        <v>0</v>
      </c>
      <c r="Q368">
        <v>-40000</v>
      </c>
      <c r="R368">
        <v>0</v>
      </c>
      <c r="S368">
        <v>634759</v>
      </c>
      <c r="T368" s="2">
        <v>45419</v>
      </c>
      <c r="V368" t="s">
        <v>31</v>
      </c>
      <c r="W368">
        <v>2808</v>
      </c>
      <c r="X368">
        <v>0</v>
      </c>
      <c r="Y368" t="s">
        <v>551</v>
      </c>
      <c r="Z368">
        <v>0</v>
      </c>
      <c r="AA368" t="s">
        <v>1370</v>
      </c>
      <c r="AB368">
        <v>46185</v>
      </c>
      <c r="AC368">
        <v>0.26</v>
      </c>
      <c r="AD368" t="s">
        <v>2022</v>
      </c>
    </row>
    <row r="369" spans="1:30" x14ac:dyDescent="0.25">
      <c r="A369">
        <v>7265</v>
      </c>
      <c r="B369" t="s">
        <v>757</v>
      </c>
      <c r="C369" t="s">
        <v>758</v>
      </c>
      <c r="D369" s="11">
        <f t="shared" si="5"/>
        <v>1851649.02</v>
      </c>
      <c r="E369" s="6">
        <v>1851649.02</v>
      </c>
      <c r="F369" s="6">
        <v>0</v>
      </c>
      <c r="G369" s="6">
        <v>0</v>
      </c>
      <c r="H369">
        <v>0</v>
      </c>
      <c r="I369">
        <v>259230.86</v>
      </c>
      <c r="J369">
        <v>55549.47</v>
      </c>
      <c r="K369">
        <v>46291.22</v>
      </c>
      <c r="L369">
        <v>0</v>
      </c>
      <c r="M369">
        <v>9457.42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1481120</v>
      </c>
      <c r="T369" s="2">
        <v>45414</v>
      </c>
      <c r="V369" t="s">
        <v>31</v>
      </c>
      <c r="W369">
        <v>2808</v>
      </c>
      <c r="X369">
        <v>0</v>
      </c>
      <c r="Y369" t="s">
        <v>551</v>
      </c>
      <c r="Z369">
        <v>0</v>
      </c>
      <c r="AA369" t="s">
        <v>1370</v>
      </c>
      <c r="AB369">
        <v>341769</v>
      </c>
      <c r="AC369">
        <v>-0.05</v>
      </c>
      <c r="AD369" t="s">
        <v>2023</v>
      </c>
    </row>
    <row r="370" spans="1:30" x14ac:dyDescent="0.25">
      <c r="A370">
        <v>7267</v>
      </c>
      <c r="B370" t="s">
        <v>759</v>
      </c>
      <c r="C370" t="s">
        <v>760</v>
      </c>
      <c r="D370" s="11">
        <f t="shared" si="5"/>
        <v>738140</v>
      </c>
      <c r="E370" s="6">
        <v>738140</v>
      </c>
      <c r="F370" s="6">
        <v>0</v>
      </c>
      <c r="G370" s="6">
        <v>0</v>
      </c>
      <c r="H370">
        <v>0</v>
      </c>
      <c r="I370">
        <v>103339.6</v>
      </c>
      <c r="J370">
        <v>22144.2</v>
      </c>
      <c r="K370">
        <v>18453.5</v>
      </c>
      <c r="L370">
        <v>0</v>
      </c>
      <c r="M370">
        <v>9457.42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584745</v>
      </c>
      <c r="T370" s="2">
        <v>45415</v>
      </c>
      <c r="V370" t="s">
        <v>31</v>
      </c>
      <c r="W370">
        <v>1508</v>
      </c>
      <c r="X370">
        <v>0</v>
      </c>
      <c r="Y370" t="s">
        <v>551</v>
      </c>
      <c r="Z370">
        <v>0</v>
      </c>
      <c r="AA370" t="s">
        <v>1371</v>
      </c>
      <c r="AB370">
        <v>42585</v>
      </c>
      <c r="AC370">
        <v>-0.28000000000000003</v>
      </c>
      <c r="AD370" t="s">
        <v>2024</v>
      </c>
    </row>
    <row r="371" spans="1:30" x14ac:dyDescent="0.25">
      <c r="A371">
        <v>7268</v>
      </c>
      <c r="B371" t="s">
        <v>1341</v>
      </c>
      <c r="C371" t="s">
        <v>1342</v>
      </c>
      <c r="D371" s="11">
        <f t="shared" si="5"/>
        <v>867970.1</v>
      </c>
      <c r="E371" s="6">
        <v>867970.1</v>
      </c>
      <c r="F371" s="6">
        <v>0</v>
      </c>
      <c r="G371" s="6">
        <v>0</v>
      </c>
      <c r="H371">
        <v>0</v>
      </c>
      <c r="I371">
        <v>121515.82</v>
      </c>
      <c r="J371">
        <v>26039.11</v>
      </c>
      <c r="K371">
        <v>21699.25</v>
      </c>
      <c r="L371">
        <v>0</v>
      </c>
      <c r="M371">
        <v>9457.42</v>
      </c>
      <c r="N371">
        <v>0</v>
      </c>
      <c r="O371">
        <v>0</v>
      </c>
      <c r="P371">
        <v>0</v>
      </c>
      <c r="Q371">
        <v>-40000</v>
      </c>
      <c r="R371">
        <v>0</v>
      </c>
      <c r="S371">
        <v>649258</v>
      </c>
      <c r="T371" s="2">
        <v>45432</v>
      </c>
      <c r="V371" t="s">
        <v>31</v>
      </c>
      <c r="W371">
        <v>114505</v>
      </c>
      <c r="X371">
        <v>0</v>
      </c>
      <c r="Y371" t="s">
        <v>551</v>
      </c>
      <c r="Z371">
        <v>0</v>
      </c>
      <c r="AA371" t="s">
        <v>1370</v>
      </c>
      <c r="AB371">
        <v>46185</v>
      </c>
      <c r="AC371">
        <v>-0.5</v>
      </c>
      <c r="AD371" t="s">
        <v>1756</v>
      </c>
    </row>
    <row r="372" spans="1:30" x14ac:dyDescent="0.25">
      <c r="A372">
        <v>7270</v>
      </c>
      <c r="B372" t="s">
        <v>1344</v>
      </c>
      <c r="C372" t="s">
        <v>1345</v>
      </c>
      <c r="D372" s="11">
        <f t="shared" si="5"/>
        <v>848693.42999999993</v>
      </c>
      <c r="E372" s="6">
        <v>708170</v>
      </c>
      <c r="F372" s="6">
        <v>0</v>
      </c>
      <c r="G372" s="6">
        <v>0</v>
      </c>
      <c r="H372">
        <v>0</v>
      </c>
      <c r="I372">
        <v>118817.08</v>
      </c>
      <c r="J372">
        <v>25460.799999999999</v>
      </c>
      <c r="K372">
        <v>21217.33</v>
      </c>
      <c r="L372">
        <v>0</v>
      </c>
      <c r="M372">
        <v>9457.42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673741</v>
      </c>
      <c r="T372" s="2">
        <v>45436</v>
      </c>
      <c r="V372" t="s">
        <v>31</v>
      </c>
      <c r="W372">
        <v>2808</v>
      </c>
      <c r="X372">
        <v>0</v>
      </c>
      <c r="Y372" t="s">
        <v>551</v>
      </c>
      <c r="Z372">
        <v>140523.43</v>
      </c>
      <c r="AA372" t="s">
        <v>1370</v>
      </c>
      <c r="AB372">
        <v>103146.5</v>
      </c>
      <c r="AC372">
        <v>0.2</v>
      </c>
      <c r="AD372" t="s">
        <v>2025</v>
      </c>
    </row>
    <row r="373" spans="1:30" x14ac:dyDescent="0.25">
      <c r="A373">
        <v>7272</v>
      </c>
      <c r="B373" t="s">
        <v>1347</v>
      </c>
      <c r="C373" t="s">
        <v>1348</v>
      </c>
      <c r="D373" s="11">
        <f t="shared" si="5"/>
        <v>2624970.66</v>
      </c>
      <c r="E373" s="6">
        <v>2624970.66</v>
      </c>
      <c r="F373" s="6">
        <v>0</v>
      </c>
      <c r="G373" s="6">
        <v>0</v>
      </c>
      <c r="H373">
        <v>0</v>
      </c>
      <c r="I373">
        <v>367495.89</v>
      </c>
      <c r="J373">
        <v>78749.119999999995</v>
      </c>
      <c r="K373">
        <v>65624.27</v>
      </c>
      <c r="L373">
        <v>0</v>
      </c>
      <c r="M373">
        <v>9457.42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2103644</v>
      </c>
      <c r="T373" s="2">
        <v>45432</v>
      </c>
      <c r="V373" t="s">
        <v>31</v>
      </c>
      <c r="W373">
        <v>2808</v>
      </c>
      <c r="X373">
        <v>0</v>
      </c>
      <c r="Y373" t="s">
        <v>551</v>
      </c>
      <c r="Z373">
        <v>0</v>
      </c>
      <c r="AA373" t="s">
        <v>1370</v>
      </c>
      <c r="AB373">
        <v>643511</v>
      </c>
      <c r="AC373">
        <v>0.04</v>
      </c>
      <c r="AD373" t="s">
        <v>2026</v>
      </c>
    </row>
    <row r="374" spans="1:30" x14ac:dyDescent="0.25">
      <c r="A374">
        <v>7274</v>
      </c>
      <c r="B374" t="s">
        <v>1349</v>
      </c>
      <c r="C374" t="s">
        <v>1350</v>
      </c>
      <c r="D374" s="11">
        <f t="shared" si="5"/>
        <v>1492477.98</v>
      </c>
      <c r="E374" s="6">
        <v>1175870.1000000001</v>
      </c>
      <c r="F374" s="6">
        <v>0</v>
      </c>
      <c r="G374" s="6">
        <v>0</v>
      </c>
      <c r="H374">
        <v>0</v>
      </c>
      <c r="I374">
        <v>208946.92</v>
      </c>
      <c r="J374">
        <v>46961.21</v>
      </c>
      <c r="K374">
        <v>37311.949999999997</v>
      </c>
      <c r="L374">
        <v>0</v>
      </c>
      <c r="M374">
        <v>9457.42</v>
      </c>
      <c r="N374">
        <v>0</v>
      </c>
      <c r="O374">
        <v>0</v>
      </c>
      <c r="P374">
        <v>0</v>
      </c>
      <c r="Q374">
        <v>2186.87</v>
      </c>
      <c r="R374">
        <v>2186.87</v>
      </c>
      <c r="S374">
        <v>1191988</v>
      </c>
      <c r="T374" s="2">
        <v>45428</v>
      </c>
      <c r="V374" t="s">
        <v>31</v>
      </c>
      <c r="W374">
        <v>2907</v>
      </c>
      <c r="X374">
        <v>0</v>
      </c>
      <c r="Y374" t="s">
        <v>551</v>
      </c>
      <c r="Z374">
        <v>316607.88</v>
      </c>
      <c r="AA374" t="s">
        <v>1370</v>
      </c>
      <c r="AB374">
        <v>261715</v>
      </c>
      <c r="AC374">
        <v>0.65</v>
      </c>
      <c r="AD374" t="s">
        <v>2027</v>
      </c>
    </row>
    <row r="375" spans="1:30" x14ac:dyDescent="0.25">
      <c r="A375">
        <v>7276</v>
      </c>
      <c r="B375" t="s">
        <v>1352</v>
      </c>
      <c r="C375" t="s">
        <v>1353</v>
      </c>
      <c r="D375" s="11">
        <f t="shared" si="5"/>
        <v>962245.73</v>
      </c>
      <c r="E375" s="6">
        <v>741423.2</v>
      </c>
      <c r="F375" s="6">
        <v>0</v>
      </c>
      <c r="G375" s="6">
        <v>0</v>
      </c>
      <c r="H375">
        <v>0</v>
      </c>
      <c r="I375">
        <v>134714.42000000001</v>
      </c>
      <c r="J375">
        <v>28867.38</v>
      </c>
      <c r="K375">
        <v>24056.14</v>
      </c>
      <c r="L375">
        <v>0</v>
      </c>
      <c r="M375">
        <v>9457.42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765151</v>
      </c>
      <c r="T375" s="2">
        <v>45428</v>
      </c>
      <c r="V375" t="s">
        <v>31</v>
      </c>
      <c r="W375">
        <v>105408</v>
      </c>
      <c r="X375">
        <v>0</v>
      </c>
      <c r="Y375" t="s">
        <v>551</v>
      </c>
      <c r="Z375">
        <v>220822.53</v>
      </c>
      <c r="AA375" t="s">
        <v>1370</v>
      </c>
      <c r="AB375">
        <v>47724.5</v>
      </c>
      <c r="AC375">
        <v>0.63</v>
      </c>
      <c r="AD375" t="s">
        <v>2028</v>
      </c>
    </row>
    <row r="376" spans="1:30" x14ac:dyDescent="0.25">
      <c r="A376">
        <v>7278</v>
      </c>
      <c r="B376" t="s">
        <v>1449</v>
      </c>
      <c r="C376" t="s">
        <v>1501</v>
      </c>
      <c r="D376" s="11">
        <f t="shared" si="5"/>
        <v>731326.4</v>
      </c>
      <c r="E376" s="6">
        <v>731326.4</v>
      </c>
      <c r="F376" s="6">
        <v>0</v>
      </c>
      <c r="G376" s="6">
        <v>0</v>
      </c>
      <c r="H376">
        <v>0</v>
      </c>
      <c r="I376">
        <v>102385.69</v>
      </c>
      <c r="J376">
        <v>21939.79</v>
      </c>
      <c r="K376">
        <v>18283.16</v>
      </c>
      <c r="L376">
        <v>0</v>
      </c>
      <c r="M376">
        <v>9457.42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579260</v>
      </c>
      <c r="T376" s="2">
        <v>45446</v>
      </c>
      <c r="V376" t="s">
        <v>31</v>
      </c>
      <c r="W376">
        <v>1508</v>
      </c>
      <c r="X376">
        <v>0</v>
      </c>
      <c r="Y376" t="s">
        <v>551</v>
      </c>
      <c r="Z376">
        <v>0</v>
      </c>
      <c r="AA376" t="s">
        <v>1371</v>
      </c>
      <c r="AB376">
        <v>42585</v>
      </c>
      <c r="AC376">
        <v>-0.34</v>
      </c>
      <c r="AD376" t="s">
        <v>1879</v>
      </c>
    </row>
    <row r="377" spans="1:30" x14ac:dyDescent="0.25">
      <c r="A377">
        <v>7279</v>
      </c>
      <c r="B377" t="s">
        <v>1453</v>
      </c>
      <c r="C377" t="s">
        <v>1502</v>
      </c>
      <c r="D377" s="11">
        <f t="shared" si="5"/>
        <v>713724.6</v>
      </c>
      <c r="E377" s="6">
        <v>713724.6</v>
      </c>
      <c r="F377" s="6">
        <v>0</v>
      </c>
      <c r="G377" s="6">
        <v>0</v>
      </c>
      <c r="H377">
        <v>0</v>
      </c>
      <c r="I377">
        <v>99921.44</v>
      </c>
      <c r="J377">
        <v>21411.73</v>
      </c>
      <c r="K377">
        <v>17843.12</v>
      </c>
      <c r="L377">
        <v>0</v>
      </c>
      <c r="M377">
        <v>9457.42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565090</v>
      </c>
      <c r="T377" s="2">
        <v>45446</v>
      </c>
      <c r="V377" t="s">
        <v>31</v>
      </c>
      <c r="W377">
        <v>105408</v>
      </c>
      <c r="X377">
        <v>0</v>
      </c>
      <c r="Y377" t="s">
        <v>551</v>
      </c>
      <c r="Z377">
        <v>0</v>
      </c>
      <c r="AA377" t="s">
        <v>1371</v>
      </c>
      <c r="AB377">
        <v>48263</v>
      </c>
      <c r="AC377">
        <v>-0.89</v>
      </c>
      <c r="AD377" t="s">
        <v>2029</v>
      </c>
    </row>
    <row r="378" spans="1:30" x14ac:dyDescent="0.25">
      <c r="A378">
        <v>7280</v>
      </c>
      <c r="B378" t="s">
        <v>1448</v>
      </c>
      <c r="C378" t="s">
        <v>1503</v>
      </c>
      <c r="D378" s="11">
        <f t="shared" si="5"/>
        <v>829174.7</v>
      </c>
      <c r="E378" s="6">
        <v>829174.7</v>
      </c>
      <c r="F378" s="6">
        <v>0</v>
      </c>
      <c r="G378" s="6">
        <v>0</v>
      </c>
      <c r="H378">
        <v>0</v>
      </c>
      <c r="I378">
        <v>116084.46</v>
      </c>
      <c r="J378">
        <v>24875.24</v>
      </c>
      <c r="K378">
        <v>20729.37</v>
      </c>
      <c r="L378">
        <v>0</v>
      </c>
      <c r="M378">
        <v>9457.42</v>
      </c>
      <c r="N378">
        <v>0</v>
      </c>
      <c r="O378">
        <v>0</v>
      </c>
      <c r="P378">
        <v>0</v>
      </c>
      <c r="Q378">
        <v>-40000</v>
      </c>
      <c r="R378">
        <v>0</v>
      </c>
      <c r="S378">
        <v>618028</v>
      </c>
      <c r="T378" s="2">
        <v>45446</v>
      </c>
      <c r="V378" t="s">
        <v>31</v>
      </c>
      <c r="W378">
        <v>2808</v>
      </c>
      <c r="X378">
        <v>0</v>
      </c>
      <c r="Y378" t="s">
        <v>551</v>
      </c>
      <c r="Z378">
        <v>0</v>
      </c>
      <c r="AA378" t="s">
        <v>1370</v>
      </c>
      <c r="AB378">
        <v>13855.5</v>
      </c>
      <c r="AC378">
        <v>-0.21</v>
      </c>
      <c r="AD378" t="s">
        <v>2030</v>
      </c>
    </row>
    <row r="379" spans="1:30" x14ac:dyDescent="0.25">
      <c r="A379">
        <v>7281</v>
      </c>
      <c r="B379" t="s">
        <v>1443</v>
      </c>
      <c r="C379" t="s">
        <v>1504</v>
      </c>
      <c r="D379" s="11">
        <f t="shared" si="5"/>
        <v>867970.1</v>
      </c>
      <c r="E379" s="6">
        <v>867970.1</v>
      </c>
      <c r="F379" s="6">
        <v>0</v>
      </c>
      <c r="G379" s="6">
        <v>0</v>
      </c>
      <c r="H379">
        <v>0</v>
      </c>
      <c r="I379">
        <v>121515.82</v>
      </c>
      <c r="J379">
        <v>26039.11</v>
      </c>
      <c r="K379">
        <v>21699.25</v>
      </c>
      <c r="L379">
        <v>0</v>
      </c>
      <c r="M379">
        <v>9457.42</v>
      </c>
      <c r="N379">
        <v>0</v>
      </c>
      <c r="O379">
        <v>0</v>
      </c>
      <c r="P379">
        <v>0</v>
      </c>
      <c r="Q379">
        <v>-40000</v>
      </c>
      <c r="R379">
        <v>0</v>
      </c>
      <c r="S379">
        <v>649258</v>
      </c>
      <c r="T379" s="2">
        <v>45446</v>
      </c>
      <c r="V379" t="s">
        <v>31</v>
      </c>
      <c r="W379">
        <v>2808</v>
      </c>
      <c r="X379">
        <v>0</v>
      </c>
      <c r="Y379" t="s">
        <v>551</v>
      </c>
      <c r="Z379">
        <v>0</v>
      </c>
      <c r="AA379" t="s">
        <v>1370</v>
      </c>
      <c r="AB379">
        <v>46185</v>
      </c>
      <c r="AC379">
        <v>-0.5</v>
      </c>
      <c r="AD379" t="s">
        <v>1756</v>
      </c>
    </row>
    <row r="380" spans="1:30" x14ac:dyDescent="0.25">
      <c r="A380">
        <v>7282</v>
      </c>
      <c r="B380" t="s">
        <v>1467</v>
      </c>
      <c r="C380" t="s">
        <v>1505</v>
      </c>
      <c r="D380" s="11">
        <f t="shared" si="5"/>
        <v>934782.66999999993</v>
      </c>
      <c r="E380" s="6">
        <v>704783.1</v>
      </c>
      <c r="F380" s="6">
        <v>0</v>
      </c>
      <c r="G380" s="6">
        <v>0</v>
      </c>
      <c r="H380">
        <v>0</v>
      </c>
      <c r="I380">
        <v>130869.58</v>
      </c>
      <c r="J380">
        <v>28043.48</v>
      </c>
      <c r="K380">
        <v>23369.57</v>
      </c>
      <c r="L380">
        <v>0</v>
      </c>
      <c r="M380">
        <v>9457.42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743043</v>
      </c>
      <c r="T380" s="2">
        <v>45455</v>
      </c>
      <c r="V380" t="s">
        <v>31</v>
      </c>
      <c r="W380">
        <v>2907</v>
      </c>
      <c r="X380">
        <v>0</v>
      </c>
      <c r="Y380" t="s">
        <v>551</v>
      </c>
      <c r="Z380">
        <v>229999.57</v>
      </c>
      <c r="AA380" t="s">
        <v>1370</v>
      </c>
      <c r="AB380">
        <v>103146.5</v>
      </c>
      <c r="AC380">
        <v>0.38</v>
      </c>
      <c r="AD380" t="s">
        <v>2031</v>
      </c>
    </row>
    <row r="381" spans="1:30" x14ac:dyDescent="0.25">
      <c r="A381">
        <v>7283</v>
      </c>
      <c r="B381" t="s">
        <v>1468</v>
      </c>
      <c r="C381" t="s">
        <v>1506</v>
      </c>
      <c r="D381" s="11">
        <f t="shared" si="5"/>
        <v>934784.4</v>
      </c>
      <c r="E381" s="6">
        <v>934784.4</v>
      </c>
      <c r="F381" s="6">
        <v>0</v>
      </c>
      <c r="G381" s="6">
        <v>0</v>
      </c>
      <c r="H381">
        <v>0</v>
      </c>
      <c r="I381">
        <v>130869.82</v>
      </c>
      <c r="J381">
        <v>28043.53</v>
      </c>
      <c r="K381">
        <v>23369.61</v>
      </c>
      <c r="L381">
        <v>0</v>
      </c>
      <c r="M381">
        <v>9457.42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743044</v>
      </c>
      <c r="T381" s="2">
        <v>45455</v>
      </c>
      <c r="V381" t="s">
        <v>31</v>
      </c>
      <c r="W381">
        <v>105408</v>
      </c>
      <c r="X381">
        <v>0</v>
      </c>
      <c r="Y381" t="s">
        <v>551</v>
      </c>
      <c r="Z381">
        <v>0</v>
      </c>
      <c r="AA381" t="s">
        <v>1370</v>
      </c>
      <c r="AB381">
        <v>107765</v>
      </c>
      <c r="AC381">
        <v>-0.02</v>
      </c>
      <c r="AD381" t="s">
        <v>2032</v>
      </c>
    </row>
    <row r="382" spans="1:30" x14ac:dyDescent="0.25">
      <c r="A382">
        <v>7284</v>
      </c>
      <c r="B382" t="s">
        <v>1462</v>
      </c>
      <c r="C382" t="s">
        <v>1507</v>
      </c>
      <c r="D382" s="11">
        <f t="shared" si="5"/>
        <v>720538.2</v>
      </c>
      <c r="E382" s="6">
        <v>720538.2</v>
      </c>
      <c r="F382" s="6">
        <v>0</v>
      </c>
      <c r="G382" s="6">
        <v>0</v>
      </c>
      <c r="H382">
        <v>0</v>
      </c>
      <c r="I382">
        <v>100875.35</v>
      </c>
      <c r="J382">
        <v>21616.15</v>
      </c>
      <c r="K382">
        <v>18013.46</v>
      </c>
      <c r="L382">
        <v>0</v>
      </c>
      <c r="M382">
        <v>9457.42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570576</v>
      </c>
      <c r="T382" s="2">
        <v>45453</v>
      </c>
      <c r="V382" t="s">
        <v>31</v>
      </c>
      <c r="W382">
        <v>2808</v>
      </c>
      <c r="X382">
        <v>0</v>
      </c>
      <c r="Y382" t="s">
        <v>551</v>
      </c>
      <c r="Z382">
        <v>0</v>
      </c>
      <c r="AA382" t="s">
        <v>1371</v>
      </c>
      <c r="AB382">
        <v>25551</v>
      </c>
      <c r="AC382">
        <v>0.18</v>
      </c>
      <c r="AD382" t="s">
        <v>2033</v>
      </c>
    </row>
    <row r="383" spans="1:30" x14ac:dyDescent="0.25">
      <c r="A383">
        <v>7285</v>
      </c>
      <c r="B383" t="s">
        <v>1465</v>
      </c>
      <c r="C383" t="s">
        <v>1508</v>
      </c>
      <c r="D383" s="11">
        <f t="shared" si="5"/>
        <v>832253.7</v>
      </c>
      <c r="E383" s="6">
        <v>832253.7</v>
      </c>
      <c r="F383" s="6">
        <v>0</v>
      </c>
      <c r="G383" s="6">
        <v>0</v>
      </c>
      <c r="H383">
        <v>0</v>
      </c>
      <c r="I383">
        <v>116515.52</v>
      </c>
      <c r="J383">
        <v>24967.61</v>
      </c>
      <c r="K383">
        <v>20806.34</v>
      </c>
      <c r="L383">
        <v>0</v>
      </c>
      <c r="M383">
        <v>9457.42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660506</v>
      </c>
      <c r="T383" s="2">
        <v>45454</v>
      </c>
      <c r="V383" t="s">
        <v>31</v>
      </c>
      <c r="W383">
        <v>3801</v>
      </c>
      <c r="X383">
        <v>0</v>
      </c>
      <c r="Y383" t="s">
        <v>551</v>
      </c>
      <c r="Z383">
        <v>0</v>
      </c>
      <c r="AA383" t="s">
        <v>1370</v>
      </c>
      <c r="AB383">
        <v>70817</v>
      </c>
      <c r="AC383">
        <v>-0.81</v>
      </c>
      <c r="AD383" t="s">
        <v>2034</v>
      </c>
    </row>
    <row r="384" spans="1:30" x14ac:dyDescent="0.25">
      <c r="A384">
        <v>7286</v>
      </c>
      <c r="B384" t="s">
        <v>1455</v>
      </c>
      <c r="C384" t="s">
        <v>1509</v>
      </c>
      <c r="D384" s="11">
        <f t="shared" si="5"/>
        <v>778453.8</v>
      </c>
      <c r="E384" s="6">
        <v>778453.8</v>
      </c>
      <c r="F384" s="6">
        <v>0</v>
      </c>
      <c r="G384" s="6">
        <v>0</v>
      </c>
      <c r="H384">
        <v>0</v>
      </c>
      <c r="I384">
        <v>108983.52</v>
      </c>
      <c r="J384">
        <v>23353.61</v>
      </c>
      <c r="K384">
        <v>19461.34</v>
      </c>
      <c r="L384">
        <v>0</v>
      </c>
      <c r="M384">
        <v>9457.42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617198</v>
      </c>
      <c r="T384" s="2">
        <v>45453</v>
      </c>
      <c r="V384" t="s">
        <v>31</v>
      </c>
      <c r="W384">
        <v>105408</v>
      </c>
      <c r="X384">
        <v>0</v>
      </c>
      <c r="Y384" t="s">
        <v>551</v>
      </c>
      <c r="Z384">
        <v>0</v>
      </c>
      <c r="AA384" t="s">
        <v>1371</v>
      </c>
      <c r="AB384">
        <v>99365</v>
      </c>
      <c r="AC384">
        <v>0.09</v>
      </c>
      <c r="AD384" t="s">
        <v>2035</v>
      </c>
    </row>
    <row r="385" spans="1:30" x14ac:dyDescent="0.25">
      <c r="A385">
        <v>7287</v>
      </c>
      <c r="B385" t="s">
        <v>1460</v>
      </c>
      <c r="C385" t="s">
        <v>1510</v>
      </c>
      <c r="D385" s="11">
        <f t="shared" si="5"/>
        <v>778453.8</v>
      </c>
      <c r="E385" s="6">
        <v>778453.8</v>
      </c>
      <c r="F385" s="6">
        <v>0</v>
      </c>
      <c r="G385" s="6">
        <v>0</v>
      </c>
      <c r="H385">
        <v>0</v>
      </c>
      <c r="I385">
        <v>108983.52</v>
      </c>
      <c r="J385">
        <v>23353.61</v>
      </c>
      <c r="K385">
        <v>19461.34</v>
      </c>
      <c r="L385">
        <v>0</v>
      </c>
      <c r="M385">
        <v>9457.42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617198</v>
      </c>
      <c r="T385" s="2">
        <v>45453</v>
      </c>
      <c r="V385" t="s">
        <v>31</v>
      </c>
      <c r="W385">
        <v>126908</v>
      </c>
      <c r="X385">
        <v>0</v>
      </c>
      <c r="Y385" t="s">
        <v>551</v>
      </c>
      <c r="Z385">
        <v>0</v>
      </c>
      <c r="AA385" t="s">
        <v>1371</v>
      </c>
      <c r="AB385">
        <v>99365</v>
      </c>
      <c r="AC385">
        <v>0.09</v>
      </c>
      <c r="AD385" t="s">
        <v>2035</v>
      </c>
    </row>
    <row r="386" spans="1:30" x14ac:dyDescent="0.25">
      <c r="A386">
        <v>7288</v>
      </c>
      <c r="B386" t="s">
        <v>1464</v>
      </c>
      <c r="C386" t="s">
        <v>1511</v>
      </c>
      <c r="D386" s="11">
        <f t="shared" si="5"/>
        <v>880986.6</v>
      </c>
      <c r="E386" s="6">
        <v>677560</v>
      </c>
      <c r="F386" s="6">
        <v>0</v>
      </c>
      <c r="G386" s="6">
        <v>0</v>
      </c>
      <c r="H386">
        <v>0</v>
      </c>
      <c r="I386">
        <v>123338.13</v>
      </c>
      <c r="J386">
        <v>26429.599999999999</v>
      </c>
      <c r="K386">
        <v>22024.66</v>
      </c>
      <c r="L386">
        <v>0</v>
      </c>
      <c r="M386">
        <v>9457.42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699737</v>
      </c>
      <c r="T386" s="2">
        <v>45453</v>
      </c>
      <c r="V386" t="s">
        <v>31</v>
      </c>
      <c r="W386">
        <v>2907</v>
      </c>
      <c r="X386">
        <v>0</v>
      </c>
      <c r="Y386" t="s">
        <v>551</v>
      </c>
      <c r="Z386">
        <v>203426.6</v>
      </c>
      <c r="AA386" t="s">
        <v>1373</v>
      </c>
      <c r="AB386">
        <v>63847</v>
      </c>
      <c r="AC386">
        <v>0.21</v>
      </c>
      <c r="AD386" t="s">
        <v>2036</v>
      </c>
    </row>
    <row r="387" spans="1:30" x14ac:dyDescent="0.25">
      <c r="A387">
        <v>7289</v>
      </c>
      <c r="B387" t="s">
        <v>1463</v>
      </c>
      <c r="C387" t="s">
        <v>1512</v>
      </c>
      <c r="D387" s="11">
        <f t="shared" ref="D387:D440" si="6">+E387+F387+Z387</f>
        <v>992065.45</v>
      </c>
      <c r="E387" s="6">
        <v>762555.4</v>
      </c>
      <c r="F387" s="6">
        <v>0</v>
      </c>
      <c r="G387" s="6">
        <v>0</v>
      </c>
      <c r="H387">
        <v>0</v>
      </c>
      <c r="I387">
        <v>138889.16</v>
      </c>
      <c r="J387">
        <v>29761.96</v>
      </c>
      <c r="K387">
        <v>24801.64</v>
      </c>
      <c r="L387">
        <v>0</v>
      </c>
      <c r="M387">
        <v>9457.42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789155</v>
      </c>
      <c r="T387" s="2">
        <v>45453</v>
      </c>
      <c r="V387" t="s">
        <v>31</v>
      </c>
      <c r="W387">
        <v>105408</v>
      </c>
      <c r="X387">
        <v>0</v>
      </c>
      <c r="Y387" t="s">
        <v>551</v>
      </c>
      <c r="Z387">
        <v>229510.05</v>
      </c>
      <c r="AA387" t="s">
        <v>1371</v>
      </c>
      <c r="AB387">
        <v>88009</v>
      </c>
      <c r="AC387">
        <v>-0.27</v>
      </c>
      <c r="AD387" t="s">
        <v>2037</v>
      </c>
    </row>
    <row r="388" spans="1:30" x14ac:dyDescent="0.25">
      <c r="A388">
        <v>7290</v>
      </c>
      <c r="B388" t="s">
        <v>1458</v>
      </c>
      <c r="C388" t="s">
        <v>1513</v>
      </c>
      <c r="D388" s="11">
        <f t="shared" si="6"/>
        <v>776224.35000000009</v>
      </c>
      <c r="E388" s="6">
        <v>599596.80000000005</v>
      </c>
      <c r="F388" s="6">
        <v>0</v>
      </c>
      <c r="G388" s="6">
        <v>0</v>
      </c>
      <c r="H388">
        <v>0</v>
      </c>
      <c r="I388">
        <v>108671.41</v>
      </c>
      <c r="J388">
        <v>23286.73</v>
      </c>
      <c r="K388">
        <v>19405.61</v>
      </c>
      <c r="L388">
        <v>0</v>
      </c>
      <c r="M388">
        <v>9457.42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615403</v>
      </c>
      <c r="T388" s="2">
        <v>45453</v>
      </c>
      <c r="V388" t="s">
        <v>31</v>
      </c>
      <c r="W388">
        <v>1508</v>
      </c>
      <c r="X388">
        <v>0</v>
      </c>
      <c r="Y388" t="s">
        <v>551</v>
      </c>
      <c r="Z388">
        <v>176627.55</v>
      </c>
      <c r="AA388" t="s">
        <v>1371</v>
      </c>
      <c r="AB388">
        <v>0</v>
      </c>
      <c r="AC388">
        <v>-0.18</v>
      </c>
      <c r="AD388" t="s">
        <v>2038</v>
      </c>
    </row>
    <row r="389" spans="1:30" x14ac:dyDescent="0.25">
      <c r="A389">
        <v>7291</v>
      </c>
      <c r="B389" t="s">
        <v>1461</v>
      </c>
      <c r="C389" t="s">
        <v>1514</v>
      </c>
      <c r="D389" s="11">
        <f t="shared" si="6"/>
        <v>832617</v>
      </c>
      <c r="E389" s="6">
        <v>832617</v>
      </c>
      <c r="F389" s="6">
        <v>0</v>
      </c>
      <c r="G389" s="6">
        <v>0</v>
      </c>
      <c r="H389">
        <v>0</v>
      </c>
      <c r="I389">
        <v>116566.38</v>
      </c>
      <c r="J389">
        <v>24978.51</v>
      </c>
      <c r="K389">
        <v>20815.43</v>
      </c>
      <c r="L389">
        <v>0</v>
      </c>
      <c r="M389">
        <v>9457.42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660799</v>
      </c>
      <c r="T389" s="2">
        <v>45453</v>
      </c>
      <c r="V389" t="s">
        <v>31</v>
      </c>
      <c r="W389">
        <v>105408</v>
      </c>
      <c r="X389">
        <v>0</v>
      </c>
      <c r="Y389" t="s">
        <v>551</v>
      </c>
      <c r="Z389">
        <v>0</v>
      </c>
      <c r="AA389" t="s">
        <v>1373</v>
      </c>
      <c r="AB389">
        <v>196753</v>
      </c>
      <c r="AC389">
        <v>-0.26</v>
      </c>
      <c r="AD389" t="s">
        <v>2039</v>
      </c>
    </row>
    <row r="390" spans="1:30" x14ac:dyDescent="0.25">
      <c r="A390">
        <v>7292</v>
      </c>
      <c r="B390" t="s">
        <v>1444</v>
      </c>
      <c r="C390" t="s">
        <v>1515</v>
      </c>
      <c r="D390" s="11">
        <f t="shared" si="6"/>
        <v>777768.2</v>
      </c>
      <c r="E390" s="6">
        <v>777768.2</v>
      </c>
      <c r="F390" s="6">
        <v>0</v>
      </c>
      <c r="G390" s="6">
        <v>0</v>
      </c>
      <c r="H390">
        <v>0</v>
      </c>
      <c r="I390">
        <v>108887.55</v>
      </c>
      <c r="J390">
        <v>23333.05</v>
      </c>
      <c r="K390">
        <v>7777.68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637770</v>
      </c>
      <c r="T390" s="2">
        <v>45446</v>
      </c>
      <c r="V390" t="s">
        <v>31</v>
      </c>
      <c r="W390">
        <v>406</v>
      </c>
      <c r="X390">
        <v>0</v>
      </c>
      <c r="Y390" t="s">
        <v>551</v>
      </c>
      <c r="Z390">
        <v>0</v>
      </c>
      <c r="AA390" t="s">
        <v>396</v>
      </c>
      <c r="AB390">
        <v>0</v>
      </c>
      <c r="AC390">
        <v>0.08</v>
      </c>
      <c r="AD390" t="s">
        <v>2040</v>
      </c>
    </row>
    <row r="391" spans="1:30" x14ac:dyDescent="0.25">
      <c r="A391">
        <v>7293</v>
      </c>
      <c r="B391" t="s">
        <v>1469</v>
      </c>
      <c r="C391" t="s">
        <v>1516</v>
      </c>
      <c r="D391" s="11">
        <f t="shared" si="6"/>
        <v>1528801.5</v>
      </c>
      <c r="E391" s="6">
        <v>1528801.5</v>
      </c>
      <c r="F391" s="6">
        <v>0</v>
      </c>
      <c r="G391" s="6">
        <v>0</v>
      </c>
      <c r="H391">
        <v>0</v>
      </c>
      <c r="I391">
        <v>214032.2</v>
      </c>
      <c r="J391">
        <v>45864.04</v>
      </c>
      <c r="K391">
        <v>38220.04</v>
      </c>
      <c r="L391">
        <v>0</v>
      </c>
      <c r="M391">
        <v>9457.42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1221228</v>
      </c>
      <c r="T391" s="2">
        <v>45455</v>
      </c>
      <c r="V391" t="s">
        <v>31</v>
      </c>
      <c r="W391">
        <v>3900</v>
      </c>
      <c r="X391">
        <v>0</v>
      </c>
      <c r="Y391" t="s">
        <v>551</v>
      </c>
      <c r="Z391">
        <v>0</v>
      </c>
      <c r="AA391" t="s">
        <v>1371</v>
      </c>
      <c r="AB391">
        <v>330743.5</v>
      </c>
      <c r="AC391">
        <v>0.2</v>
      </c>
      <c r="AD391" t="s">
        <v>2041</v>
      </c>
    </row>
    <row r="392" spans="1:30" x14ac:dyDescent="0.25">
      <c r="A392">
        <v>7294</v>
      </c>
      <c r="B392" t="s">
        <v>1466</v>
      </c>
      <c r="C392" t="s">
        <v>1517</v>
      </c>
      <c r="D392" s="11">
        <f t="shared" si="6"/>
        <v>1838181.53</v>
      </c>
      <c r="E392" s="6">
        <v>1838181.53</v>
      </c>
      <c r="F392" s="6">
        <v>0</v>
      </c>
      <c r="G392" s="6">
        <v>0</v>
      </c>
      <c r="H392">
        <v>0</v>
      </c>
      <c r="I392">
        <v>257345.41</v>
      </c>
      <c r="J392">
        <v>55145.440000000002</v>
      </c>
      <c r="K392">
        <v>45954.53</v>
      </c>
      <c r="L392">
        <v>0</v>
      </c>
      <c r="M392">
        <v>9457.42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1470278</v>
      </c>
      <c r="T392" s="2">
        <v>45455</v>
      </c>
      <c r="V392" t="s">
        <v>31</v>
      </c>
      <c r="W392">
        <v>105408</v>
      </c>
      <c r="X392">
        <v>0</v>
      </c>
      <c r="Y392" t="s">
        <v>551</v>
      </c>
      <c r="Z392">
        <v>0</v>
      </c>
      <c r="AA392" t="s">
        <v>1371</v>
      </c>
      <c r="AB392">
        <v>376167.5</v>
      </c>
      <c r="AC392">
        <v>-0.73</v>
      </c>
      <c r="AD392" t="s">
        <v>2042</v>
      </c>
    </row>
    <row r="393" spans="1:30" x14ac:dyDescent="0.25">
      <c r="A393">
        <v>7295</v>
      </c>
      <c r="B393" t="s">
        <v>1473</v>
      </c>
      <c r="C393" t="s">
        <v>1518</v>
      </c>
      <c r="D393" s="11">
        <f t="shared" si="6"/>
        <v>805158.5</v>
      </c>
      <c r="E393" s="6">
        <v>805158.5</v>
      </c>
      <c r="F393" s="6">
        <v>0</v>
      </c>
      <c r="G393" s="6">
        <v>0</v>
      </c>
      <c r="H393">
        <v>0</v>
      </c>
      <c r="I393">
        <v>112722.19</v>
      </c>
      <c r="J393">
        <v>24154.76</v>
      </c>
      <c r="K393">
        <v>20128.96</v>
      </c>
      <c r="L393">
        <v>0</v>
      </c>
      <c r="M393">
        <v>9457.42</v>
      </c>
      <c r="N393">
        <v>0</v>
      </c>
      <c r="O393">
        <v>0</v>
      </c>
      <c r="P393">
        <v>0</v>
      </c>
      <c r="Q393">
        <v>-80000</v>
      </c>
      <c r="R393">
        <v>0</v>
      </c>
      <c r="S393">
        <v>558695</v>
      </c>
      <c r="T393" s="2">
        <v>45456</v>
      </c>
      <c r="V393" t="s">
        <v>31</v>
      </c>
      <c r="W393">
        <v>2808</v>
      </c>
      <c r="X393">
        <v>0</v>
      </c>
      <c r="Y393" t="s">
        <v>551</v>
      </c>
      <c r="Z393">
        <v>0</v>
      </c>
      <c r="AA393" t="s">
        <v>1370</v>
      </c>
      <c r="AB393">
        <v>46185</v>
      </c>
      <c r="AC393">
        <v>-0.17</v>
      </c>
      <c r="AD393" t="s">
        <v>2043</v>
      </c>
    </row>
    <row r="394" spans="1:30" x14ac:dyDescent="0.25">
      <c r="A394">
        <v>7296</v>
      </c>
      <c r="B394" t="s">
        <v>1539</v>
      </c>
      <c r="C394" t="s">
        <v>1519</v>
      </c>
      <c r="D394" s="11">
        <f t="shared" si="6"/>
        <v>1752282.78</v>
      </c>
      <c r="E394" s="6">
        <v>1355375.8</v>
      </c>
      <c r="F394" s="6">
        <v>0</v>
      </c>
      <c r="G394" s="6">
        <v>0</v>
      </c>
      <c r="H394">
        <v>0</v>
      </c>
      <c r="I394">
        <v>245319.6</v>
      </c>
      <c r="J394">
        <v>56916.82</v>
      </c>
      <c r="K394">
        <v>43807.07</v>
      </c>
      <c r="L394">
        <v>0</v>
      </c>
      <c r="M394">
        <v>9457.42</v>
      </c>
      <c r="N394">
        <v>0</v>
      </c>
      <c r="O394">
        <v>0</v>
      </c>
      <c r="P394">
        <v>0</v>
      </c>
      <c r="Q394">
        <v>4348.33</v>
      </c>
      <c r="R394">
        <v>4348.33</v>
      </c>
      <c r="S394">
        <v>1401131</v>
      </c>
      <c r="T394" s="2">
        <v>45468</v>
      </c>
      <c r="V394" t="s">
        <v>31</v>
      </c>
      <c r="W394">
        <v>2808</v>
      </c>
      <c r="X394">
        <v>0</v>
      </c>
      <c r="Y394" t="s">
        <v>551</v>
      </c>
      <c r="Z394">
        <v>396906.98</v>
      </c>
      <c r="AA394" t="s">
        <v>1370</v>
      </c>
      <c r="AB394">
        <v>468008</v>
      </c>
      <c r="AC394">
        <v>0.8</v>
      </c>
      <c r="AD394" t="s">
        <v>1760</v>
      </c>
    </row>
    <row r="395" spans="1:30" x14ac:dyDescent="0.25">
      <c r="A395">
        <v>7297</v>
      </c>
      <c r="B395" t="s">
        <v>1540</v>
      </c>
      <c r="C395" t="s">
        <v>1520</v>
      </c>
      <c r="D395" s="11">
        <f t="shared" si="6"/>
        <v>988742.85000000009</v>
      </c>
      <c r="E395" s="6">
        <v>776523.8</v>
      </c>
      <c r="F395" s="6">
        <v>0</v>
      </c>
      <c r="G395" s="6">
        <v>0</v>
      </c>
      <c r="H395">
        <v>0</v>
      </c>
      <c r="I395">
        <v>138424.01</v>
      </c>
      <c r="J395">
        <v>29662.29</v>
      </c>
      <c r="K395">
        <v>24718.57</v>
      </c>
      <c r="L395">
        <v>0</v>
      </c>
      <c r="M395">
        <v>9457.42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786481</v>
      </c>
      <c r="T395" s="2">
        <v>45461</v>
      </c>
      <c r="V395" t="s">
        <v>31</v>
      </c>
      <c r="W395">
        <v>123305</v>
      </c>
      <c r="X395">
        <v>0</v>
      </c>
      <c r="Y395" t="s">
        <v>551</v>
      </c>
      <c r="Z395">
        <v>212219.05</v>
      </c>
      <c r="AA395" t="s">
        <v>1370</v>
      </c>
      <c r="AB395">
        <v>0</v>
      </c>
      <c r="AC395">
        <v>0.44</v>
      </c>
      <c r="AD395" t="s">
        <v>1761</v>
      </c>
    </row>
    <row r="396" spans="1:30" x14ac:dyDescent="0.25">
      <c r="A396">
        <v>7298</v>
      </c>
      <c r="B396" t="s">
        <v>1541</v>
      </c>
      <c r="C396" t="s">
        <v>1521</v>
      </c>
      <c r="D396" s="11">
        <f t="shared" si="6"/>
        <v>1667899.1400000001</v>
      </c>
      <c r="E396" s="6">
        <v>1291640.5</v>
      </c>
      <c r="F396" s="6">
        <v>0</v>
      </c>
      <c r="G396" s="6">
        <v>0</v>
      </c>
      <c r="H396">
        <v>0</v>
      </c>
      <c r="I396">
        <v>233505.89</v>
      </c>
      <c r="J396">
        <v>54385.31</v>
      </c>
      <c r="K396">
        <v>41697.480000000003</v>
      </c>
      <c r="L396">
        <v>0</v>
      </c>
      <c r="M396">
        <v>9457.42</v>
      </c>
      <c r="N396">
        <v>0</v>
      </c>
      <c r="O396">
        <v>0</v>
      </c>
      <c r="P396">
        <v>0</v>
      </c>
      <c r="Q396">
        <v>4348.33</v>
      </c>
      <c r="R396">
        <v>4348.33</v>
      </c>
      <c r="S396">
        <v>1333202</v>
      </c>
      <c r="T396" s="2">
        <v>45469</v>
      </c>
      <c r="V396" t="s">
        <v>31</v>
      </c>
      <c r="W396">
        <v>105408</v>
      </c>
      <c r="X396">
        <v>0</v>
      </c>
      <c r="Y396" t="s">
        <v>551</v>
      </c>
      <c r="Z396">
        <v>376258.64</v>
      </c>
      <c r="AA396" t="s">
        <v>1370</v>
      </c>
      <c r="AB396">
        <v>412586</v>
      </c>
      <c r="AC396">
        <v>0.63</v>
      </c>
      <c r="AD396" t="s">
        <v>1796</v>
      </c>
    </row>
    <row r="397" spans="1:30" x14ac:dyDescent="0.25">
      <c r="A397">
        <v>7299</v>
      </c>
      <c r="B397" t="s">
        <v>2044</v>
      </c>
      <c r="C397" t="s">
        <v>2045</v>
      </c>
      <c r="D397" s="11">
        <f t="shared" si="6"/>
        <v>735017.1</v>
      </c>
      <c r="E397" s="6">
        <v>735017.1</v>
      </c>
      <c r="F397" s="6">
        <v>0</v>
      </c>
      <c r="G397" s="6">
        <v>0</v>
      </c>
      <c r="H397">
        <v>0</v>
      </c>
      <c r="I397">
        <v>102902.39</v>
      </c>
      <c r="J397">
        <v>22050.51</v>
      </c>
      <c r="K397">
        <v>18375.43</v>
      </c>
      <c r="L397">
        <v>0</v>
      </c>
      <c r="M397">
        <v>9457.42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582232</v>
      </c>
      <c r="T397" s="2">
        <v>45474</v>
      </c>
      <c r="V397" t="s">
        <v>31</v>
      </c>
      <c r="W397">
        <v>105408</v>
      </c>
      <c r="X397">
        <v>0</v>
      </c>
      <c r="Y397" t="s">
        <v>551</v>
      </c>
      <c r="Z397">
        <v>0</v>
      </c>
      <c r="AA397" t="s">
        <v>1371</v>
      </c>
      <c r="AB397">
        <v>38326.5</v>
      </c>
      <c r="AC397">
        <v>0.65</v>
      </c>
      <c r="AD397" t="s">
        <v>2046</v>
      </c>
    </row>
    <row r="398" spans="1:30" x14ac:dyDescent="0.25">
      <c r="A398">
        <v>7300</v>
      </c>
      <c r="B398" t="s">
        <v>2047</v>
      </c>
      <c r="C398" t="s">
        <v>2048</v>
      </c>
      <c r="D398" s="11">
        <f t="shared" si="6"/>
        <v>581906.28</v>
      </c>
      <c r="E398" s="6">
        <v>460310.5</v>
      </c>
      <c r="F398" s="6">
        <v>0</v>
      </c>
      <c r="G398" s="6">
        <v>0</v>
      </c>
      <c r="H398">
        <v>0</v>
      </c>
      <c r="I398">
        <v>81466.880000000005</v>
      </c>
      <c r="J398">
        <v>21865.85</v>
      </c>
      <c r="K398">
        <v>14547.66</v>
      </c>
      <c r="L398">
        <v>0</v>
      </c>
      <c r="M398">
        <v>9457.42</v>
      </c>
      <c r="N398">
        <v>0</v>
      </c>
      <c r="O398">
        <v>0</v>
      </c>
      <c r="P398">
        <v>0</v>
      </c>
      <c r="Q398">
        <v>-35591.339999999997</v>
      </c>
      <c r="R398">
        <v>4408.66</v>
      </c>
      <c r="S398">
        <v>418977</v>
      </c>
      <c r="T398" s="2">
        <v>45481</v>
      </c>
      <c r="V398" t="s">
        <v>31</v>
      </c>
      <c r="W398">
        <v>105408</v>
      </c>
      <c r="X398">
        <v>0</v>
      </c>
      <c r="Y398" t="s">
        <v>551</v>
      </c>
      <c r="Z398">
        <v>121595.78</v>
      </c>
      <c r="AA398" t="s">
        <v>1370</v>
      </c>
      <c r="AB398">
        <v>0</v>
      </c>
      <c r="AC398">
        <v>-0.13</v>
      </c>
      <c r="AD398" t="s">
        <v>2049</v>
      </c>
    </row>
    <row r="399" spans="1:30" x14ac:dyDescent="0.25">
      <c r="A399">
        <v>7301</v>
      </c>
      <c r="B399" t="s">
        <v>2050</v>
      </c>
      <c r="C399" t="s">
        <v>1606</v>
      </c>
      <c r="D399" s="11">
        <f t="shared" si="6"/>
        <v>495340.74</v>
      </c>
      <c r="E399" s="6">
        <v>384645.6</v>
      </c>
      <c r="F399" s="6">
        <v>0</v>
      </c>
      <c r="G399" s="6">
        <v>0</v>
      </c>
      <c r="H399">
        <v>0</v>
      </c>
      <c r="I399">
        <v>69347.7</v>
      </c>
      <c r="J399">
        <v>18805.63</v>
      </c>
      <c r="K399">
        <v>12383.52</v>
      </c>
      <c r="L399">
        <v>0</v>
      </c>
      <c r="M399">
        <v>9457.42</v>
      </c>
      <c r="N399">
        <v>0</v>
      </c>
      <c r="O399">
        <v>0</v>
      </c>
      <c r="P399">
        <v>0</v>
      </c>
      <c r="Q399">
        <v>-36054.589999999997</v>
      </c>
      <c r="R399">
        <v>3945.41</v>
      </c>
      <c r="S399">
        <v>349292</v>
      </c>
      <c r="T399" s="2">
        <v>45481</v>
      </c>
      <c r="V399" t="s">
        <v>31</v>
      </c>
      <c r="W399">
        <v>105408</v>
      </c>
      <c r="X399">
        <v>0</v>
      </c>
      <c r="Y399" t="s">
        <v>551</v>
      </c>
      <c r="Z399">
        <v>110695.14</v>
      </c>
      <c r="AA399" t="s">
        <v>1373</v>
      </c>
      <c r="AB399">
        <v>0</v>
      </c>
      <c r="AC399">
        <v>0.12</v>
      </c>
      <c r="AD399" t="s">
        <v>2051</v>
      </c>
    </row>
    <row r="400" spans="1:30" x14ac:dyDescent="0.25">
      <c r="A400">
        <v>7302</v>
      </c>
      <c r="B400" t="s">
        <v>2052</v>
      </c>
      <c r="C400" t="s">
        <v>2053</v>
      </c>
      <c r="D400" s="11">
        <f t="shared" si="6"/>
        <v>654595.4</v>
      </c>
      <c r="E400" s="6">
        <v>654595.4</v>
      </c>
      <c r="F400" s="6">
        <v>0</v>
      </c>
      <c r="G400" s="6">
        <v>0</v>
      </c>
      <c r="H400">
        <v>0</v>
      </c>
      <c r="I400">
        <v>91643.35</v>
      </c>
      <c r="J400">
        <v>20273.490000000002</v>
      </c>
      <c r="K400">
        <v>16364.89</v>
      </c>
      <c r="L400">
        <v>0</v>
      </c>
      <c r="M400">
        <v>9457.42</v>
      </c>
      <c r="N400">
        <v>0</v>
      </c>
      <c r="O400">
        <v>0</v>
      </c>
      <c r="P400">
        <v>0</v>
      </c>
      <c r="Q400">
        <v>635.63</v>
      </c>
      <c r="R400">
        <v>635.63</v>
      </c>
      <c r="S400">
        <v>517492</v>
      </c>
      <c r="T400" s="2">
        <v>45481</v>
      </c>
      <c r="V400" t="s">
        <v>31</v>
      </c>
      <c r="W400" t="s">
        <v>2054</v>
      </c>
      <c r="X400">
        <v>0</v>
      </c>
      <c r="Y400" t="s">
        <v>551</v>
      </c>
      <c r="Z400">
        <v>0</v>
      </c>
      <c r="AA400" t="s">
        <v>1370</v>
      </c>
      <c r="AB400">
        <v>18474</v>
      </c>
      <c r="AC400">
        <v>0.12</v>
      </c>
      <c r="AD400" t="s">
        <v>2055</v>
      </c>
    </row>
    <row r="401" spans="1:30" x14ac:dyDescent="0.25">
      <c r="A401">
        <v>7303</v>
      </c>
      <c r="B401" t="s">
        <v>2056</v>
      </c>
      <c r="C401" t="s">
        <v>2057</v>
      </c>
      <c r="D401" s="11">
        <f t="shared" si="6"/>
        <v>497960.6</v>
      </c>
      <c r="E401" s="6">
        <v>497960.6</v>
      </c>
      <c r="F401" s="6">
        <v>0</v>
      </c>
      <c r="G401" s="6">
        <v>0</v>
      </c>
      <c r="H401">
        <v>0</v>
      </c>
      <c r="I401">
        <v>69714.48</v>
      </c>
      <c r="J401">
        <v>18437.41</v>
      </c>
      <c r="K401">
        <v>12449.02</v>
      </c>
      <c r="L401">
        <v>0</v>
      </c>
      <c r="M401">
        <v>9457.42</v>
      </c>
      <c r="N401">
        <v>0</v>
      </c>
      <c r="O401">
        <v>0</v>
      </c>
      <c r="P401">
        <v>0</v>
      </c>
      <c r="Q401">
        <v>3498.59</v>
      </c>
      <c r="R401">
        <v>3498.59</v>
      </c>
      <c r="S401">
        <v>391401</v>
      </c>
      <c r="T401" s="2">
        <v>45484</v>
      </c>
      <c r="V401" t="s">
        <v>31</v>
      </c>
      <c r="W401">
        <v>105408</v>
      </c>
      <c r="X401">
        <v>0</v>
      </c>
      <c r="Y401" t="s">
        <v>551</v>
      </c>
      <c r="Z401">
        <v>0</v>
      </c>
      <c r="AA401" t="s">
        <v>1371</v>
      </c>
      <c r="AB401">
        <v>42585</v>
      </c>
      <c r="AC401">
        <v>0.14000000000000001</v>
      </c>
      <c r="AD401" t="s">
        <v>2058</v>
      </c>
    </row>
    <row r="402" spans="1:30" x14ac:dyDescent="0.25">
      <c r="A402">
        <v>7304</v>
      </c>
      <c r="B402" t="s">
        <v>2059</v>
      </c>
      <c r="C402" t="s">
        <v>1609</v>
      </c>
      <c r="D402" s="11">
        <f t="shared" si="6"/>
        <v>429729.4</v>
      </c>
      <c r="E402" s="6">
        <v>429729.4</v>
      </c>
      <c r="F402" s="6">
        <v>0</v>
      </c>
      <c r="G402" s="6">
        <v>0</v>
      </c>
      <c r="H402">
        <v>0</v>
      </c>
      <c r="I402">
        <v>60162.11</v>
      </c>
      <c r="J402">
        <v>13759.68</v>
      </c>
      <c r="K402">
        <v>10743.24</v>
      </c>
      <c r="L402">
        <v>0</v>
      </c>
      <c r="M402">
        <v>9457.42</v>
      </c>
      <c r="N402">
        <v>0</v>
      </c>
      <c r="O402">
        <v>0</v>
      </c>
      <c r="P402">
        <v>0</v>
      </c>
      <c r="Q402">
        <v>867.8</v>
      </c>
      <c r="R402">
        <v>867.8</v>
      </c>
      <c r="S402">
        <v>336475</v>
      </c>
      <c r="T402" s="2">
        <v>45485</v>
      </c>
      <c r="V402" t="s">
        <v>31</v>
      </c>
      <c r="W402">
        <v>105408</v>
      </c>
      <c r="X402">
        <v>0</v>
      </c>
      <c r="Y402" t="s">
        <v>551</v>
      </c>
      <c r="Z402">
        <v>0</v>
      </c>
      <c r="AA402" t="s">
        <v>1373</v>
      </c>
      <c r="AB402">
        <v>113361</v>
      </c>
      <c r="AC402">
        <v>0.25</v>
      </c>
      <c r="AD402" t="s">
        <v>2060</v>
      </c>
    </row>
    <row r="403" spans="1:30" x14ac:dyDescent="0.25">
      <c r="A403">
        <v>7305</v>
      </c>
      <c r="B403" t="s">
        <v>2061</v>
      </c>
      <c r="C403" t="s">
        <v>2062</v>
      </c>
      <c r="D403" s="11">
        <f t="shared" si="6"/>
        <v>509600.5</v>
      </c>
      <c r="E403" s="6">
        <v>509600.5</v>
      </c>
      <c r="F403" s="6">
        <v>0</v>
      </c>
      <c r="G403" s="6">
        <v>0</v>
      </c>
      <c r="H403">
        <v>0</v>
      </c>
      <c r="I403">
        <v>71344.08</v>
      </c>
      <c r="J403">
        <v>15288.02</v>
      </c>
      <c r="K403">
        <v>12740.01</v>
      </c>
      <c r="L403">
        <v>0</v>
      </c>
      <c r="M403">
        <v>9457.42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400771</v>
      </c>
      <c r="T403" s="2">
        <v>45485</v>
      </c>
      <c r="V403" t="s">
        <v>31</v>
      </c>
      <c r="W403">
        <v>105408</v>
      </c>
      <c r="X403">
        <v>0</v>
      </c>
      <c r="Y403" t="s">
        <v>551</v>
      </c>
      <c r="Z403">
        <v>0</v>
      </c>
      <c r="AA403" t="s">
        <v>1371</v>
      </c>
      <c r="AB403">
        <v>160403.5</v>
      </c>
      <c r="AC403">
        <v>0.03</v>
      </c>
      <c r="AD403" t="s">
        <v>2063</v>
      </c>
    </row>
    <row r="404" spans="1:30" x14ac:dyDescent="0.25">
      <c r="A404">
        <v>7306</v>
      </c>
      <c r="B404" t="s">
        <v>2064</v>
      </c>
      <c r="C404" t="s">
        <v>2065</v>
      </c>
      <c r="D404" s="11">
        <f t="shared" si="6"/>
        <v>385820.1</v>
      </c>
      <c r="E404" s="6">
        <v>385820.1</v>
      </c>
      <c r="F404" s="6">
        <v>0</v>
      </c>
      <c r="G404" s="6">
        <v>0</v>
      </c>
      <c r="H404">
        <v>0</v>
      </c>
      <c r="I404">
        <v>54014.81</v>
      </c>
      <c r="J404">
        <v>13759.68</v>
      </c>
      <c r="K404">
        <v>9645.5</v>
      </c>
      <c r="L404">
        <v>0</v>
      </c>
      <c r="M404">
        <v>9457.42</v>
      </c>
      <c r="N404">
        <v>0</v>
      </c>
      <c r="O404">
        <v>0</v>
      </c>
      <c r="P404">
        <v>0</v>
      </c>
      <c r="Q404">
        <v>2185.08</v>
      </c>
      <c r="R404">
        <v>2185.08</v>
      </c>
      <c r="S404">
        <v>301128</v>
      </c>
      <c r="T404" s="2">
        <v>45485</v>
      </c>
      <c r="V404" t="s">
        <v>31</v>
      </c>
      <c r="W404">
        <v>3009</v>
      </c>
      <c r="X404">
        <v>0</v>
      </c>
      <c r="Y404" t="s">
        <v>551</v>
      </c>
      <c r="Z404">
        <v>0</v>
      </c>
      <c r="AA404" t="s">
        <v>1371</v>
      </c>
      <c r="AB404">
        <v>49682.5</v>
      </c>
      <c r="AC404">
        <v>0.23</v>
      </c>
      <c r="AD404" t="s">
        <v>2066</v>
      </c>
    </row>
    <row r="405" spans="1:30" x14ac:dyDescent="0.25">
      <c r="A405">
        <v>7308</v>
      </c>
      <c r="B405" t="s">
        <v>2067</v>
      </c>
      <c r="C405" t="s">
        <v>2068</v>
      </c>
      <c r="D405" s="11">
        <f t="shared" si="6"/>
        <v>320097.25</v>
      </c>
      <c r="E405" s="6">
        <v>320097.25</v>
      </c>
      <c r="F405" s="6">
        <v>0</v>
      </c>
      <c r="G405" s="6">
        <v>0</v>
      </c>
      <c r="H405">
        <v>0</v>
      </c>
      <c r="I405">
        <v>44813.62</v>
      </c>
      <c r="J405">
        <v>13759.68</v>
      </c>
      <c r="K405">
        <v>8002.43</v>
      </c>
      <c r="L405">
        <v>0</v>
      </c>
      <c r="M405">
        <v>9457.42</v>
      </c>
      <c r="N405">
        <v>0</v>
      </c>
      <c r="O405">
        <v>0</v>
      </c>
      <c r="P405">
        <v>0</v>
      </c>
      <c r="Q405">
        <v>-35843.24</v>
      </c>
      <c r="R405">
        <v>4156.76</v>
      </c>
      <c r="S405">
        <v>208221</v>
      </c>
      <c r="T405" s="2">
        <v>45490</v>
      </c>
      <c r="V405" t="s">
        <v>31</v>
      </c>
      <c r="W405">
        <v>105408</v>
      </c>
      <c r="X405">
        <v>0</v>
      </c>
      <c r="Y405" t="s">
        <v>551</v>
      </c>
      <c r="Z405">
        <v>0</v>
      </c>
      <c r="AA405" t="s">
        <v>1371</v>
      </c>
      <c r="AB405">
        <v>19163.25</v>
      </c>
      <c r="AC405">
        <v>0.14000000000000001</v>
      </c>
      <c r="AD405" t="s">
        <v>2069</v>
      </c>
    </row>
    <row r="406" spans="1:30" x14ac:dyDescent="0.25">
      <c r="A406">
        <v>7309</v>
      </c>
      <c r="B406" t="s">
        <v>2070</v>
      </c>
      <c r="C406" t="s">
        <v>1612</v>
      </c>
      <c r="D406" s="11">
        <f t="shared" si="6"/>
        <v>650000</v>
      </c>
      <c r="E406" s="6">
        <v>650000</v>
      </c>
      <c r="F406" s="6">
        <v>0</v>
      </c>
      <c r="G406" s="6">
        <v>0</v>
      </c>
      <c r="H406">
        <v>0</v>
      </c>
      <c r="I406">
        <v>91000</v>
      </c>
      <c r="J406">
        <v>19500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539500</v>
      </c>
      <c r="T406" s="2">
        <v>45488</v>
      </c>
      <c r="V406">
        <v>1</v>
      </c>
      <c r="W406">
        <v>113809</v>
      </c>
      <c r="X406">
        <v>0</v>
      </c>
      <c r="Y406" t="s">
        <v>551</v>
      </c>
      <c r="Z406">
        <v>0</v>
      </c>
      <c r="AA406" t="s">
        <v>43</v>
      </c>
      <c r="AB406">
        <v>0</v>
      </c>
      <c r="AC406">
        <v>0</v>
      </c>
      <c r="AD406" t="s">
        <v>2071</v>
      </c>
    </row>
    <row r="407" spans="1:30" x14ac:dyDescent="0.25">
      <c r="A407">
        <v>7310</v>
      </c>
      <c r="B407" t="s">
        <v>2072</v>
      </c>
      <c r="C407" t="s">
        <v>1615</v>
      </c>
      <c r="D407" s="11">
        <f t="shared" si="6"/>
        <v>177658.3</v>
      </c>
      <c r="E407" s="6">
        <v>177658.3</v>
      </c>
      <c r="F407" s="6">
        <v>0</v>
      </c>
      <c r="G407" s="6">
        <v>0</v>
      </c>
      <c r="H407">
        <v>0</v>
      </c>
      <c r="I407">
        <v>24872.16</v>
      </c>
      <c r="J407">
        <v>13759.68</v>
      </c>
      <c r="K407">
        <v>4441.46</v>
      </c>
      <c r="L407">
        <v>0</v>
      </c>
      <c r="M407">
        <v>9457.42</v>
      </c>
      <c r="N407">
        <v>0</v>
      </c>
      <c r="O407">
        <v>0</v>
      </c>
      <c r="P407">
        <v>0</v>
      </c>
      <c r="Q407">
        <v>8429.93</v>
      </c>
      <c r="R407">
        <v>8429.93</v>
      </c>
      <c r="S407">
        <v>133558</v>
      </c>
      <c r="T407" s="2">
        <v>45498</v>
      </c>
      <c r="V407" t="s">
        <v>31</v>
      </c>
      <c r="W407">
        <v>3603</v>
      </c>
      <c r="X407">
        <v>0</v>
      </c>
      <c r="Y407" t="s">
        <v>551</v>
      </c>
      <c r="Z407">
        <v>0</v>
      </c>
      <c r="AA407" t="s">
        <v>1370</v>
      </c>
      <c r="AB407">
        <v>4618.5</v>
      </c>
      <c r="AC407">
        <v>0.49</v>
      </c>
      <c r="AD407" t="s">
        <v>2073</v>
      </c>
    </row>
    <row r="408" spans="1:30" x14ac:dyDescent="0.25">
      <c r="A408">
        <v>7313</v>
      </c>
      <c r="B408" t="s">
        <v>2074</v>
      </c>
      <c r="C408" t="s">
        <v>1623</v>
      </c>
      <c r="D408" s="11">
        <f t="shared" si="6"/>
        <v>70607.63</v>
      </c>
      <c r="E408" s="6">
        <v>70607.63</v>
      </c>
      <c r="F408" s="6">
        <v>0</v>
      </c>
      <c r="G408" s="6">
        <v>0</v>
      </c>
      <c r="H408">
        <v>0</v>
      </c>
      <c r="I408">
        <v>9885.07</v>
      </c>
      <c r="J408">
        <v>13759.68</v>
      </c>
      <c r="K408">
        <v>1765.19</v>
      </c>
      <c r="L408">
        <v>0</v>
      </c>
      <c r="M408">
        <v>9457.42</v>
      </c>
      <c r="N408">
        <v>0</v>
      </c>
      <c r="O408">
        <v>0</v>
      </c>
      <c r="P408">
        <v>0</v>
      </c>
      <c r="Q408">
        <v>11641.45</v>
      </c>
      <c r="R408">
        <v>11641.45</v>
      </c>
      <c r="S408">
        <v>47382</v>
      </c>
      <c r="T408" s="2">
        <v>45495</v>
      </c>
      <c r="V408" t="s">
        <v>31</v>
      </c>
      <c r="W408">
        <v>105408</v>
      </c>
      <c r="X408">
        <v>0</v>
      </c>
      <c r="Y408" t="s">
        <v>551</v>
      </c>
      <c r="Z408">
        <v>0</v>
      </c>
      <c r="AA408" t="s">
        <v>1370</v>
      </c>
      <c r="AB408">
        <v>4618.5</v>
      </c>
      <c r="AC408">
        <v>0.28000000000000003</v>
      </c>
      <c r="AD408" t="s">
        <v>2075</v>
      </c>
    </row>
    <row r="409" spans="1:30" x14ac:dyDescent="0.25">
      <c r="A409">
        <v>7314</v>
      </c>
      <c r="B409" t="s">
        <v>2076</v>
      </c>
      <c r="C409" t="s">
        <v>1626</v>
      </c>
      <c r="D409" s="11">
        <f t="shared" si="6"/>
        <v>430370.31</v>
      </c>
      <c r="E409" s="6">
        <v>430370.31</v>
      </c>
      <c r="F409" s="6">
        <v>0</v>
      </c>
      <c r="G409" s="6">
        <v>0</v>
      </c>
      <c r="H409">
        <v>0</v>
      </c>
      <c r="I409">
        <v>60251.839999999997</v>
      </c>
      <c r="J409">
        <v>13759.68</v>
      </c>
      <c r="K409">
        <v>10759.26</v>
      </c>
      <c r="L409">
        <v>0</v>
      </c>
      <c r="M409">
        <v>9457.42</v>
      </c>
      <c r="N409">
        <v>0</v>
      </c>
      <c r="O409">
        <v>0</v>
      </c>
      <c r="P409">
        <v>0</v>
      </c>
      <c r="Q409">
        <v>848.57</v>
      </c>
      <c r="R409">
        <v>848.57</v>
      </c>
      <c r="S409">
        <v>336991</v>
      </c>
      <c r="T409" s="2">
        <v>45495</v>
      </c>
      <c r="V409" t="s">
        <v>31</v>
      </c>
      <c r="W409">
        <v>105408</v>
      </c>
      <c r="X409">
        <v>0</v>
      </c>
      <c r="Y409" t="s">
        <v>551</v>
      </c>
      <c r="Z409">
        <v>0</v>
      </c>
      <c r="AA409" t="s">
        <v>1370</v>
      </c>
      <c r="AB409">
        <v>61580</v>
      </c>
      <c r="AC409">
        <v>0.32</v>
      </c>
      <c r="AD409" t="s">
        <v>2077</v>
      </c>
    </row>
    <row r="410" spans="1:30" x14ac:dyDescent="0.25">
      <c r="A410">
        <v>7315</v>
      </c>
      <c r="B410" t="s">
        <v>2078</v>
      </c>
      <c r="C410" t="s">
        <v>2079</v>
      </c>
      <c r="D410" s="11">
        <f t="shared" si="6"/>
        <v>58128.53</v>
      </c>
      <c r="E410" s="6">
        <v>58128.53</v>
      </c>
      <c r="F410" s="6">
        <v>0</v>
      </c>
      <c r="G410" s="6">
        <v>0</v>
      </c>
      <c r="H410">
        <v>0</v>
      </c>
      <c r="I410">
        <v>8138</v>
      </c>
      <c r="J410">
        <v>13759.68</v>
      </c>
      <c r="K410">
        <v>1453.21</v>
      </c>
      <c r="L410">
        <v>0</v>
      </c>
      <c r="M410">
        <v>9457.42</v>
      </c>
      <c r="N410">
        <v>0</v>
      </c>
      <c r="O410">
        <v>0</v>
      </c>
      <c r="P410">
        <v>0</v>
      </c>
      <c r="Q410">
        <v>12015.82</v>
      </c>
      <c r="R410">
        <v>12015.82</v>
      </c>
      <c r="S410">
        <v>37336</v>
      </c>
      <c r="T410" s="2">
        <v>45495</v>
      </c>
      <c r="V410" t="s">
        <v>31</v>
      </c>
      <c r="W410">
        <v>105408</v>
      </c>
      <c r="X410">
        <v>0</v>
      </c>
      <c r="Y410" t="s">
        <v>551</v>
      </c>
      <c r="Z410">
        <v>0</v>
      </c>
      <c r="AA410" t="s">
        <v>1371</v>
      </c>
      <c r="AB410">
        <v>4258.5</v>
      </c>
      <c r="AC410">
        <v>-0.04</v>
      </c>
      <c r="AD410" t="s">
        <v>2080</v>
      </c>
    </row>
    <row r="411" spans="1:30" x14ac:dyDescent="0.25">
      <c r="A411">
        <v>7316</v>
      </c>
      <c r="B411" t="s">
        <v>2081</v>
      </c>
      <c r="C411" t="s">
        <v>1628</v>
      </c>
      <c r="D411" s="11">
        <f t="shared" si="6"/>
        <v>61322.400000000001</v>
      </c>
      <c r="E411" s="6">
        <v>61322.400000000001</v>
      </c>
      <c r="F411" s="6">
        <v>0</v>
      </c>
      <c r="G411" s="6">
        <v>0</v>
      </c>
      <c r="H411">
        <v>0</v>
      </c>
      <c r="I411">
        <v>8585.1299999999992</v>
      </c>
      <c r="J411">
        <v>13759.68</v>
      </c>
      <c r="K411">
        <v>1533.06</v>
      </c>
      <c r="L411">
        <v>0</v>
      </c>
      <c r="M411">
        <v>9457.42</v>
      </c>
      <c r="N411">
        <v>0</v>
      </c>
      <c r="O411">
        <v>0</v>
      </c>
      <c r="P411">
        <v>0</v>
      </c>
      <c r="Q411">
        <v>11920.01</v>
      </c>
      <c r="R411">
        <v>11920.01</v>
      </c>
      <c r="S411">
        <v>39907</v>
      </c>
      <c r="T411" s="2">
        <v>45502</v>
      </c>
      <c r="V411" t="s">
        <v>31</v>
      </c>
      <c r="W411">
        <v>105408</v>
      </c>
      <c r="X411">
        <v>0</v>
      </c>
      <c r="Y411" t="s">
        <v>551</v>
      </c>
      <c r="Z411">
        <v>0</v>
      </c>
      <c r="AA411" t="s">
        <v>1371</v>
      </c>
      <c r="AB411">
        <v>0</v>
      </c>
      <c r="AC411">
        <v>-0.12</v>
      </c>
      <c r="AD411" t="s">
        <v>2082</v>
      </c>
    </row>
    <row r="412" spans="1:30" x14ac:dyDescent="0.25">
      <c r="A412">
        <v>7317</v>
      </c>
      <c r="B412" t="s">
        <v>2083</v>
      </c>
      <c r="C412" t="s">
        <v>1631</v>
      </c>
      <c r="D412" s="11">
        <f t="shared" si="6"/>
        <v>545881.98</v>
      </c>
      <c r="E412" s="6">
        <v>424286.2</v>
      </c>
      <c r="F412" s="6">
        <v>0</v>
      </c>
      <c r="G412" s="6">
        <v>0</v>
      </c>
      <c r="H412">
        <v>0</v>
      </c>
      <c r="I412">
        <v>76423.48</v>
      </c>
      <c r="J412">
        <v>16376.46</v>
      </c>
      <c r="K412">
        <v>13647.05</v>
      </c>
      <c r="L412">
        <v>0</v>
      </c>
      <c r="M412">
        <v>9457.42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429978</v>
      </c>
      <c r="T412" s="2">
        <v>45489</v>
      </c>
      <c r="V412" t="s">
        <v>31</v>
      </c>
      <c r="W412">
        <v>105408</v>
      </c>
      <c r="X412">
        <v>0</v>
      </c>
      <c r="Y412" t="s">
        <v>551</v>
      </c>
      <c r="Z412">
        <v>121595.78</v>
      </c>
      <c r="AA412" t="s">
        <v>1370</v>
      </c>
      <c r="AB412">
        <v>0</v>
      </c>
      <c r="AC412">
        <v>0.43</v>
      </c>
      <c r="AD412" t="s">
        <v>2084</v>
      </c>
    </row>
    <row r="413" spans="1:30" x14ac:dyDescent="0.25">
      <c r="A413">
        <v>7318</v>
      </c>
      <c r="B413" t="s">
        <v>2085</v>
      </c>
      <c r="C413" t="s">
        <v>2086</v>
      </c>
      <c r="D413" s="11">
        <f t="shared" si="6"/>
        <v>120000</v>
      </c>
      <c r="E413" s="6">
        <v>120000</v>
      </c>
      <c r="F413" s="6">
        <v>0</v>
      </c>
      <c r="G413" s="6">
        <v>0</v>
      </c>
      <c r="H413">
        <v>0</v>
      </c>
      <c r="I413">
        <v>13200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106800</v>
      </c>
      <c r="T413" s="2">
        <v>45502</v>
      </c>
      <c r="V413">
        <v>1</v>
      </c>
      <c r="W413" t="s">
        <v>42</v>
      </c>
      <c r="X413">
        <v>0</v>
      </c>
      <c r="Y413" t="s">
        <v>551</v>
      </c>
      <c r="Z413">
        <v>0</v>
      </c>
      <c r="AA413" t="s">
        <v>43</v>
      </c>
      <c r="AB413">
        <v>0</v>
      </c>
      <c r="AC413">
        <v>0</v>
      </c>
      <c r="AD413" t="s">
        <v>48</v>
      </c>
    </row>
    <row r="414" spans="1:30" x14ac:dyDescent="0.25">
      <c r="A414">
        <v>7319</v>
      </c>
      <c r="B414" t="s">
        <v>2087</v>
      </c>
      <c r="C414" t="s">
        <v>1634</v>
      </c>
      <c r="D414" s="11">
        <f t="shared" si="6"/>
        <v>110651.67</v>
      </c>
      <c r="E414" s="6">
        <v>84434.4</v>
      </c>
      <c r="F414" s="6">
        <v>0</v>
      </c>
      <c r="G414" s="6">
        <v>0</v>
      </c>
      <c r="H414">
        <v>0</v>
      </c>
      <c r="I414">
        <v>15491.23</v>
      </c>
      <c r="J414">
        <v>13759.68</v>
      </c>
      <c r="K414">
        <v>2766.29</v>
      </c>
      <c r="L414">
        <v>0</v>
      </c>
      <c r="M414">
        <v>9457.42</v>
      </c>
      <c r="N414">
        <v>0</v>
      </c>
      <c r="O414">
        <v>0</v>
      </c>
      <c r="P414">
        <v>0</v>
      </c>
      <c r="Q414">
        <v>10440.129999999999</v>
      </c>
      <c r="R414">
        <v>10440.129999999999</v>
      </c>
      <c r="S414">
        <v>79617</v>
      </c>
      <c r="T414" s="2">
        <v>45502</v>
      </c>
      <c r="V414" t="s">
        <v>31</v>
      </c>
      <c r="W414">
        <v>105408</v>
      </c>
      <c r="X414">
        <v>0</v>
      </c>
      <c r="Y414" t="s">
        <v>551</v>
      </c>
      <c r="Z414">
        <v>26217.27</v>
      </c>
      <c r="AA414" t="s">
        <v>1373</v>
      </c>
      <c r="AB414">
        <v>0</v>
      </c>
      <c r="AC414">
        <v>-0.18</v>
      </c>
      <c r="AD414" t="s">
        <v>2088</v>
      </c>
    </row>
    <row r="415" spans="1:30" x14ac:dyDescent="0.25">
      <c r="A415">
        <v>7320</v>
      </c>
      <c r="B415" t="s">
        <v>2089</v>
      </c>
      <c r="C415" t="s">
        <v>1636</v>
      </c>
      <c r="D415" s="11">
        <f t="shared" si="6"/>
        <v>139045.41</v>
      </c>
      <c r="E415" s="6">
        <v>108072.9</v>
      </c>
      <c r="F415" s="6">
        <v>0</v>
      </c>
      <c r="G415" s="6">
        <v>0</v>
      </c>
      <c r="H415">
        <v>0</v>
      </c>
      <c r="I415">
        <v>19466.36</v>
      </c>
      <c r="J415">
        <v>13759.68</v>
      </c>
      <c r="K415">
        <v>3476.14</v>
      </c>
      <c r="L415">
        <v>0</v>
      </c>
      <c r="M415">
        <v>9457.42</v>
      </c>
      <c r="N415">
        <v>0</v>
      </c>
      <c r="O415">
        <v>0</v>
      </c>
      <c r="P415">
        <v>0</v>
      </c>
      <c r="Q415">
        <v>9588.32</v>
      </c>
      <c r="R415">
        <v>9588.32</v>
      </c>
      <c r="S415">
        <v>102474</v>
      </c>
      <c r="T415" s="2">
        <v>45502</v>
      </c>
      <c r="V415" t="s">
        <v>31</v>
      </c>
      <c r="W415">
        <v>2907</v>
      </c>
      <c r="X415">
        <v>0</v>
      </c>
      <c r="Y415" t="s">
        <v>551</v>
      </c>
      <c r="Z415">
        <v>30972.51</v>
      </c>
      <c r="AA415" t="s">
        <v>1370</v>
      </c>
      <c r="AB415">
        <v>0</v>
      </c>
      <c r="AC415">
        <v>-0.13</v>
      </c>
      <c r="AD415" t="s">
        <v>1786</v>
      </c>
    </row>
    <row r="416" spans="1:30" x14ac:dyDescent="0.25">
      <c r="A416">
        <v>316</v>
      </c>
      <c r="B416" t="s">
        <v>40</v>
      </c>
      <c r="C416" t="s">
        <v>41</v>
      </c>
      <c r="D416" s="11">
        <f t="shared" si="6"/>
        <v>120000</v>
      </c>
      <c r="E416">
        <v>120000</v>
      </c>
      <c r="F416" s="6">
        <v>0</v>
      </c>
      <c r="G416" s="6">
        <v>0</v>
      </c>
      <c r="H416">
        <v>0</v>
      </c>
      <c r="I416">
        <v>13200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106800</v>
      </c>
      <c r="T416" s="2">
        <v>45310</v>
      </c>
      <c r="V416">
        <v>1</v>
      </c>
      <c r="W416" t="s">
        <v>42</v>
      </c>
      <c r="X416">
        <v>0</v>
      </c>
      <c r="Y416" t="s">
        <v>551</v>
      </c>
      <c r="Z416">
        <v>0</v>
      </c>
      <c r="AA416" s="6" t="s">
        <v>43</v>
      </c>
      <c r="AB416">
        <v>0</v>
      </c>
      <c r="AC416">
        <v>0</v>
      </c>
      <c r="AD416" t="s">
        <v>48</v>
      </c>
    </row>
    <row r="417" spans="1:30" x14ac:dyDescent="0.25">
      <c r="A417">
        <v>348</v>
      </c>
      <c r="B417" t="s">
        <v>44</v>
      </c>
      <c r="C417" t="s">
        <v>45</v>
      </c>
      <c r="D417" s="11">
        <f t="shared" si="6"/>
        <v>90000</v>
      </c>
      <c r="E417">
        <v>90000</v>
      </c>
      <c r="F417" s="6">
        <v>0</v>
      </c>
      <c r="G417" s="6">
        <v>0</v>
      </c>
      <c r="H417">
        <v>0</v>
      </c>
      <c r="I417">
        <v>9900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80100</v>
      </c>
      <c r="T417" s="2">
        <v>44501</v>
      </c>
      <c r="V417">
        <v>1</v>
      </c>
      <c r="W417" t="s">
        <v>42</v>
      </c>
      <c r="X417">
        <v>0</v>
      </c>
      <c r="Y417" t="s">
        <v>551</v>
      </c>
      <c r="Z417">
        <v>0</v>
      </c>
      <c r="AA417" s="6" t="s">
        <v>43</v>
      </c>
      <c r="AB417">
        <v>0</v>
      </c>
      <c r="AC417">
        <v>0</v>
      </c>
      <c r="AD417" t="s">
        <v>160</v>
      </c>
    </row>
    <row r="418" spans="1:30" x14ac:dyDescent="0.25">
      <c r="A418">
        <v>366</v>
      </c>
      <c r="B418" t="s">
        <v>46</v>
      </c>
      <c r="C418" t="s">
        <v>47</v>
      </c>
      <c r="D418" s="11">
        <f t="shared" si="6"/>
        <v>120000</v>
      </c>
      <c r="E418">
        <v>120000</v>
      </c>
      <c r="F418" s="6">
        <v>0</v>
      </c>
      <c r="G418" s="6">
        <v>0</v>
      </c>
      <c r="H418">
        <v>0</v>
      </c>
      <c r="I418">
        <v>13200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106800</v>
      </c>
      <c r="T418" s="2">
        <v>45246</v>
      </c>
      <c r="V418">
        <v>1</v>
      </c>
      <c r="W418" t="s">
        <v>42</v>
      </c>
      <c r="X418">
        <v>0</v>
      </c>
      <c r="Y418" t="s">
        <v>551</v>
      </c>
      <c r="Z418">
        <v>0</v>
      </c>
      <c r="AA418" s="6" t="s">
        <v>43</v>
      </c>
      <c r="AB418">
        <v>0</v>
      </c>
      <c r="AC418">
        <v>0</v>
      </c>
      <c r="AD418" t="s">
        <v>48</v>
      </c>
    </row>
    <row r="419" spans="1:30" x14ac:dyDescent="0.25">
      <c r="A419">
        <v>797</v>
      </c>
      <c r="B419" t="s">
        <v>61</v>
      </c>
      <c r="C419" t="s">
        <v>62</v>
      </c>
      <c r="D419" s="11">
        <f t="shared" si="6"/>
        <v>120000</v>
      </c>
      <c r="E419">
        <v>120000</v>
      </c>
      <c r="F419" s="6">
        <v>0</v>
      </c>
      <c r="G419" s="6">
        <v>0</v>
      </c>
      <c r="H419">
        <v>0</v>
      </c>
      <c r="I419">
        <v>13200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106800</v>
      </c>
      <c r="T419" s="2">
        <v>45173</v>
      </c>
      <c r="V419" t="s">
        <v>31</v>
      </c>
      <c r="W419" t="s">
        <v>42</v>
      </c>
      <c r="X419">
        <v>0</v>
      </c>
      <c r="Y419" t="s">
        <v>551</v>
      </c>
      <c r="Z419">
        <v>0</v>
      </c>
      <c r="AA419" s="6" t="s">
        <v>43</v>
      </c>
      <c r="AB419">
        <v>0</v>
      </c>
      <c r="AC419">
        <v>0</v>
      </c>
      <c r="AD419" t="s">
        <v>48</v>
      </c>
    </row>
    <row r="420" spans="1:30" x14ac:dyDescent="0.25">
      <c r="A420">
        <v>984</v>
      </c>
      <c r="B420" t="s">
        <v>554</v>
      </c>
      <c r="C420" t="s">
        <v>582</v>
      </c>
      <c r="D420" s="11">
        <f t="shared" si="6"/>
        <v>90000</v>
      </c>
      <c r="E420">
        <v>90000</v>
      </c>
      <c r="F420" s="6">
        <v>0</v>
      </c>
      <c r="G420" s="6">
        <v>0</v>
      </c>
      <c r="H420">
        <v>0</v>
      </c>
      <c r="I420">
        <v>9900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80100</v>
      </c>
      <c r="T420" s="2">
        <v>45352</v>
      </c>
      <c r="U420" s="2">
        <v>45523</v>
      </c>
      <c r="V420" t="s">
        <v>31</v>
      </c>
      <c r="W420" t="s">
        <v>42</v>
      </c>
      <c r="X420">
        <v>0</v>
      </c>
      <c r="Y420" t="s">
        <v>551</v>
      </c>
      <c r="Z420">
        <v>0</v>
      </c>
      <c r="AA420" s="6" t="s">
        <v>43</v>
      </c>
      <c r="AB420">
        <v>0</v>
      </c>
      <c r="AC420">
        <v>0</v>
      </c>
      <c r="AD420" t="s">
        <v>160</v>
      </c>
    </row>
    <row r="421" spans="1:30" x14ac:dyDescent="0.25">
      <c r="A421">
        <v>1117</v>
      </c>
      <c r="B421" t="s">
        <v>67</v>
      </c>
      <c r="C421" t="s">
        <v>68</v>
      </c>
      <c r="D421" s="11">
        <f t="shared" si="6"/>
        <v>120000</v>
      </c>
      <c r="E421">
        <v>120000</v>
      </c>
      <c r="F421" s="6">
        <v>0</v>
      </c>
      <c r="G421" s="6">
        <v>0</v>
      </c>
      <c r="H421">
        <v>0</v>
      </c>
      <c r="I421">
        <v>13200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106800</v>
      </c>
      <c r="T421" s="2">
        <v>45477</v>
      </c>
      <c r="V421" t="s">
        <v>31</v>
      </c>
      <c r="W421" t="s">
        <v>42</v>
      </c>
      <c r="X421">
        <v>0</v>
      </c>
      <c r="Y421" t="s">
        <v>551</v>
      </c>
      <c r="Z421">
        <v>0</v>
      </c>
      <c r="AA421" s="6" t="s">
        <v>43</v>
      </c>
      <c r="AB421">
        <v>0</v>
      </c>
      <c r="AC421">
        <v>0</v>
      </c>
      <c r="AD421" t="s">
        <v>48</v>
      </c>
    </row>
    <row r="422" spans="1:30" x14ac:dyDescent="0.25">
      <c r="A422">
        <v>1166</v>
      </c>
      <c r="B422" t="s">
        <v>69</v>
      </c>
      <c r="C422" t="s">
        <v>70</v>
      </c>
      <c r="D422" s="11">
        <f t="shared" si="6"/>
        <v>1000000</v>
      </c>
      <c r="E422">
        <v>1000000</v>
      </c>
      <c r="F422" s="6">
        <v>0</v>
      </c>
      <c r="G422" s="6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1000000</v>
      </c>
      <c r="T422" s="2">
        <v>36909</v>
      </c>
      <c r="V422">
        <v>1</v>
      </c>
      <c r="W422" t="s">
        <v>42</v>
      </c>
      <c r="X422">
        <v>0</v>
      </c>
      <c r="Y422" t="s">
        <v>551</v>
      </c>
      <c r="Z422">
        <v>0</v>
      </c>
      <c r="AA422" s="6" t="s">
        <v>71</v>
      </c>
      <c r="AB422">
        <v>0</v>
      </c>
      <c r="AC422">
        <v>0</v>
      </c>
      <c r="AD422" t="s">
        <v>1333</v>
      </c>
    </row>
    <row r="423" spans="1:30" x14ac:dyDescent="0.25">
      <c r="A423">
        <v>1421</v>
      </c>
      <c r="B423" t="s">
        <v>78</v>
      </c>
      <c r="C423" t="s">
        <v>79</v>
      </c>
      <c r="D423" s="11">
        <f>+E423+F423+Z423</f>
        <v>90000</v>
      </c>
      <c r="E423">
        <v>90000</v>
      </c>
      <c r="F423" s="6">
        <v>0</v>
      </c>
      <c r="G423" s="6">
        <v>0</v>
      </c>
      <c r="H423">
        <v>0</v>
      </c>
      <c r="I423">
        <v>9900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80100</v>
      </c>
      <c r="T423" s="2">
        <v>45294</v>
      </c>
      <c r="V423">
        <v>1</v>
      </c>
      <c r="W423" t="s">
        <v>42</v>
      </c>
      <c r="X423">
        <v>0</v>
      </c>
      <c r="Y423" t="s">
        <v>551</v>
      </c>
      <c r="Z423">
        <v>0</v>
      </c>
      <c r="AA423" s="6" t="s">
        <v>43</v>
      </c>
      <c r="AB423">
        <v>0</v>
      </c>
      <c r="AC423">
        <v>0</v>
      </c>
      <c r="AD423" t="s">
        <v>160</v>
      </c>
    </row>
    <row r="424" spans="1:30" x14ac:dyDescent="0.25">
      <c r="A424">
        <v>1442</v>
      </c>
      <c r="B424" t="s">
        <v>81</v>
      </c>
      <c r="C424" t="s">
        <v>82</v>
      </c>
      <c r="D424" s="11">
        <f t="shared" si="6"/>
        <v>90000</v>
      </c>
      <c r="E424">
        <v>90000</v>
      </c>
      <c r="F424" s="6">
        <v>0</v>
      </c>
      <c r="G424" s="6">
        <v>0</v>
      </c>
      <c r="H424">
        <v>0</v>
      </c>
      <c r="I424">
        <v>9900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20025</v>
      </c>
      <c r="P424">
        <v>0</v>
      </c>
      <c r="Q424">
        <v>0</v>
      </c>
      <c r="R424">
        <v>0</v>
      </c>
      <c r="S424">
        <v>60075</v>
      </c>
      <c r="T424" s="2">
        <v>44517</v>
      </c>
      <c r="V424">
        <v>1</v>
      </c>
      <c r="W424" t="s">
        <v>42</v>
      </c>
      <c r="X424">
        <v>0</v>
      </c>
      <c r="Y424" t="s">
        <v>551</v>
      </c>
      <c r="Z424">
        <v>0</v>
      </c>
      <c r="AA424" s="6" t="s">
        <v>43</v>
      </c>
      <c r="AB424">
        <v>0</v>
      </c>
      <c r="AC424">
        <v>0</v>
      </c>
      <c r="AD424" t="s">
        <v>83</v>
      </c>
    </row>
    <row r="425" spans="1:30" x14ac:dyDescent="0.25">
      <c r="A425">
        <v>1592</v>
      </c>
      <c r="B425" t="s">
        <v>90</v>
      </c>
      <c r="C425" t="s">
        <v>91</v>
      </c>
      <c r="D425" s="11">
        <f t="shared" si="6"/>
        <v>934961.5</v>
      </c>
      <c r="E425">
        <v>934961.5</v>
      </c>
      <c r="F425" s="6">
        <v>0</v>
      </c>
      <c r="G425" s="6">
        <v>0</v>
      </c>
      <c r="H425">
        <v>0</v>
      </c>
      <c r="I425">
        <v>130894.62</v>
      </c>
      <c r="J425">
        <v>28048.85</v>
      </c>
      <c r="K425">
        <v>18699.23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-26992.22</v>
      </c>
      <c r="R425">
        <v>0</v>
      </c>
      <c r="S425">
        <v>735541.2</v>
      </c>
      <c r="T425" s="2">
        <v>42476</v>
      </c>
      <c r="V425">
        <v>1</v>
      </c>
      <c r="W425">
        <v>121705</v>
      </c>
      <c r="X425">
        <v>0</v>
      </c>
      <c r="Y425" t="s">
        <v>551</v>
      </c>
      <c r="Z425">
        <v>0</v>
      </c>
      <c r="AA425" s="6" t="s">
        <v>92</v>
      </c>
      <c r="AB425">
        <v>0</v>
      </c>
      <c r="AC425">
        <v>0.42</v>
      </c>
      <c r="AD425" t="s">
        <v>1748</v>
      </c>
    </row>
    <row r="426" spans="1:30" x14ac:dyDescent="0.25">
      <c r="A426">
        <v>1853</v>
      </c>
      <c r="B426" t="s">
        <v>95</v>
      </c>
      <c r="C426" t="s">
        <v>96</v>
      </c>
      <c r="D426" s="11">
        <f t="shared" si="6"/>
        <v>1000000</v>
      </c>
      <c r="E426">
        <v>1000000</v>
      </c>
      <c r="F426" s="6">
        <v>0</v>
      </c>
      <c r="G426" s="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1000000</v>
      </c>
      <c r="T426" s="2">
        <v>38169</v>
      </c>
      <c r="V426">
        <v>1</v>
      </c>
      <c r="W426" t="s">
        <v>42</v>
      </c>
      <c r="X426">
        <v>0</v>
      </c>
      <c r="Y426" t="s">
        <v>551</v>
      </c>
      <c r="Z426">
        <v>0</v>
      </c>
      <c r="AA426" s="6" t="s">
        <v>71</v>
      </c>
      <c r="AB426">
        <v>0</v>
      </c>
      <c r="AC426">
        <v>0</v>
      </c>
      <c r="AD426" t="s">
        <v>1333</v>
      </c>
    </row>
    <row r="427" spans="1:30" x14ac:dyDescent="0.25">
      <c r="A427">
        <v>2044</v>
      </c>
      <c r="B427" t="s">
        <v>103</v>
      </c>
      <c r="C427" t="s">
        <v>104</v>
      </c>
      <c r="D427" s="11">
        <f t="shared" si="6"/>
        <v>861380.52</v>
      </c>
      <c r="E427">
        <v>861380.52</v>
      </c>
      <c r="F427" s="6">
        <v>0</v>
      </c>
      <c r="G427" s="6">
        <v>0</v>
      </c>
      <c r="H427">
        <v>0</v>
      </c>
      <c r="I427">
        <v>120593.28</v>
      </c>
      <c r="J427">
        <v>25841.42</v>
      </c>
      <c r="K427">
        <v>8613.81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-150567.93</v>
      </c>
      <c r="R427">
        <v>0</v>
      </c>
      <c r="S427">
        <v>564464.57999999996</v>
      </c>
      <c r="T427" s="2">
        <v>42522</v>
      </c>
      <c r="V427" t="s">
        <v>31</v>
      </c>
      <c r="W427">
        <v>3009</v>
      </c>
      <c r="X427">
        <v>0</v>
      </c>
      <c r="Y427" t="s">
        <v>551</v>
      </c>
      <c r="Z427">
        <v>0</v>
      </c>
      <c r="AA427" s="6" t="s">
        <v>105</v>
      </c>
      <c r="AB427">
        <v>0</v>
      </c>
      <c r="AC427">
        <v>-0.08</v>
      </c>
      <c r="AD427" t="s">
        <v>3805</v>
      </c>
    </row>
    <row r="428" spans="1:30" x14ac:dyDescent="0.25">
      <c r="A428">
        <v>2757</v>
      </c>
      <c r="B428" t="s">
        <v>114</v>
      </c>
      <c r="C428" t="s">
        <v>115</v>
      </c>
      <c r="D428" s="11">
        <f t="shared" si="6"/>
        <v>1700000</v>
      </c>
      <c r="E428">
        <v>1700000</v>
      </c>
      <c r="F428" s="6">
        <v>0</v>
      </c>
      <c r="G428" s="6">
        <v>0</v>
      </c>
      <c r="H428">
        <v>0</v>
      </c>
      <c r="I428">
        <v>238000</v>
      </c>
      <c r="J428">
        <v>51000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1411000</v>
      </c>
      <c r="T428" s="2">
        <v>38965</v>
      </c>
      <c r="V428" t="s">
        <v>80</v>
      </c>
      <c r="W428">
        <v>400800</v>
      </c>
      <c r="X428">
        <v>0</v>
      </c>
      <c r="Y428" t="s">
        <v>551</v>
      </c>
      <c r="Z428">
        <v>0</v>
      </c>
      <c r="AA428" s="6" t="s">
        <v>43</v>
      </c>
      <c r="AB428">
        <v>0</v>
      </c>
      <c r="AC428">
        <v>0</v>
      </c>
      <c r="AD428" t="s">
        <v>1334</v>
      </c>
    </row>
    <row r="429" spans="1:30" x14ac:dyDescent="0.25">
      <c r="A429">
        <v>3050</v>
      </c>
      <c r="B429" t="s">
        <v>120</v>
      </c>
      <c r="C429" t="s">
        <v>121</v>
      </c>
      <c r="D429" s="11">
        <f t="shared" si="6"/>
        <v>922907.7</v>
      </c>
      <c r="E429">
        <v>922907.7</v>
      </c>
      <c r="F429" s="6">
        <v>0</v>
      </c>
      <c r="G429" s="6">
        <v>0</v>
      </c>
      <c r="H429">
        <v>0</v>
      </c>
      <c r="I429">
        <v>129207.08</v>
      </c>
      <c r="J429">
        <v>27687.23</v>
      </c>
      <c r="K429">
        <v>9229.08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-39459.019999999997</v>
      </c>
      <c r="R429">
        <v>0</v>
      </c>
      <c r="S429">
        <v>717325</v>
      </c>
      <c r="T429" s="2">
        <v>42476</v>
      </c>
      <c r="V429">
        <v>1</v>
      </c>
      <c r="W429">
        <v>3009</v>
      </c>
      <c r="X429">
        <v>0</v>
      </c>
      <c r="Y429" t="s">
        <v>551</v>
      </c>
      <c r="Z429">
        <v>0</v>
      </c>
      <c r="AA429" s="6" t="s">
        <v>105</v>
      </c>
      <c r="AB429">
        <v>0</v>
      </c>
      <c r="AC429">
        <v>-0.28999999999999998</v>
      </c>
      <c r="AD429" t="s">
        <v>1768</v>
      </c>
    </row>
    <row r="430" spans="1:30" x14ac:dyDescent="0.25">
      <c r="A430">
        <v>3150</v>
      </c>
      <c r="B430" t="s">
        <v>130</v>
      </c>
      <c r="C430" t="s">
        <v>131</v>
      </c>
      <c r="D430" s="11">
        <f t="shared" si="6"/>
        <v>500000</v>
      </c>
      <c r="E430">
        <v>500000</v>
      </c>
      <c r="F430" s="6">
        <v>0</v>
      </c>
      <c r="G430" s="6">
        <v>0</v>
      </c>
      <c r="H430">
        <v>0</v>
      </c>
      <c r="I430">
        <v>70000</v>
      </c>
      <c r="J430">
        <v>15000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415000</v>
      </c>
      <c r="T430" s="2">
        <v>40924</v>
      </c>
      <c r="V430" t="s">
        <v>31</v>
      </c>
      <c r="W430">
        <v>400800</v>
      </c>
      <c r="X430">
        <v>0</v>
      </c>
      <c r="Y430" t="s">
        <v>551</v>
      </c>
      <c r="Z430">
        <v>0</v>
      </c>
      <c r="AA430" s="6" t="s">
        <v>43</v>
      </c>
      <c r="AB430">
        <v>0</v>
      </c>
      <c r="AC430">
        <v>0</v>
      </c>
      <c r="AD430" t="s">
        <v>643</v>
      </c>
    </row>
    <row r="431" spans="1:30" x14ac:dyDescent="0.25">
      <c r="A431">
        <v>3392</v>
      </c>
      <c r="B431" t="s">
        <v>140</v>
      </c>
      <c r="C431" t="s">
        <v>141</v>
      </c>
      <c r="D431" s="11">
        <f t="shared" si="6"/>
        <v>500000</v>
      </c>
      <c r="E431">
        <v>500000</v>
      </c>
      <c r="F431" s="6">
        <v>0</v>
      </c>
      <c r="G431" s="6">
        <v>0</v>
      </c>
      <c r="H431">
        <v>0</v>
      </c>
      <c r="I431">
        <v>70000</v>
      </c>
      <c r="J431">
        <v>15000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415000</v>
      </c>
      <c r="T431" s="2">
        <v>39484</v>
      </c>
      <c r="V431" t="s">
        <v>80</v>
      </c>
      <c r="W431">
        <v>400800</v>
      </c>
      <c r="X431">
        <v>0</v>
      </c>
      <c r="Y431" t="s">
        <v>551</v>
      </c>
      <c r="Z431">
        <v>0</v>
      </c>
      <c r="AA431" s="6" t="s">
        <v>43</v>
      </c>
      <c r="AB431">
        <v>0</v>
      </c>
      <c r="AC431">
        <v>0</v>
      </c>
      <c r="AD431" t="s">
        <v>643</v>
      </c>
    </row>
    <row r="432" spans="1:30" x14ac:dyDescent="0.25">
      <c r="A432">
        <v>3464</v>
      </c>
      <c r="B432" t="s">
        <v>142</v>
      </c>
      <c r="C432" t="s">
        <v>143</v>
      </c>
      <c r="D432" s="11">
        <f t="shared" si="6"/>
        <v>861380.52</v>
      </c>
      <c r="E432">
        <v>861380.52</v>
      </c>
      <c r="F432" s="6">
        <v>0</v>
      </c>
      <c r="G432" s="6">
        <v>0</v>
      </c>
      <c r="H432">
        <v>0</v>
      </c>
      <c r="I432">
        <v>120593.28</v>
      </c>
      <c r="J432">
        <v>25841.42</v>
      </c>
      <c r="K432">
        <v>8613.81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-196150</v>
      </c>
      <c r="R432">
        <v>0</v>
      </c>
      <c r="S432">
        <v>510182</v>
      </c>
      <c r="T432" s="2">
        <v>42476</v>
      </c>
      <c r="V432" t="s">
        <v>80</v>
      </c>
      <c r="W432">
        <v>401704</v>
      </c>
      <c r="X432">
        <v>0</v>
      </c>
      <c r="Y432" t="s">
        <v>551</v>
      </c>
      <c r="Z432">
        <v>0</v>
      </c>
      <c r="AA432" s="6" t="s">
        <v>105</v>
      </c>
      <c r="AB432">
        <v>0</v>
      </c>
      <c r="AC432">
        <v>-0.01</v>
      </c>
      <c r="AD432" t="s">
        <v>3806</v>
      </c>
    </row>
    <row r="433" spans="1:30" x14ac:dyDescent="0.25">
      <c r="A433">
        <v>4159</v>
      </c>
      <c r="B433" t="s">
        <v>158</v>
      </c>
      <c r="C433" t="s">
        <v>159</v>
      </c>
      <c r="D433" s="11">
        <f t="shared" si="6"/>
        <v>90000</v>
      </c>
      <c r="E433">
        <v>90000</v>
      </c>
      <c r="F433" s="6">
        <v>0</v>
      </c>
      <c r="G433" s="6">
        <v>0</v>
      </c>
      <c r="H433">
        <v>0</v>
      </c>
      <c r="I433">
        <v>9900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80100</v>
      </c>
      <c r="T433" s="2">
        <v>45516</v>
      </c>
      <c r="V433" t="s">
        <v>31</v>
      </c>
      <c r="W433" t="s">
        <v>42</v>
      </c>
      <c r="X433">
        <v>0</v>
      </c>
      <c r="Y433" t="s">
        <v>551</v>
      </c>
      <c r="Z433">
        <v>0</v>
      </c>
      <c r="AA433" s="6" t="s">
        <v>43</v>
      </c>
      <c r="AB433">
        <v>0</v>
      </c>
      <c r="AC433">
        <v>0</v>
      </c>
      <c r="AD433" t="s">
        <v>160</v>
      </c>
    </row>
    <row r="434" spans="1:30" x14ac:dyDescent="0.25">
      <c r="A434">
        <v>4647</v>
      </c>
      <c r="B434" t="s">
        <v>172</v>
      </c>
      <c r="C434" t="s">
        <v>173</v>
      </c>
      <c r="D434" s="11">
        <f t="shared" si="6"/>
        <v>500000</v>
      </c>
      <c r="E434">
        <v>500000</v>
      </c>
      <c r="F434" s="6">
        <v>0</v>
      </c>
      <c r="G434" s="6">
        <v>0</v>
      </c>
      <c r="H434">
        <v>0</v>
      </c>
      <c r="I434">
        <v>70000</v>
      </c>
      <c r="J434">
        <v>15000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415000</v>
      </c>
      <c r="T434" s="2">
        <v>43284</v>
      </c>
      <c r="V434" t="s">
        <v>31</v>
      </c>
      <c r="W434">
        <v>106302</v>
      </c>
      <c r="X434">
        <v>0</v>
      </c>
      <c r="Y434" t="s">
        <v>551</v>
      </c>
      <c r="Z434">
        <v>0</v>
      </c>
      <c r="AA434" s="6" t="s">
        <v>43</v>
      </c>
      <c r="AB434">
        <v>0</v>
      </c>
      <c r="AC434">
        <v>0</v>
      </c>
      <c r="AD434" t="s">
        <v>643</v>
      </c>
    </row>
    <row r="435" spans="1:30" x14ac:dyDescent="0.25">
      <c r="A435">
        <v>5156</v>
      </c>
      <c r="B435" t="s">
        <v>194</v>
      </c>
      <c r="C435" t="s">
        <v>195</v>
      </c>
      <c r="D435" s="11">
        <f t="shared" si="6"/>
        <v>1009124.6</v>
      </c>
      <c r="E435">
        <v>1009124.6</v>
      </c>
      <c r="F435" s="6">
        <v>0</v>
      </c>
      <c r="G435" s="6">
        <v>0</v>
      </c>
      <c r="H435">
        <v>0</v>
      </c>
      <c r="I435">
        <v>141277.45000000001</v>
      </c>
      <c r="J435">
        <v>30273.74</v>
      </c>
      <c r="K435">
        <v>10091.25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827482</v>
      </c>
      <c r="T435" s="2">
        <v>42476</v>
      </c>
      <c r="V435" t="s">
        <v>31</v>
      </c>
      <c r="W435">
        <v>406</v>
      </c>
      <c r="X435">
        <v>0</v>
      </c>
      <c r="Y435" t="s">
        <v>551</v>
      </c>
      <c r="Z435">
        <v>0</v>
      </c>
      <c r="AA435" s="6" t="s">
        <v>196</v>
      </c>
      <c r="AB435">
        <v>0</v>
      </c>
      <c r="AC435">
        <v>-0.16</v>
      </c>
      <c r="AD435" t="s">
        <v>1529</v>
      </c>
    </row>
    <row r="436" spans="1:30" x14ac:dyDescent="0.25">
      <c r="A436">
        <v>5895</v>
      </c>
      <c r="B436" t="s">
        <v>1843</v>
      </c>
      <c r="C436" t="s">
        <v>1844</v>
      </c>
      <c r="D436" s="11">
        <f t="shared" si="6"/>
        <v>400000</v>
      </c>
      <c r="E436">
        <v>400000</v>
      </c>
      <c r="F436" s="6">
        <v>0</v>
      </c>
      <c r="G436" s="6">
        <v>0</v>
      </c>
      <c r="H436">
        <v>0</v>
      </c>
      <c r="I436">
        <v>44000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356000</v>
      </c>
      <c r="T436" s="2">
        <v>45489</v>
      </c>
      <c r="U436" s="2">
        <v>45530</v>
      </c>
      <c r="V436" t="s">
        <v>31</v>
      </c>
      <c r="W436">
        <v>0</v>
      </c>
      <c r="X436">
        <v>0</v>
      </c>
      <c r="Y436" t="s">
        <v>551</v>
      </c>
      <c r="Z436">
        <v>0</v>
      </c>
      <c r="AA436" s="6" t="s">
        <v>43</v>
      </c>
      <c r="AB436">
        <v>0</v>
      </c>
      <c r="AC436">
        <v>0</v>
      </c>
      <c r="AD436" t="s">
        <v>1845</v>
      </c>
    </row>
    <row r="437" spans="1:30" x14ac:dyDescent="0.25">
      <c r="A437">
        <v>7239</v>
      </c>
      <c r="B437" t="s">
        <v>659</v>
      </c>
      <c r="C437" t="s">
        <v>1288</v>
      </c>
      <c r="D437" s="11">
        <f t="shared" si="6"/>
        <v>90000</v>
      </c>
      <c r="E437">
        <v>90000</v>
      </c>
      <c r="F437" s="6">
        <v>0</v>
      </c>
      <c r="G437" s="6">
        <v>0</v>
      </c>
      <c r="H437">
        <v>0</v>
      </c>
      <c r="I437">
        <v>9900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-40000</v>
      </c>
      <c r="R437">
        <v>0</v>
      </c>
      <c r="S437">
        <v>40100</v>
      </c>
      <c r="T437" s="2">
        <v>45405</v>
      </c>
      <c r="V437">
        <v>1</v>
      </c>
      <c r="W437" t="s">
        <v>42</v>
      </c>
      <c r="X437">
        <v>0</v>
      </c>
      <c r="Y437" t="s">
        <v>551</v>
      </c>
      <c r="Z437">
        <v>0</v>
      </c>
      <c r="AA437" s="6" t="s">
        <v>43</v>
      </c>
      <c r="AB437">
        <v>0</v>
      </c>
      <c r="AC437">
        <v>0</v>
      </c>
      <c r="AD437" t="s">
        <v>2002</v>
      </c>
    </row>
    <row r="438" spans="1:30" x14ac:dyDescent="0.25">
      <c r="A438">
        <v>7292</v>
      </c>
      <c r="B438" t="s">
        <v>1444</v>
      </c>
      <c r="C438" t="s">
        <v>1515</v>
      </c>
      <c r="D438" s="11">
        <f t="shared" si="6"/>
        <v>777768.2</v>
      </c>
      <c r="E438">
        <v>777768.2</v>
      </c>
      <c r="F438" s="6">
        <v>0</v>
      </c>
      <c r="G438" s="6">
        <v>0</v>
      </c>
      <c r="H438">
        <v>0</v>
      </c>
      <c r="I438">
        <v>108887.55</v>
      </c>
      <c r="J438">
        <v>23333.05</v>
      </c>
      <c r="K438">
        <v>7777.68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637770</v>
      </c>
      <c r="T438" s="2">
        <v>45446</v>
      </c>
      <c r="V438" t="s">
        <v>31</v>
      </c>
      <c r="W438">
        <v>406</v>
      </c>
      <c r="X438">
        <v>0</v>
      </c>
      <c r="Y438" t="s">
        <v>551</v>
      </c>
      <c r="Z438">
        <v>0</v>
      </c>
      <c r="AA438" s="6" t="s">
        <v>105</v>
      </c>
      <c r="AB438">
        <v>0</v>
      </c>
      <c r="AC438">
        <v>0.08</v>
      </c>
      <c r="AD438" t="s">
        <v>2040</v>
      </c>
    </row>
    <row r="439" spans="1:30" x14ac:dyDescent="0.25">
      <c r="A439">
        <v>7309</v>
      </c>
      <c r="B439" t="s">
        <v>2070</v>
      </c>
      <c r="C439" t="s">
        <v>1612</v>
      </c>
      <c r="D439" s="11">
        <f t="shared" si="6"/>
        <v>650000</v>
      </c>
      <c r="E439">
        <v>650000</v>
      </c>
      <c r="F439" s="6">
        <v>0</v>
      </c>
      <c r="G439" s="6">
        <v>0</v>
      </c>
      <c r="H439">
        <v>0</v>
      </c>
      <c r="I439">
        <v>91000</v>
      </c>
      <c r="J439">
        <v>19500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539500</v>
      </c>
      <c r="T439" s="2">
        <v>45488</v>
      </c>
      <c r="V439">
        <v>1</v>
      </c>
      <c r="W439">
        <v>113809</v>
      </c>
      <c r="X439">
        <v>0</v>
      </c>
      <c r="Y439" t="s">
        <v>551</v>
      </c>
      <c r="Z439">
        <v>0</v>
      </c>
      <c r="AA439" s="6" t="s">
        <v>43</v>
      </c>
      <c r="AB439">
        <v>0</v>
      </c>
      <c r="AC439">
        <v>0</v>
      </c>
      <c r="AD439" t="s">
        <v>2071</v>
      </c>
    </row>
    <row r="440" spans="1:30" x14ac:dyDescent="0.25">
      <c r="A440">
        <v>7318</v>
      </c>
      <c r="B440" t="s">
        <v>2085</v>
      </c>
      <c r="C440" t="s">
        <v>2086</v>
      </c>
      <c r="D440" s="11">
        <f t="shared" si="6"/>
        <v>120000</v>
      </c>
      <c r="E440">
        <v>120000</v>
      </c>
      <c r="F440" s="6">
        <v>0</v>
      </c>
      <c r="G440" s="6">
        <v>0</v>
      </c>
      <c r="H440">
        <v>0</v>
      </c>
      <c r="I440">
        <v>13200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106800</v>
      </c>
      <c r="T440" s="2">
        <v>45502</v>
      </c>
      <c r="U440" s="2">
        <v>45628</v>
      </c>
      <c r="V440">
        <v>1</v>
      </c>
      <c r="W440" t="s">
        <v>42</v>
      </c>
      <c r="X440">
        <v>0</v>
      </c>
      <c r="Y440" t="s">
        <v>551</v>
      </c>
      <c r="Z440">
        <v>0</v>
      </c>
      <c r="AA440" s="6" t="s">
        <v>43</v>
      </c>
      <c r="AB440">
        <v>0</v>
      </c>
      <c r="AC440">
        <v>0</v>
      </c>
      <c r="AD440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E605"/>
  <sheetViews>
    <sheetView topLeftCell="A394" zoomScale="85" zoomScaleNormal="85" workbookViewId="0">
      <selection activeCell="D392" sqref="D392"/>
    </sheetView>
  </sheetViews>
  <sheetFormatPr baseColWidth="10" defaultRowHeight="15" x14ac:dyDescent="0.25"/>
  <cols>
    <col min="1" max="1" width="5.140625" bestFit="1" customWidth="1"/>
    <col min="2" max="2" width="33.42578125" bestFit="1" customWidth="1"/>
    <col min="3" max="3" width="12.28515625" bestFit="1" customWidth="1"/>
    <col min="4" max="4" width="13.42578125" customWidth="1"/>
    <col min="5" max="5" width="15.140625" style="6" bestFit="1" customWidth="1"/>
    <col min="6" max="6" width="13.140625" style="6" bestFit="1" customWidth="1"/>
    <col min="7" max="8" width="13.140625" bestFit="1" customWidth="1"/>
    <col min="9" max="9" width="14.140625" bestFit="1" customWidth="1"/>
    <col min="10" max="11" width="13.140625" bestFit="1" customWidth="1"/>
    <col min="12" max="12" width="20.5703125" bestFit="1" customWidth="1"/>
    <col min="13" max="13" width="13.140625" bestFit="1" customWidth="1"/>
    <col min="14" max="14" width="8.140625" bestFit="1" customWidth="1"/>
    <col min="15" max="15" width="13.140625" bestFit="1" customWidth="1"/>
    <col min="16" max="16" width="10" bestFit="1" customWidth="1"/>
    <col min="17" max="17" width="13.85546875" bestFit="1" customWidth="1"/>
    <col min="18" max="18" width="11.5703125" bestFit="1" customWidth="1"/>
    <col min="19" max="19" width="15.140625" bestFit="1" customWidth="1"/>
    <col min="20" max="20" width="14.140625" bestFit="1" customWidth="1"/>
    <col min="21" max="21" width="13.140625" bestFit="1" customWidth="1"/>
    <col min="22" max="22" width="7" bestFit="1" customWidth="1"/>
    <col min="23" max="23" width="15" bestFit="1" customWidth="1"/>
    <col min="24" max="24" width="17.28515625" bestFit="1" customWidth="1"/>
    <col min="25" max="25" width="14.140625" bestFit="1" customWidth="1"/>
    <col min="26" max="26" width="14.140625" style="6" bestFit="1" customWidth="1"/>
    <col min="27" max="27" width="23.7109375" bestFit="1" customWidth="1"/>
    <col min="28" max="28" width="20.28515625" bestFit="1" customWidth="1"/>
    <col min="29" max="29" width="11" bestFit="1" customWidth="1"/>
    <col min="30" max="30" width="11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s="15" t="s">
        <v>553</v>
      </c>
      <c r="E1" s="6" t="s">
        <v>3</v>
      </c>
      <c r="F1" s="6" t="s">
        <v>4</v>
      </c>
      <c r="G1" s="6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2756320.84</v>
      </c>
      <c r="E2" s="6">
        <v>2756320.84</v>
      </c>
      <c r="F2" s="6">
        <v>0</v>
      </c>
      <c r="G2" s="6">
        <v>0</v>
      </c>
      <c r="H2">
        <v>0</v>
      </c>
      <c r="I2">
        <v>395090.85</v>
      </c>
      <c r="J2">
        <v>84662.33</v>
      </c>
      <c r="K2">
        <v>70551.94</v>
      </c>
      <c r="L2">
        <v>0</v>
      </c>
      <c r="M2">
        <v>9930.2800000000007</v>
      </c>
      <c r="N2">
        <v>0</v>
      </c>
      <c r="O2">
        <v>0</v>
      </c>
      <c r="P2">
        <v>0</v>
      </c>
      <c r="Q2">
        <v>0</v>
      </c>
      <c r="R2">
        <v>0</v>
      </c>
      <c r="S2">
        <v>2261842</v>
      </c>
      <c r="T2" s="2">
        <v>45261</v>
      </c>
      <c r="U2" s="2"/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2090</v>
      </c>
      <c r="AB2">
        <v>641158</v>
      </c>
      <c r="AC2">
        <v>-0.04</v>
      </c>
      <c r="AD2" t="s">
        <v>2091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</f>
        <v>1703447.1</v>
      </c>
      <c r="E3" s="6">
        <v>1703447.1</v>
      </c>
      <c r="F3" s="6">
        <v>0</v>
      </c>
      <c r="G3" s="6">
        <v>0</v>
      </c>
      <c r="H3">
        <v>0</v>
      </c>
      <c r="I3">
        <v>244322.28</v>
      </c>
      <c r="J3">
        <v>52354.77</v>
      </c>
      <c r="K3">
        <v>43628.97</v>
      </c>
      <c r="L3">
        <v>0</v>
      </c>
      <c r="M3">
        <v>9930.2800000000007</v>
      </c>
      <c r="N3">
        <v>0</v>
      </c>
      <c r="O3">
        <v>0</v>
      </c>
      <c r="P3">
        <v>0</v>
      </c>
      <c r="Q3">
        <v>0</v>
      </c>
      <c r="R3">
        <v>0</v>
      </c>
      <c r="S3">
        <v>1394923</v>
      </c>
      <c r="T3" s="2">
        <v>45261</v>
      </c>
      <c r="U3" s="2"/>
      <c r="V3" t="s">
        <v>31</v>
      </c>
      <c r="W3">
        <v>119906</v>
      </c>
      <c r="X3">
        <v>0</v>
      </c>
      <c r="Y3" t="s">
        <v>551</v>
      </c>
      <c r="Z3">
        <v>0</v>
      </c>
      <c r="AA3" t="s">
        <v>2090</v>
      </c>
      <c r="AB3">
        <v>621192.5</v>
      </c>
      <c r="AC3">
        <v>0.12</v>
      </c>
      <c r="AD3" t="s">
        <v>2092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1168252.1000000001</v>
      </c>
      <c r="E4" s="6">
        <v>913145.3</v>
      </c>
      <c r="F4" s="6">
        <v>0</v>
      </c>
      <c r="G4" s="6">
        <v>0</v>
      </c>
      <c r="H4">
        <v>0</v>
      </c>
      <c r="I4">
        <v>168155.28</v>
      </c>
      <c r="J4">
        <v>36033.269999999997</v>
      </c>
      <c r="K4">
        <v>30027.73</v>
      </c>
      <c r="L4">
        <v>0</v>
      </c>
      <c r="M4">
        <v>9930.2800000000007</v>
      </c>
      <c r="N4">
        <v>0</v>
      </c>
      <c r="O4">
        <v>0</v>
      </c>
      <c r="P4">
        <v>0</v>
      </c>
      <c r="Q4">
        <v>0</v>
      </c>
      <c r="R4">
        <v>0</v>
      </c>
      <c r="S4">
        <v>956962</v>
      </c>
      <c r="T4" s="2">
        <v>45261</v>
      </c>
      <c r="U4" s="2"/>
      <c r="V4" t="s">
        <v>31</v>
      </c>
      <c r="W4">
        <v>2808</v>
      </c>
      <c r="X4">
        <v>0</v>
      </c>
      <c r="Y4" t="s">
        <v>551</v>
      </c>
      <c r="Z4">
        <v>255106.8</v>
      </c>
      <c r="AA4" t="s">
        <v>2093</v>
      </c>
      <c r="AB4">
        <v>114500.5</v>
      </c>
      <c r="AC4">
        <v>-0.57999999999999996</v>
      </c>
      <c r="AD4" t="s">
        <v>2094</v>
      </c>
    </row>
    <row r="5" spans="1:30" x14ac:dyDescent="0.25">
      <c r="A5">
        <v>84</v>
      </c>
      <c r="B5" t="s">
        <v>2095</v>
      </c>
      <c r="C5" t="s">
        <v>2096</v>
      </c>
      <c r="D5" s="11">
        <f t="shared" si="0"/>
        <v>952209.03</v>
      </c>
      <c r="E5" s="6">
        <v>952209.03</v>
      </c>
      <c r="F5" s="6">
        <v>0</v>
      </c>
      <c r="G5" s="6">
        <v>0</v>
      </c>
      <c r="H5">
        <v>0</v>
      </c>
      <c r="I5">
        <v>133309.26</v>
      </c>
      <c r="J5">
        <v>28566.27</v>
      </c>
      <c r="K5">
        <v>23805.23</v>
      </c>
      <c r="L5">
        <v>0</v>
      </c>
      <c r="M5">
        <v>9930.2800000000007</v>
      </c>
      <c r="N5">
        <v>0</v>
      </c>
      <c r="O5">
        <v>0</v>
      </c>
      <c r="P5">
        <v>0</v>
      </c>
      <c r="Q5">
        <v>0</v>
      </c>
      <c r="R5">
        <v>0</v>
      </c>
      <c r="S5">
        <v>756598</v>
      </c>
      <c r="T5" s="2">
        <v>45499</v>
      </c>
      <c r="U5" s="2"/>
      <c r="V5" t="s">
        <v>31</v>
      </c>
      <c r="W5">
        <v>105408</v>
      </c>
      <c r="X5">
        <v>0</v>
      </c>
      <c r="Y5" t="s">
        <v>551</v>
      </c>
      <c r="Z5">
        <v>0</v>
      </c>
      <c r="AA5" t="s">
        <v>2093</v>
      </c>
      <c r="AB5">
        <v>214994.5</v>
      </c>
      <c r="AC5">
        <v>0.01</v>
      </c>
      <c r="AD5" t="s">
        <v>2097</v>
      </c>
    </row>
    <row r="6" spans="1:30" x14ac:dyDescent="0.25">
      <c r="A6">
        <v>276</v>
      </c>
      <c r="B6" t="s">
        <v>36</v>
      </c>
      <c r="C6" t="s">
        <v>37</v>
      </c>
      <c r="D6" s="11">
        <f t="shared" si="0"/>
        <v>964086.5</v>
      </c>
      <c r="E6" s="6">
        <v>964086.5</v>
      </c>
      <c r="F6" s="6">
        <v>0</v>
      </c>
      <c r="G6" s="6">
        <v>0</v>
      </c>
      <c r="H6">
        <v>0</v>
      </c>
      <c r="I6">
        <v>138095.56</v>
      </c>
      <c r="J6">
        <v>29982.51</v>
      </c>
      <c r="K6">
        <v>24659.93</v>
      </c>
      <c r="L6">
        <v>0</v>
      </c>
      <c r="M6">
        <v>9930.2800000000007</v>
      </c>
      <c r="N6">
        <v>0</v>
      </c>
      <c r="O6">
        <v>0</v>
      </c>
      <c r="P6">
        <v>0</v>
      </c>
      <c r="Q6">
        <v>390.6</v>
      </c>
      <c r="R6">
        <v>390.6</v>
      </c>
      <c r="S6">
        <v>784119</v>
      </c>
      <c r="T6" s="2">
        <v>45313</v>
      </c>
      <c r="U6" s="2"/>
      <c r="V6" t="s">
        <v>31</v>
      </c>
      <c r="W6">
        <v>105408</v>
      </c>
      <c r="X6">
        <v>0</v>
      </c>
      <c r="Y6" t="s">
        <v>551</v>
      </c>
      <c r="Z6">
        <v>0</v>
      </c>
      <c r="AA6" t="s">
        <v>2090</v>
      </c>
      <c r="AB6">
        <v>0</v>
      </c>
      <c r="AC6">
        <v>-0.1</v>
      </c>
      <c r="AD6" t="s">
        <v>2098</v>
      </c>
    </row>
    <row r="7" spans="1:30" x14ac:dyDescent="0.25">
      <c r="A7">
        <v>311</v>
      </c>
      <c r="B7" t="s">
        <v>38</v>
      </c>
      <c r="C7" t="s">
        <v>39</v>
      </c>
      <c r="D7" s="11">
        <f t="shared" si="0"/>
        <v>1623683.3800000001</v>
      </c>
      <c r="E7" s="6">
        <v>1585969.06</v>
      </c>
      <c r="F7" s="6">
        <v>0</v>
      </c>
      <c r="G7" s="6">
        <v>0</v>
      </c>
      <c r="H7">
        <v>0</v>
      </c>
      <c r="I7">
        <v>230505.85</v>
      </c>
      <c r="J7">
        <v>49484.43</v>
      </c>
      <c r="K7">
        <v>41161.75</v>
      </c>
      <c r="L7">
        <v>0</v>
      </c>
      <c r="M7">
        <v>9930.2800000000007</v>
      </c>
      <c r="N7">
        <v>0</v>
      </c>
      <c r="O7">
        <v>0</v>
      </c>
      <c r="P7">
        <v>0</v>
      </c>
      <c r="Q7">
        <v>90.32</v>
      </c>
      <c r="R7">
        <v>90.32</v>
      </c>
      <c r="S7">
        <v>1315477</v>
      </c>
      <c r="T7" s="2">
        <v>42339</v>
      </c>
      <c r="U7" s="2"/>
      <c r="V7" t="s">
        <v>31</v>
      </c>
      <c r="W7">
        <v>100601</v>
      </c>
      <c r="X7">
        <v>0</v>
      </c>
      <c r="Y7" t="s">
        <v>551</v>
      </c>
      <c r="Z7">
        <v>37714.32</v>
      </c>
      <c r="AA7" t="s">
        <v>2090</v>
      </c>
      <c r="AB7">
        <v>237125</v>
      </c>
      <c r="AC7">
        <v>-1.31</v>
      </c>
      <c r="AD7" t="s">
        <v>2099</v>
      </c>
    </row>
    <row r="8" spans="1:30" x14ac:dyDescent="0.25">
      <c r="A8">
        <v>318</v>
      </c>
      <c r="B8" t="s">
        <v>1445</v>
      </c>
      <c r="C8" t="s">
        <v>1487</v>
      </c>
      <c r="D8" s="11">
        <f t="shared" si="0"/>
        <v>1379838.98</v>
      </c>
      <c r="E8" s="6">
        <v>1073254.8999999999</v>
      </c>
      <c r="F8" s="6">
        <v>0</v>
      </c>
      <c r="G8" s="6">
        <v>0</v>
      </c>
      <c r="H8">
        <v>0</v>
      </c>
      <c r="I8">
        <v>198302.5</v>
      </c>
      <c r="J8">
        <v>42493.39</v>
      </c>
      <c r="K8">
        <v>35411.160000000003</v>
      </c>
      <c r="L8">
        <v>0</v>
      </c>
      <c r="M8">
        <v>9930.2800000000007</v>
      </c>
      <c r="N8">
        <v>0</v>
      </c>
      <c r="O8">
        <v>0</v>
      </c>
      <c r="P8">
        <v>0</v>
      </c>
      <c r="Q8">
        <v>0</v>
      </c>
      <c r="R8">
        <v>0</v>
      </c>
      <c r="S8">
        <v>1130309.97</v>
      </c>
      <c r="T8" s="2">
        <v>45446</v>
      </c>
      <c r="U8" s="2"/>
      <c r="V8" t="s">
        <v>31</v>
      </c>
      <c r="W8">
        <v>105408</v>
      </c>
      <c r="X8">
        <v>0</v>
      </c>
      <c r="Y8" t="s">
        <v>551</v>
      </c>
      <c r="Z8">
        <v>306584.08</v>
      </c>
      <c r="AA8" t="s">
        <v>2093</v>
      </c>
      <c r="AB8">
        <v>252672</v>
      </c>
      <c r="AC8">
        <v>0.9</v>
      </c>
      <c r="AD8" t="s">
        <v>2100</v>
      </c>
    </row>
    <row r="9" spans="1:30" x14ac:dyDescent="0.25">
      <c r="A9">
        <v>355</v>
      </c>
      <c r="B9" t="s">
        <v>2101</v>
      </c>
      <c r="C9" t="s">
        <v>2102</v>
      </c>
      <c r="D9" s="11">
        <f t="shared" si="0"/>
        <v>246010.23</v>
      </c>
      <c r="E9" s="6">
        <v>199637.75</v>
      </c>
      <c r="F9" s="6">
        <v>0</v>
      </c>
      <c r="G9" s="6">
        <v>0</v>
      </c>
      <c r="H9">
        <v>0</v>
      </c>
      <c r="I9">
        <v>34441.440000000002</v>
      </c>
      <c r="J9">
        <v>14446.08</v>
      </c>
      <c r="K9">
        <v>6150.26</v>
      </c>
      <c r="L9">
        <v>0</v>
      </c>
      <c r="M9">
        <v>9930.2800000000007</v>
      </c>
      <c r="N9">
        <v>0</v>
      </c>
      <c r="O9">
        <v>0</v>
      </c>
      <c r="P9">
        <v>0</v>
      </c>
      <c r="Q9">
        <v>7065.77</v>
      </c>
      <c r="R9">
        <v>7065.77</v>
      </c>
      <c r="S9">
        <v>188108</v>
      </c>
      <c r="T9" s="2">
        <v>45516</v>
      </c>
      <c r="U9" s="2"/>
      <c r="V9" t="s">
        <v>80</v>
      </c>
      <c r="W9">
        <v>2907</v>
      </c>
      <c r="X9">
        <v>0</v>
      </c>
      <c r="Y9" t="s">
        <v>551</v>
      </c>
      <c r="Z9">
        <v>46372.480000000003</v>
      </c>
      <c r="AA9" t="s">
        <v>2093</v>
      </c>
      <c r="AB9">
        <v>0</v>
      </c>
      <c r="AC9">
        <v>0.06</v>
      </c>
      <c r="AD9" t="s">
        <v>2103</v>
      </c>
    </row>
    <row r="10" spans="1:30" x14ac:dyDescent="0.25">
      <c r="A10">
        <v>376</v>
      </c>
      <c r="B10" t="s">
        <v>51</v>
      </c>
      <c r="C10" t="s">
        <v>52</v>
      </c>
      <c r="D10" s="11">
        <f t="shared" si="0"/>
        <v>1342592.9300000002</v>
      </c>
      <c r="E10" s="6">
        <v>1046175.3</v>
      </c>
      <c r="F10" s="6">
        <v>0</v>
      </c>
      <c r="G10" s="6">
        <v>0</v>
      </c>
      <c r="H10">
        <v>0</v>
      </c>
      <c r="I10">
        <v>192711.35</v>
      </c>
      <c r="J10">
        <v>41295.279999999999</v>
      </c>
      <c r="K10">
        <v>34412.74</v>
      </c>
      <c r="L10">
        <v>0</v>
      </c>
      <c r="M10">
        <v>9930.2800000000007</v>
      </c>
      <c r="N10">
        <v>0</v>
      </c>
      <c r="O10">
        <v>0</v>
      </c>
      <c r="P10">
        <v>0</v>
      </c>
      <c r="Q10">
        <v>0</v>
      </c>
      <c r="R10">
        <v>0</v>
      </c>
      <c r="S10">
        <v>1098161</v>
      </c>
      <c r="T10" s="2">
        <v>45261</v>
      </c>
      <c r="U10" s="2"/>
      <c r="V10" t="s">
        <v>31</v>
      </c>
      <c r="W10">
        <v>3009</v>
      </c>
      <c r="X10">
        <v>0</v>
      </c>
      <c r="Y10" t="s">
        <v>551</v>
      </c>
      <c r="Z10">
        <v>296417.63</v>
      </c>
      <c r="AA10" t="s">
        <v>2093</v>
      </c>
      <c r="AB10">
        <v>225384.5</v>
      </c>
      <c r="AC10">
        <v>0.98</v>
      </c>
      <c r="AD10" t="s">
        <v>2104</v>
      </c>
    </row>
    <row r="11" spans="1:30" x14ac:dyDescent="0.25">
      <c r="A11">
        <v>499</v>
      </c>
      <c r="B11" t="s">
        <v>55</v>
      </c>
      <c r="C11" t="s">
        <v>56</v>
      </c>
      <c r="D11" s="11">
        <f t="shared" si="0"/>
        <v>544378.9</v>
      </c>
      <c r="E11" s="6">
        <v>544378.9</v>
      </c>
      <c r="F11" s="6">
        <v>0</v>
      </c>
      <c r="G11" s="6">
        <v>0</v>
      </c>
      <c r="H11">
        <v>0</v>
      </c>
      <c r="I11">
        <v>79402.25</v>
      </c>
      <c r="J11">
        <v>17109.47</v>
      </c>
      <c r="K11">
        <v>14178.97</v>
      </c>
      <c r="L11">
        <v>0</v>
      </c>
      <c r="M11">
        <v>9930.2800000000007</v>
      </c>
      <c r="N11">
        <v>0</v>
      </c>
      <c r="O11">
        <v>0</v>
      </c>
      <c r="P11">
        <v>0</v>
      </c>
      <c r="Q11">
        <v>94.7</v>
      </c>
      <c r="R11">
        <v>94.7</v>
      </c>
      <c r="S11">
        <v>446632</v>
      </c>
      <c r="T11" s="2">
        <v>45261</v>
      </c>
      <c r="U11" s="2"/>
      <c r="V11">
        <v>1</v>
      </c>
      <c r="W11">
        <v>3207</v>
      </c>
      <c r="X11">
        <v>0</v>
      </c>
      <c r="Y11" t="s">
        <v>551</v>
      </c>
      <c r="Z11">
        <v>0</v>
      </c>
      <c r="AA11" t="s">
        <v>2090</v>
      </c>
      <c r="AB11">
        <v>0</v>
      </c>
      <c r="AC11">
        <v>-0.6</v>
      </c>
      <c r="AD11" t="s">
        <v>2105</v>
      </c>
    </row>
    <row r="12" spans="1:30" x14ac:dyDescent="0.25">
      <c r="A12">
        <v>512</v>
      </c>
      <c r="B12" t="s">
        <v>57</v>
      </c>
      <c r="C12" t="s">
        <v>58</v>
      </c>
      <c r="D12" s="11">
        <f t="shared" si="0"/>
        <v>835108.6</v>
      </c>
      <c r="E12" s="6">
        <v>835108.6</v>
      </c>
      <c r="F12" s="6">
        <v>0</v>
      </c>
      <c r="G12" s="6">
        <v>0</v>
      </c>
      <c r="H12">
        <v>0</v>
      </c>
      <c r="I12">
        <v>119671.84</v>
      </c>
      <c r="J12">
        <v>27685.22</v>
      </c>
      <c r="K12">
        <v>21369.97</v>
      </c>
      <c r="L12">
        <v>0</v>
      </c>
      <c r="M12">
        <v>9930.2800000000007</v>
      </c>
      <c r="N12">
        <v>0</v>
      </c>
      <c r="O12">
        <v>0</v>
      </c>
      <c r="P12">
        <v>0</v>
      </c>
      <c r="Q12">
        <v>2041.25</v>
      </c>
      <c r="R12">
        <v>2041.25</v>
      </c>
      <c r="S12">
        <v>678183</v>
      </c>
      <c r="T12" s="2">
        <v>45261</v>
      </c>
      <c r="U12" s="2"/>
      <c r="V12" t="s">
        <v>31</v>
      </c>
      <c r="W12">
        <v>105408</v>
      </c>
      <c r="X12">
        <v>0</v>
      </c>
      <c r="Y12" t="s">
        <v>551</v>
      </c>
      <c r="Z12">
        <v>0</v>
      </c>
      <c r="AA12" t="s">
        <v>2093</v>
      </c>
      <c r="AB12">
        <v>4618.5</v>
      </c>
      <c r="AC12">
        <v>0.25</v>
      </c>
      <c r="AD12" t="s">
        <v>2106</v>
      </c>
    </row>
    <row r="13" spans="1:30" x14ac:dyDescent="0.25">
      <c r="A13">
        <v>560</v>
      </c>
      <c r="B13" t="s">
        <v>59</v>
      </c>
      <c r="C13" t="s">
        <v>60</v>
      </c>
      <c r="D13" s="11">
        <f t="shared" si="0"/>
        <v>1136156.48</v>
      </c>
      <c r="E13" s="6">
        <v>889430.4</v>
      </c>
      <c r="F13" s="6">
        <v>0</v>
      </c>
      <c r="G13" s="6">
        <v>0</v>
      </c>
      <c r="H13">
        <v>0</v>
      </c>
      <c r="I13">
        <v>161769.54</v>
      </c>
      <c r="J13">
        <v>36926.6</v>
      </c>
      <c r="K13">
        <v>28887.42</v>
      </c>
      <c r="L13">
        <v>0</v>
      </c>
      <c r="M13">
        <v>9930.2800000000007</v>
      </c>
      <c r="N13">
        <v>0</v>
      </c>
      <c r="O13">
        <v>0</v>
      </c>
      <c r="P13">
        <v>0</v>
      </c>
      <c r="Q13">
        <v>2261.6999999999998</v>
      </c>
      <c r="R13">
        <v>2261.6999999999998</v>
      </c>
      <c r="S13">
        <v>920245</v>
      </c>
      <c r="T13" s="2">
        <v>45261</v>
      </c>
      <c r="U13" s="2"/>
      <c r="V13" t="s">
        <v>31</v>
      </c>
      <c r="W13">
        <v>105408</v>
      </c>
      <c r="X13">
        <v>0</v>
      </c>
      <c r="Y13" t="s">
        <v>551</v>
      </c>
      <c r="Z13">
        <v>246726.08</v>
      </c>
      <c r="AA13" t="s">
        <v>2090</v>
      </c>
      <c r="AB13">
        <v>115717</v>
      </c>
      <c r="AC13">
        <v>0.37</v>
      </c>
      <c r="AD13" t="s">
        <v>2107</v>
      </c>
    </row>
    <row r="14" spans="1:30" x14ac:dyDescent="0.25">
      <c r="A14">
        <v>1073</v>
      </c>
      <c r="B14" t="s">
        <v>65</v>
      </c>
      <c r="C14" t="s">
        <v>66</v>
      </c>
      <c r="D14" s="11">
        <f t="shared" si="0"/>
        <v>1912312.89</v>
      </c>
      <c r="E14" s="6">
        <v>1912312.89</v>
      </c>
      <c r="F14" s="6">
        <v>0</v>
      </c>
      <c r="G14" s="6">
        <v>0</v>
      </c>
      <c r="H14">
        <v>0</v>
      </c>
      <c r="I14">
        <v>270712.84999999998</v>
      </c>
      <c r="J14">
        <v>59005.23</v>
      </c>
      <c r="K14">
        <v>48341.58</v>
      </c>
      <c r="L14">
        <v>0</v>
      </c>
      <c r="M14">
        <v>9930.2800000000007</v>
      </c>
      <c r="N14">
        <v>0</v>
      </c>
      <c r="O14">
        <v>0</v>
      </c>
      <c r="P14">
        <v>0</v>
      </c>
      <c r="Q14">
        <v>995.33</v>
      </c>
      <c r="R14">
        <v>995.33</v>
      </c>
      <c r="S14">
        <v>1546668</v>
      </c>
      <c r="T14" s="2">
        <v>45261</v>
      </c>
      <c r="U14" s="2"/>
      <c r="V14" t="s">
        <v>31</v>
      </c>
      <c r="W14">
        <v>100106</v>
      </c>
      <c r="X14">
        <v>0</v>
      </c>
      <c r="Y14" t="s">
        <v>551</v>
      </c>
      <c r="Z14">
        <v>0</v>
      </c>
      <c r="AA14" t="s">
        <v>2093</v>
      </c>
      <c r="AB14">
        <v>384726.5</v>
      </c>
      <c r="AC14">
        <v>-0.68</v>
      </c>
      <c r="AD14" t="s">
        <v>2108</v>
      </c>
    </row>
    <row r="15" spans="1:30" x14ac:dyDescent="0.25">
      <c r="A15">
        <v>1354</v>
      </c>
      <c r="B15" t="s">
        <v>72</v>
      </c>
      <c r="C15" t="s">
        <v>73</v>
      </c>
      <c r="D15" s="11">
        <f t="shared" si="0"/>
        <v>1092820.01</v>
      </c>
      <c r="E15" s="6">
        <v>856884.65</v>
      </c>
      <c r="F15" s="6">
        <v>0</v>
      </c>
      <c r="G15" s="6">
        <v>0</v>
      </c>
      <c r="H15">
        <v>0</v>
      </c>
      <c r="I15">
        <v>156847.43</v>
      </c>
      <c r="J15">
        <v>33610.160000000003</v>
      </c>
      <c r="K15">
        <v>28008.47</v>
      </c>
      <c r="L15">
        <v>0</v>
      </c>
      <c r="M15">
        <v>9930.2800000000007</v>
      </c>
      <c r="N15">
        <v>0</v>
      </c>
      <c r="O15">
        <v>0</v>
      </c>
      <c r="P15">
        <v>0</v>
      </c>
      <c r="Q15">
        <v>0</v>
      </c>
      <c r="R15">
        <v>0</v>
      </c>
      <c r="S15">
        <v>891943</v>
      </c>
      <c r="T15" s="2">
        <v>45198</v>
      </c>
      <c r="U15" s="2"/>
      <c r="V15" t="s">
        <v>31</v>
      </c>
      <c r="W15">
        <v>3801</v>
      </c>
      <c r="X15">
        <v>0</v>
      </c>
      <c r="Y15" t="s">
        <v>551</v>
      </c>
      <c r="Z15">
        <v>235935.35999999999</v>
      </c>
      <c r="AA15" t="s">
        <v>2093</v>
      </c>
      <c r="AB15">
        <v>42028.5</v>
      </c>
      <c r="AC15">
        <v>0.64</v>
      </c>
      <c r="AD15" t="s">
        <v>2109</v>
      </c>
    </row>
    <row r="16" spans="1:30" x14ac:dyDescent="0.25">
      <c r="A16">
        <v>1355</v>
      </c>
      <c r="B16" t="s">
        <v>524</v>
      </c>
      <c r="C16" t="s">
        <v>583</v>
      </c>
      <c r="D16" s="11">
        <f t="shared" si="0"/>
        <v>2044273.45</v>
      </c>
      <c r="E16" s="6">
        <v>2044273.45</v>
      </c>
      <c r="F16" s="6">
        <v>0</v>
      </c>
      <c r="G16" s="6">
        <v>0</v>
      </c>
      <c r="H16">
        <v>0</v>
      </c>
      <c r="I16">
        <v>293941.59000000003</v>
      </c>
      <c r="J16">
        <v>62987.49</v>
      </c>
      <c r="K16">
        <v>52489.56</v>
      </c>
      <c r="L16">
        <v>0</v>
      </c>
      <c r="M16">
        <v>9930.2800000000007</v>
      </c>
      <c r="N16">
        <v>0</v>
      </c>
      <c r="O16">
        <v>0</v>
      </c>
      <c r="P16">
        <v>0</v>
      </c>
      <c r="Q16">
        <v>0</v>
      </c>
      <c r="R16">
        <v>0</v>
      </c>
      <c r="S16">
        <v>1680234</v>
      </c>
      <c r="T16" s="2">
        <v>45316</v>
      </c>
      <c r="U16" s="2"/>
      <c r="V16" t="s">
        <v>31</v>
      </c>
      <c r="W16">
        <v>105408</v>
      </c>
      <c r="X16">
        <v>0</v>
      </c>
      <c r="Y16" t="s">
        <v>551</v>
      </c>
      <c r="Z16">
        <v>0</v>
      </c>
      <c r="AA16" t="s">
        <v>2093</v>
      </c>
      <c r="AB16">
        <v>469012</v>
      </c>
      <c r="AC16">
        <v>0.16</v>
      </c>
      <c r="AD16" t="s">
        <v>2110</v>
      </c>
    </row>
    <row r="17" spans="1:30" x14ac:dyDescent="0.25">
      <c r="A17">
        <v>1370</v>
      </c>
      <c r="B17" t="s">
        <v>74</v>
      </c>
      <c r="C17" t="s">
        <v>75</v>
      </c>
      <c r="D17" s="11">
        <f t="shared" si="0"/>
        <v>973480.3</v>
      </c>
      <c r="E17" s="6">
        <v>973480.3</v>
      </c>
      <c r="F17" s="6">
        <v>0</v>
      </c>
      <c r="G17" s="6">
        <v>0</v>
      </c>
      <c r="H17">
        <v>0</v>
      </c>
      <c r="I17">
        <v>139476.44</v>
      </c>
      <c r="J17">
        <v>29982.51</v>
      </c>
      <c r="K17">
        <v>24906.51</v>
      </c>
      <c r="L17">
        <v>0</v>
      </c>
      <c r="M17">
        <v>9930.2800000000007</v>
      </c>
      <c r="N17">
        <v>0</v>
      </c>
      <c r="O17">
        <v>0</v>
      </c>
      <c r="P17">
        <v>0</v>
      </c>
      <c r="Q17">
        <v>-49905.3</v>
      </c>
      <c r="R17">
        <v>94.7</v>
      </c>
      <c r="S17">
        <v>742059</v>
      </c>
      <c r="T17" s="2">
        <v>45261</v>
      </c>
      <c r="U17" s="2"/>
      <c r="V17">
        <v>1</v>
      </c>
      <c r="W17">
        <v>105408</v>
      </c>
      <c r="X17">
        <v>0</v>
      </c>
      <c r="Y17" t="s">
        <v>551</v>
      </c>
      <c r="Z17">
        <v>0</v>
      </c>
      <c r="AA17" t="s">
        <v>2090</v>
      </c>
      <c r="AB17">
        <v>0</v>
      </c>
      <c r="AC17">
        <v>-0.23</v>
      </c>
      <c r="AD17" t="s">
        <v>2111</v>
      </c>
    </row>
    <row r="18" spans="1:30" x14ac:dyDescent="0.25">
      <c r="A18">
        <v>1383</v>
      </c>
      <c r="B18" t="s">
        <v>76</v>
      </c>
      <c r="C18" t="s">
        <v>77</v>
      </c>
      <c r="D18" s="11">
        <f t="shared" si="0"/>
        <v>993153.4</v>
      </c>
      <c r="E18" s="6">
        <v>993153.4</v>
      </c>
      <c r="F18" s="6">
        <v>0</v>
      </c>
      <c r="G18" s="6">
        <v>0</v>
      </c>
      <c r="H18">
        <v>0</v>
      </c>
      <c r="I18">
        <v>142344.49</v>
      </c>
      <c r="J18">
        <v>30502.39</v>
      </c>
      <c r="K18">
        <v>25418.66</v>
      </c>
      <c r="L18">
        <v>0</v>
      </c>
      <c r="M18">
        <v>9930.2800000000007</v>
      </c>
      <c r="N18">
        <v>0</v>
      </c>
      <c r="O18">
        <v>0</v>
      </c>
      <c r="P18">
        <v>0</v>
      </c>
      <c r="Q18">
        <v>0</v>
      </c>
      <c r="R18">
        <v>0</v>
      </c>
      <c r="S18">
        <v>808551</v>
      </c>
      <c r="T18" s="2">
        <v>45261</v>
      </c>
      <c r="U18" s="2"/>
      <c r="V18">
        <v>1</v>
      </c>
      <c r="W18">
        <v>100106</v>
      </c>
      <c r="X18">
        <v>0</v>
      </c>
      <c r="Y18" t="s">
        <v>551</v>
      </c>
      <c r="Z18">
        <v>0</v>
      </c>
      <c r="AA18" t="s">
        <v>2090</v>
      </c>
      <c r="AB18">
        <v>16394.25</v>
      </c>
      <c r="AC18">
        <v>0.53</v>
      </c>
      <c r="AD18" t="s">
        <v>2112</v>
      </c>
    </row>
    <row r="19" spans="1:30" x14ac:dyDescent="0.25">
      <c r="A19">
        <v>1480</v>
      </c>
      <c r="B19" t="s">
        <v>84</v>
      </c>
      <c r="C19" t="s">
        <v>85</v>
      </c>
      <c r="D19" s="11">
        <f t="shared" si="0"/>
        <v>841844.2</v>
      </c>
      <c r="E19" s="6">
        <v>841844.2</v>
      </c>
      <c r="F19" s="6">
        <v>0</v>
      </c>
      <c r="G19" s="6">
        <v>0</v>
      </c>
      <c r="H19">
        <v>0</v>
      </c>
      <c r="I19">
        <v>120531.83</v>
      </c>
      <c r="J19">
        <v>28242.91</v>
      </c>
      <c r="K19">
        <v>21523.55</v>
      </c>
      <c r="L19">
        <v>0</v>
      </c>
      <c r="M19">
        <v>9930.2800000000007</v>
      </c>
      <c r="N19">
        <v>0</v>
      </c>
      <c r="O19">
        <v>0</v>
      </c>
      <c r="P19">
        <v>0</v>
      </c>
      <c r="Q19">
        <v>2414.66</v>
      </c>
      <c r="R19">
        <v>2414.66</v>
      </c>
      <c r="S19">
        <v>683129</v>
      </c>
      <c r="T19" s="2">
        <v>45271</v>
      </c>
      <c r="U19" s="2"/>
      <c r="V19" t="s">
        <v>31</v>
      </c>
      <c r="W19">
        <v>2808</v>
      </c>
      <c r="X19">
        <v>0</v>
      </c>
      <c r="Y19" t="s">
        <v>551</v>
      </c>
      <c r="Z19">
        <v>0</v>
      </c>
      <c r="AA19" t="s">
        <v>2093</v>
      </c>
      <c r="AB19">
        <v>47340</v>
      </c>
      <c r="AC19">
        <v>1.21</v>
      </c>
      <c r="AD19" t="s">
        <v>2113</v>
      </c>
    </row>
    <row r="20" spans="1:30" x14ac:dyDescent="0.25">
      <c r="A20">
        <v>1495</v>
      </c>
      <c r="B20" t="s">
        <v>86</v>
      </c>
      <c r="C20" t="s">
        <v>87</v>
      </c>
      <c r="D20" s="11">
        <f t="shared" si="0"/>
        <v>388261.9</v>
      </c>
      <c r="E20" s="6">
        <v>388261.9</v>
      </c>
      <c r="F20" s="6">
        <v>0</v>
      </c>
      <c r="G20" s="6">
        <v>0</v>
      </c>
      <c r="H20">
        <v>0</v>
      </c>
      <c r="I20">
        <v>54356.67</v>
      </c>
      <c r="J20">
        <v>11647.86</v>
      </c>
      <c r="K20">
        <v>9706.5499999999993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312551</v>
      </c>
      <c r="T20" s="2">
        <v>45233</v>
      </c>
      <c r="U20" s="2">
        <v>45523</v>
      </c>
      <c r="V20" t="s">
        <v>31</v>
      </c>
      <c r="W20">
        <v>105408</v>
      </c>
      <c r="X20">
        <v>0</v>
      </c>
      <c r="Y20" t="s">
        <v>551</v>
      </c>
      <c r="Z20">
        <v>0</v>
      </c>
      <c r="AA20" t="s">
        <v>2093</v>
      </c>
      <c r="AB20">
        <v>0</v>
      </c>
      <c r="AC20">
        <v>0.18</v>
      </c>
      <c r="AD20" t="s">
        <v>1935</v>
      </c>
    </row>
    <row r="21" spans="1:30" x14ac:dyDescent="0.25">
      <c r="A21">
        <v>1518</v>
      </c>
      <c r="B21" t="s">
        <v>88</v>
      </c>
      <c r="C21" t="s">
        <v>89</v>
      </c>
      <c r="D21" s="11">
        <f t="shared" si="0"/>
        <v>829566.4</v>
      </c>
      <c r="E21" s="6">
        <v>829566.4</v>
      </c>
      <c r="F21" s="6">
        <v>0</v>
      </c>
      <c r="G21" s="6">
        <v>0</v>
      </c>
      <c r="H21">
        <v>0</v>
      </c>
      <c r="I21">
        <v>118857.14</v>
      </c>
      <c r="J21">
        <v>27685.22</v>
      </c>
      <c r="K21">
        <v>21224.49</v>
      </c>
      <c r="L21">
        <v>0</v>
      </c>
      <c r="M21">
        <v>9930.2800000000007</v>
      </c>
      <c r="N21">
        <v>0</v>
      </c>
      <c r="O21">
        <v>0</v>
      </c>
      <c r="P21">
        <v>0</v>
      </c>
      <c r="Q21">
        <v>2215.83</v>
      </c>
      <c r="R21">
        <v>2215.83</v>
      </c>
      <c r="S21">
        <v>673499</v>
      </c>
      <c r="T21" s="2">
        <v>45261</v>
      </c>
      <c r="U21" s="2"/>
      <c r="V21">
        <v>1</v>
      </c>
      <c r="W21">
        <v>105408</v>
      </c>
      <c r="X21">
        <v>0</v>
      </c>
      <c r="Y21" t="s">
        <v>551</v>
      </c>
      <c r="Z21">
        <v>0</v>
      </c>
      <c r="AA21" t="s">
        <v>2093</v>
      </c>
      <c r="AB21">
        <v>0</v>
      </c>
      <c r="AC21">
        <v>0.8</v>
      </c>
      <c r="AD21" t="s">
        <v>2114</v>
      </c>
    </row>
    <row r="22" spans="1:30" x14ac:dyDescent="0.25">
      <c r="A22">
        <v>1609</v>
      </c>
      <c r="B22" t="s">
        <v>525</v>
      </c>
      <c r="C22" t="s">
        <v>584</v>
      </c>
      <c r="D22" s="11">
        <f t="shared" si="0"/>
        <v>852844</v>
      </c>
      <c r="E22" s="6">
        <v>852844</v>
      </c>
      <c r="F22" s="6">
        <v>0</v>
      </c>
      <c r="G22" s="6">
        <v>0</v>
      </c>
      <c r="H22">
        <v>0</v>
      </c>
      <c r="I22">
        <v>122115.99</v>
      </c>
      <c r="J22">
        <v>28383.54</v>
      </c>
      <c r="K22">
        <v>21806.43</v>
      </c>
      <c r="L22">
        <v>0</v>
      </c>
      <c r="M22">
        <v>9930.2800000000007</v>
      </c>
      <c r="N22">
        <v>0</v>
      </c>
      <c r="O22">
        <v>0</v>
      </c>
      <c r="P22">
        <v>0</v>
      </c>
      <c r="Q22">
        <v>2215.83</v>
      </c>
      <c r="R22">
        <v>2215.83</v>
      </c>
      <c r="S22">
        <v>692237</v>
      </c>
      <c r="T22" s="2">
        <v>45324</v>
      </c>
      <c r="U22" s="2"/>
      <c r="V22" t="s">
        <v>31</v>
      </c>
      <c r="W22">
        <v>105408</v>
      </c>
      <c r="X22">
        <v>0</v>
      </c>
      <c r="Y22" t="s">
        <v>551</v>
      </c>
      <c r="Z22">
        <v>0</v>
      </c>
      <c r="AA22" t="s">
        <v>2093</v>
      </c>
      <c r="AB22">
        <v>19398</v>
      </c>
      <c r="AC22">
        <v>0.31</v>
      </c>
      <c r="AD22" t="s">
        <v>2115</v>
      </c>
    </row>
    <row r="23" spans="1:30" x14ac:dyDescent="0.25">
      <c r="A23">
        <v>1639</v>
      </c>
      <c r="B23" t="s">
        <v>93</v>
      </c>
      <c r="C23" t="s">
        <v>94</v>
      </c>
      <c r="D23" s="11">
        <f t="shared" si="0"/>
        <v>858663.4</v>
      </c>
      <c r="E23" s="6">
        <v>858663.4</v>
      </c>
      <c r="F23" s="6">
        <v>0</v>
      </c>
      <c r="G23" s="6">
        <v>0</v>
      </c>
      <c r="H23">
        <v>0</v>
      </c>
      <c r="I23">
        <v>122930.72</v>
      </c>
      <c r="J23">
        <v>28558.13</v>
      </c>
      <c r="K23">
        <v>21951.919999999998</v>
      </c>
      <c r="L23">
        <v>0</v>
      </c>
      <c r="M23">
        <v>9930.2800000000007</v>
      </c>
      <c r="N23">
        <v>0</v>
      </c>
      <c r="O23">
        <v>0</v>
      </c>
      <c r="P23">
        <v>0</v>
      </c>
      <c r="Q23">
        <v>2215.83</v>
      </c>
      <c r="R23">
        <v>2215.83</v>
      </c>
      <c r="S23">
        <v>696922</v>
      </c>
      <c r="T23" s="2">
        <v>45261</v>
      </c>
      <c r="U23" s="2"/>
      <c r="V23" t="s">
        <v>31</v>
      </c>
      <c r="W23">
        <v>100809</v>
      </c>
      <c r="X23">
        <v>0</v>
      </c>
      <c r="Y23" t="s">
        <v>551</v>
      </c>
      <c r="Z23">
        <v>0</v>
      </c>
      <c r="AA23" t="s">
        <v>2093</v>
      </c>
      <c r="AB23">
        <v>24247.5</v>
      </c>
      <c r="AC23">
        <v>0.72</v>
      </c>
      <c r="AD23" t="s">
        <v>2116</v>
      </c>
    </row>
    <row r="24" spans="1:30" x14ac:dyDescent="0.25">
      <c r="A24">
        <v>1698</v>
      </c>
      <c r="B24" t="s">
        <v>1750</v>
      </c>
      <c r="C24" t="s">
        <v>1559</v>
      </c>
      <c r="D24" s="11">
        <f t="shared" si="0"/>
        <v>1092409.31</v>
      </c>
      <c r="E24" s="6">
        <v>854466.35</v>
      </c>
      <c r="F24" s="6">
        <v>0</v>
      </c>
      <c r="G24" s="6">
        <v>0</v>
      </c>
      <c r="H24">
        <v>0</v>
      </c>
      <c r="I24">
        <v>157537.29</v>
      </c>
      <c r="J24">
        <v>33757.99</v>
      </c>
      <c r="K24">
        <v>28131.66</v>
      </c>
      <c r="L24">
        <v>0</v>
      </c>
      <c r="M24">
        <v>9930.2800000000007</v>
      </c>
      <c r="N24">
        <v>0</v>
      </c>
      <c r="O24">
        <v>0</v>
      </c>
      <c r="P24">
        <v>0</v>
      </c>
      <c r="Q24">
        <v>0</v>
      </c>
      <c r="R24">
        <v>0</v>
      </c>
      <c r="S24">
        <v>895908.92</v>
      </c>
      <c r="T24" s="2">
        <v>45499</v>
      </c>
      <c r="U24" s="2"/>
      <c r="V24">
        <v>1</v>
      </c>
      <c r="W24">
        <v>2808</v>
      </c>
      <c r="X24">
        <v>0</v>
      </c>
      <c r="Y24" t="s">
        <v>551</v>
      </c>
      <c r="Z24">
        <v>237942.96</v>
      </c>
      <c r="AA24" t="s">
        <v>2093</v>
      </c>
      <c r="AB24">
        <v>102376.75</v>
      </c>
      <c r="AC24">
        <v>-0.21</v>
      </c>
      <c r="AD24" t="s">
        <v>2117</v>
      </c>
    </row>
    <row r="25" spans="1:30" x14ac:dyDescent="0.25">
      <c r="A25">
        <v>1984</v>
      </c>
      <c r="B25" t="s">
        <v>99</v>
      </c>
      <c r="C25" t="s">
        <v>100</v>
      </c>
      <c r="D25" s="11">
        <f t="shared" si="0"/>
        <v>958962.4</v>
      </c>
      <c r="E25" s="6">
        <v>958962.4</v>
      </c>
      <c r="F25" s="6">
        <v>0</v>
      </c>
      <c r="G25" s="6">
        <v>0</v>
      </c>
      <c r="H25">
        <v>0</v>
      </c>
      <c r="I25">
        <v>137414.39999999999</v>
      </c>
      <c r="J25">
        <v>29673.51</v>
      </c>
      <c r="K25">
        <v>24538.3</v>
      </c>
      <c r="L25">
        <v>0</v>
      </c>
      <c r="M25">
        <v>9930.2800000000007</v>
      </c>
      <c r="N25">
        <v>0</v>
      </c>
      <c r="O25">
        <v>0</v>
      </c>
      <c r="P25">
        <v>0</v>
      </c>
      <c r="Q25">
        <v>227.57</v>
      </c>
      <c r="R25">
        <v>227.57</v>
      </c>
      <c r="S25">
        <v>938066</v>
      </c>
      <c r="T25" s="2">
        <v>45176</v>
      </c>
      <c r="U25" s="2"/>
      <c r="V25" t="s">
        <v>31</v>
      </c>
      <c r="W25">
        <v>105408</v>
      </c>
      <c r="X25">
        <v>0</v>
      </c>
      <c r="Y25" t="s">
        <v>2118</v>
      </c>
      <c r="Z25">
        <v>0</v>
      </c>
      <c r="AA25" t="s">
        <v>2093</v>
      </c>
      <c r="AB25">
        <v>110460</v>
      </c>
      <c r="AC25">
        <v>-0.55000000000000004</v>
      </c>
      <c r="AD25" t="s">
        <v>2119</v>
      </c>
    </row>
    <row r="26" spans="1:30" x14ac:dyDescent="0.25">
      <c r="A26">
        <v>1994</v>
      </c>
      <c r="B26" t="s">
        <v>101</v>
      </c>
      <c r="C26" t="s">
        <v>102</v>
      </c>
      <c r="D26" s="11">
        <f t="shared" si="0"/>
        <v>899599.23</v>
      </c>
      <c r="E26" s="6">
        <v>848709.95</v>
      </c>
      <c r="F26" s="6">
        <v>0</v>
      </c>
      <c r="G26" s="6">
        <v>0</v>
      </c>
      <c r="H26">
        <v>0</v>
      </c>
      <c r="I26">
        <v>128855.71</v>
      </c>
      <c r="J26">
        <v>28954.87</v>
      </c>
      <c r="K26">
        <v>23009.95</v>
      </c>
      <c r="L26">
        <v>0</v>
      </c>
      <c r="M26">
        <v>9930.2800000000007</v>
      </c>
      <c r="N26">
        <v>0</v>
      </c>
      <c r="O26">
        <v>0</v>
      </c>
      <c r="P26">
        <v>0</v>
      </c>
      <c r="Q26">
        <v>1342.93</v>
      </c>
      <c r="R26">
        <v>1342.93</v>
      </c>
      <c r="S26">
        <v>730990</v>
      </c>
      <c r="T26" s="2">
        <v>45261</v>
      </c>
      <c r="U26" s="2"/>
      <c r="V26" t="s">
        <v>31</v>
      </c>
      <c r="W26">
        <v>105408</v>
      </c>
      <c r="X26">
        <v>0</v>
      </c>
      <c r="Y26" t="s">
        <v>551</v>
      </c>
      <c r="Z26">
        <v>50889.279999999999</v>
      </c>
      <c r="AA26" t="s">
        <v>2093</v>
      </c>
      <c r="AB26">
        <v>35216.25</v>
      </c>
      <c r="AC26">
        <v>0</v>
      </c>
      <c r="AD26" t="s">
        <v>2120</v>
      </c>
    </row>
    <row r="27" spans="1:30" x14ac:dyDescent="0.25">
      <c r="A27">
        <v>2044</v>
      </c>
      <c r="B27" t="s">
        <v>103</v>
      </c>
      <c r="C27" t="s">
        <v>104</v>
      </c>
      <c r="D27" s="11">
        <f t="shared" si="0"/>
        <v>234921.96</v>
      </c>
      <c r="E27" s="6">
        <v>0</v>
      </c>
      <c r="F27" s="6">
        <v>234921.96</v>
      </c>
      <c r="G27" s="6">
        <v>0</v>
      </c>
      <c r="H27">
        <v>0</v>
      </c>
      <c r="I27">
        <v>32889.08</v>
      </c>
      <c r="J27">
        <v>13759.68</v>
      </c>
      <c r="K27">
        <v>2349.2199999999998</v>
      </c>
      <c r="L27">
        <v>0</v>
      </c>
      <c r="M27">
        <v>0</v>
      </c>
      <c r="N27">
        <v>0</v>
      </c>
      <c r="O27">
        <v>0</v>
      </c>
      <c r="P27">
        <v>0</v>
      </c>
      <c r="Q27">
        <v>6712.02</v>
      </c>
      <c r="R27">
        <v>6712.02</v>
      </c>
      <c r="S27">
        <v>192636</v>
      </c>
      <c r="T27" s="2">
        <v>42522</v>
      </c>
      <c r="U27" s="2"/>
      <c r="V27" t="s">
        <v>31</v>
      </c>
      <c r="W27">
        <v>3009</v>
      </c>
      <c r="X27">
        <v>0</v>
      </c>
      <c r="Y27" t="s">
        <v>551</v>
      </c>
      <c r="Z27">
        <v>0</v>
      </c>
      <c r="AA27" t="s">
        <v>105</v>
      </c>
      <c r="AB27">
        <v>0</v>
      </c>
      <c r="AC27">
        <v>0</v>
      </c>
      <c r="AD27" t="s">
        <v>2121</v>
      </c>
    </row>
    <row r="28" spans="1:30" x14ac:dyDescent="0.25">
      <c r="A28">
        <v>2076</v>
      </c>
      <c r="B28" t="s">
        <v>1472</v>
      </c>
      <c r="C28" t="s">
        <v>1488</v>
      </c>
      <c r="D28" s="11">
        <f t="shared" si="0"/>
        <v>1285766</v>
      </c>
      <c r="E28" s="6">
        <v>1002052.8</v>
      </c>
      <c r="F28" s="6">
        <v>0</v>
      </c>
      <c r="G28" s="6">
        <v>0</v>
      </c>
      <c r="H28">
        <v>0</v>
      </c>
      <c r="I28">
        <v>184607.22</v>
      </c>
      <c r="J28">
        <v>39558.69</v>
      </c>
      <c r="K28">
        <v>32965.58</v>
      </c>
      <c r="L28">
        <v>0</v>
      </c>
      <c r="M28">
        <v>9930.2800000000007</v>
      </c>
      <c r="N28">
        <v>0</v>
      </c>
      <c r="O28">
        <v>0</v>
      </c>
      <c r="P28">
        <v>0</v>
      </c>
      <c r="Q28">
        <v>0</v>
      </c>
      <c r="R28">
        <v>0</v>
      </c>
      <c r="S28">
        <v>1051560.92</v>
      </c>
      <c r="T28" s="2">
        <v>45456</v>
      </c>
      <c r="U28" s="2"/>
      <c r="V28">
        <v>1</v>
      </c>
      <c r="W28">
        <v>2808</v>
      </c>
      <c r="X28">
        <v>0</v>
      </c>
      <c r="Y28" t="s">
        <v>551</v>
      </c>
      <c r="Z28">
        <v>283713.2</v>
      </c>
      <c r="AA28" t="s">
        <v>2093</v>
      </c>
      <c r="AB28">
        <v>191284.25</v>
      </c>
      <c r="AC28">
        <v>-0.35</v>
      </c>
      <c r="AD28" t="s">
        <v>2122</v>
      </c>
    </row>
    <row r="29" spans="1:30" x14ac:dyDescent="0.25">
      <c r="A29">
        <v>2086</v>
      </c>
      <c r="B29" t="s">
        <v>1451</v>
      </c>
      <c r="C29" t="s">
        <v>1489</v>
      </c>
      <c r="D29" s="11">
        <f t="shared" si="0"/>
        <v>455599.3</v>
      </c>
      <c r="E29" s="6">
        <v>455599.3</v>
      </c>
      <c r="F29" s="6">
        <v>0</v>
      </c>
      <c r="G29" s="6">
        <v>0</v>
      </c>
      <c r="H29">
        <v>0</v>
      </c>
      <c r="I29">
        <v>63783.9</v>
      </c>
      <c r="J29">
        <v>13667.98</v>
      </c>
      <c r="K29">
        <v>11389.98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366757</v>
      </c>
      <c r="T29" s="2">
        <v>45446</v>
      </c>
      <c r="U29" s="2">
        <v>45524</v>
      </c>
      <c r="V29">
        <v>1</v>
      </c>
      <c r="W29">
        <v>2808</v>
      </c>
      <c r="X29">
        <v>0</v>
      </c>
      <c r="Y29" t="s">
        <v>551</v>
      </c>
      <c r="Z29">
        <v>0</v>
      </c>
      <c r="AA29" t="s">
        <v>2090</v>
      </c>
      <c r="AB29">
        <v>0</v>
      </c>
      <c r="AC29">
        <v>-0.44</v>
      </c>
      <c r="AD29" t="s">
        <v>2123</v>
      </c>
    </row>
    <row r="30" spans="1:30" x14ac:dyDescent="0.25">
      <c r="A30">
        <v>2127</v>
      </c>
      <c r="B30" t="s">
        <v>108</v>
      </c>
      <c r="C30" t="s">
        <v>109</v>
      </c>
      <c r="D30" s="11">
        <f t="shared" si="0"/>
        <v>992398.05</v>
      </c>
      <c r="E30" s="6">
        <v>784768.3</v>
      </c>
      <c r="F30" s="6">
        <v>0</v>
      </c>
      <c r="G30" s="6">
        <v>0</v>
      </c>
      <c r="H30">
        <v>0</v>
      </c>
      <c r="I30">
        <v>141170.57999999999</v>
      </c>
      <c r="J30">
        <v>34640.07</v>
      </c>
      <c r="K30">
        <v>25209.03</v>
      </c>
      <c r="L30">
        <v>0</v>
      </c>
      <c r="M30">
        <v>9930.2800000000007</v>
      </c>
      <c r="N30">
        <v>0</v>
      </c>
      <c r="O30">
        <v>0</v>
      </c>
      <c r="P30">
        <v>0</v>
      </c>
      <c r="Q30">
        <v>4389.2299999999996</v>
      </c>
      <c r="R30">
        <v>4389.2299999999996</v>
      </c>
      <c r="S30">
        <v>801800</v>
      </c>
      <c r="T30" s="2">
        <v>45261</v>
      </c>
      <c r="U30" s="2"/>
      <c r="V30" t="s">
        <v>31</v>
      </c>
      <c r="W30">
        <v>105408</v>
      </c>
      <c r="X30">
        <v>0</v>
      </c>
      <c r="Y30" t="s">
        <v>551</v>
      </c>
      <c r="Z30">
        <v>207629.75</v>
      </c>
      <c r="AA30" t="s">
        <v>2093</v>
      </c>
      <c r="AB30">
        <v>100223</v>
      </c>
      <c r="AC30">
        <v>-0.56999999999999995</v>
      </c>
      <c r="AD30" t="s">
        <v>2124</v>
      </c>
    </row>
    <row r="31" spans="1:30" x14ac:dyDescent="0.25">
      <c r="A31">
        <v>2264</v>
      </c>
      <c r="B31" t="s">
        <v>2125</v>
      </c>
      <c r="C31" t="s">
        <v>2126</v>
      </c>
      <c r="D31" s="11">
        <f t="shared" si="0"/>
        <v>1001845.5</v>
      </c>
      <c r="E31" s="6">
        <v>1001845.5</v>
      </c>
      <c r="F31" s="6">
        <v>0</v>
      </c>
      <c r="G31" s="6">
        <v>0</v>
      </c>
      <c r="H31">
        <v>0</v>
      </c>
      <c r="I31">
        <v>143407.10999999999</v>
      </c>
      <c r="J31">
        <v>31006.89</v>
      </c>
      <c r="K31">
        <v>25608.41</v>
      </c>
      <c r="L31">
        <v>0</v>
      </c>
      <c r="M31">
        <v>9930.2800000000007</v>
      </c>
      <c r="N31">
        <v>0</v>
      </c>
      <c r="O31">
        <v>0</v>
      </c>
      <c r="P31">
        <v>0</v>
      </c>
      <c r="Q31">
        <v>276.79000000000002</v>
      </c>
      <c r="R31">
        <v>276.79000000000002</v>
      </c>
      <c r="S31">
        <v>938003.19</v>
      </c>
      <c r="T31" s="2">
        <v>45497</v>
      </c>
      <c r="U31" s="2"/>
      <c r="V31" t="s">
        <v>31</v>
      </c>
      <c r="W31">
        <v>105408</v>
      </c>
      <c r="X31">
        <v>0</v>
      </c>
      <c r="Y31" t="s">
        <v>2127</v>
      </c>
      <c r="Z31">
        <v>0</v>
      </c>
      <c r="AA31" t="s">
        <v>2090</v>
      </c>
      <c r="AB31">
        <v>91682.5</v>
      </c>
      <c r="AC31">
        <v>-0.33</v>
      </c>
      <c r="AD31" t="s">
        <v>2128</v>
      </c>
    </row>
    <row r="32" spans="1:30" x14ac:dyDescent="0.25">
      <c r="A32">
        <v>2375</v>
      </c>
      <c r="B32" t="s">
        <v>642</v>
      </c>
      <c r="C32" t="s">
        <v>674</v>
      </c>
      <c r="D32" s="11">
        <f t="shared" si="0"/>
        <v>1387465.1</v>
      </c>
      <c r="E32" s="6">
        <v>1079074.3</v>
      </c>
      <c r="F32" s="6">
        <v>0</v>
      </c>
      <c r="G32" s="6">
        <v>0</v>
      </c>
      <c r="H32">
        <v>0</v>
      </c>
      <c r="I32">
        <v>199370.15</v>
      </c>
      <c r="J32">
        <v>42722.17</v>
      </c>
      <c r="K32">
        <v>35601.82</v>
      </c>
      <c r="L32">
        <v>0</v>
      </c>
      <c r="M32">
        <v>9930.2800000000007</v>
      </c>
      <c r="N32">
        <v>0</v>
      </c>
      <c r="O32">
        <v>0</v>
      </c>
      <c r="P32">
        <v>0</v>
      </c>
      <c r="Q32">
        <v>0</v>
      </c>
      <c r="R32">
        <v>0</v>
      </c>
      <c r="S32">
        <v>1136449</v>
      </c>
      <c r="T32" s="2">
        <v>45398</v>
      </c>
      <c r="U32" s="2"/>
      <c r="V32" t="s">
        <v>31</v>
      </c>
      <c r="W32">
        <v>100106</v>
      </c>
      <c r="X32">
        <v>0</v>
      </c>
      <c r="Y32" t="s">
        <v>551</v>
      </c>
      <c r="Z32">
        <v>308390.8</v>
      </c>
      <c r="AA32" t="s">
        <v>2093</v>
      </c>
      <c r="AB32">
        <v>257521.5</v>
      </c>
      <c r="AC32">
        <v>0.9</v>
      </c>
      <c r="AD32" t="s">
        <v>2129</v>
      </c>
    </row>
    <row r="33" spans="1:30" x14ac:dyDescent="0.25">
      <c r="A33">
        <v>2567</v>
      </c>
      <c r="B33" t="s">
        <v>1442</v>
      </c>
      <c r="C33" t="s">
        <v>1490</v>
      </c>
      <c r="D33" s="11">
        <f t="shared" si="0"/>
        <v>941992.20000000007</v>
      </c>
      <c r="E33" s="6">
        <v>737889.8</v>
      </c>
      <c r="F33" s="6">
        <v>0</v>
      </c>
      <c r="G33" s="6">
        <v>0</v>
      </c>
      <c r="H33">
        <v>0</v>
      </c>
      <c r="I33">
        <v>134186.01999999999</v>
      </c>
      <c r="J33">
        <v>32818.17</v>
      </c>
      <c r="K33">
        <v>23961.8</v>
      </c>
      <c r="L33">
        <v>0</v>
      </c>
      <c r="M33">
        <v>9930.2800000000007</v>
      </c>
      <c r="N33">
        <v>0</v>
      </c>
      <c r="O33">
        <v>0</v>
      </c>
      <c r="P33">
        <v>0</v>
      </c>
      <c r="Q33">
        <v>-35935.97</v>
      </c>
      <c r="R33">
        <v>4064.03</v>
      </c>
      <c r="S33">
        <v>721638.97</v>
      </c>
      <c r="T33" s="2">
        <v>45440</v>
      </c>
      <c r="U33" s="2"/>
      <c r="V33" t="s">
        <v>31</v>
      </c>
      <c r="W33">
        <v>105408</v>
      </c>
      <c r="X33">
        <v>0</v>
      </c>
      <c r="Y33" t="s">
        <v>551</v>
      </c>
      <c r="Z33">
        <v>204102.39999999999</v>
      </c>
      <c r="AA33" t="s">
        <v>2093</v>
      </c>
      <c r="AB33">
        <v>88907.5</v>
      </c>
      <c r="AC33">
        <v>-0.45</v>
      </c>
      <c r="AD33" t="s">
        <v>2130</v>
      </c>
    </row>
    <row r="34" spans="1:30" x14ac:dyDescent="0.25">
      <c r="A34">
        <v>2592</v>
      </c>
      <c r="B34" t="s">
        <v>110</v>
      </c>
      <c r="C34" t="s">
        <v>111</v>
      </c>
      <c r="D34" s="11">
        <f t="shared" si="0"/>
        <v>929928.60000000009</v>
      </c>
      <c r="E34" s="6">
        <v>728837.4</v>
      </c>
      <c r="F34" s="6">
        <v>0</v>
      </c>
      <c r="G34" s="6">
        <v>0</v>
      </c>
      <c r="H34">
        <v>0</v>
      </c>
      <c r="I34">
        <v>132497.10999999999</v>
      </c>
      <c r="J34">
        <v>32456.26</v>
      </c>
      <c r="K34">
        <v>23660.21</v>
      </c>
      <c r="L34">
        <v>0</v>
      </c>
      <c r="M34">
        <v>9930.2800000000007</v>
      </c>
      <c r="N34">
        <v>0</v>
      </c>
      <c r="O34">
        <v>0</v>
      </c>
      <c r="P34">
        <v>0</v>
      </c>
      <c r="Q34">
        <v>4064.03</v>
      </c>
      <c r="R34">
        <v>4064.03</v>
      </c>
      <c r="S34">
        <v>751928</v>
      </c>
      <c r="T34" s="2">
        <v>45261</v>
      </c>
      <c r="U34" s="2"/>
      <c r="V34" t="s">
        <v>31</v>
      </c>
      <c r="W34">
        <v>105408</v>
      </c>
      <c r="X34">
        <v>0</v>
      </c>
      <c r="Y34" t="s">
        <v>551</v>
      </c>
      <c r="Z34">
        <v>201091.20000000001</v>
      </c>
      <c r="AA34" t="s">
        <v>2093</v>
      </c>
      <c r="AB34">
        <v>74359</v>
      </c>
      <c r="AC34">
        <v>-0.23</v>
      </c>
      <c r="AD34" t="s">
        <v>2131</v>
      </c>
    </row>
    <row r="35" spans="1:30" x14ac:dyDescent="0.25">
      <c r="A35">
        <v>2635</v>
      </c>
      <c r="B35" t="s">
        <v>1762</v>
      </c>
      <c r="C35" t="s">
        <v>1763</v>
      </c>
      <c r="D35" s="11">
        <f t="shared" si="0"/>
        <v>1379629.43</v>
      </c>
      <c r="E35" s="6">
        <v>1076567.7</v>
      </c>
      <c r="F35" s="6">
        <v>0</v>
      </c>
      <c r="G35" s="6">
        <v>0</v>
      </c>
      <c r="H35">
        <v>0</v>
      </c>
      <c r="I35">
        <v>199162.9</v>
      </c>
      <c r="J35">
        <v>42677.77</v>
      </c>
      <c r="K35">
        <v>35564.800000000003</v>
      </c>
      <c r="L35">
        <v>0</v>
      </c>
      <c r="M35">
        <v>9930.2800000000007</v>
      </c>
      <c r="N35">
        <v>0</v>
      </c>
      <c r="O35">
        <v>0</v>
      </c>
      <c r="P35">
        <v>0</v>
      </c>
      <c r="Q35">
        <v>-40000</v>
      </c>
      <c r="R35">
        <v>0</v>
      </c>
      <c r="S35">
        <v>1095256.92</v>
      </c>
      <c r="T35" s="2">
        <v>45497</v>
      </c>
      <c r="U35" s="2"/>
      <c r="V35" t="s">
        <v>31</v>
      </c>
      <c r="W35">
        <v>105408</v>
      </c>
      <c r="X35">
        <v>0</v>
      </c>
      <c r="Y35" t="s">
        <v>551</v>
      </c>
      <c r="Z35">
        <v>303061.73</v>
      </c>
      <c r="AA35" t="s">
        <v>2090</v>
      </c>
      <c r="AB35">
        <v>177940.25</v>
      </c>
      <c r="AC35">
        <v>0.6</v>
      </c>
      <c r="AD35" t="s">
        <v>2132</v>
      </c>
    </row>
    <row r="36" spans="1:30" x14ac:dyDescent="0.25">
      <c r="A36">
        <v>2719</v>
      </c>
      <c r="B36" t="s">
        <v>112</v>
      </c>
      <c r="C36" t="s">
        <v>113</v>
      </c>
      <c r="D36" s="11">
        <f t="shared" si="0"/>
        <v>821561</v>
      </c>
      <c r="E36" s="6">
        <v>821561</v>
      </c>
      <c r="F36" s="6">
        <v>0</v>
      </c>
      <c r="G36" s="6">
        <v>0</v>
      </c>
      <c r="H36">
        <v>0</v>
      </c>
      <c r="I36">
        <v>117680.34</v>
      </c>
      <c r="J36">
        <v>27685.22</v>
      </c>
      <c r="K36">
        <v>21014.34</v>
      </c>
      <c r="L36">
        <v>0</v>
      </c>
      <c r="M36">
        <v>9930.2800000000007</v>
      </c>
      <c r="N36">
        <v>0</v>
      </c>
      <c r="O36">
        <v>0</v>
      </c>
      <c r="P36">
        <v>0</v>
      </c>
      <c r="Q36">
        <v>-37532</v>
      </c>
      <c r="R36">
        <v>2468</v>
      </c>
      <c r="S36">
        <v>626731</v>
      </c>
      <c r="T36" s="2">
        <v>45261</v>
      </c>
      <c r="U36" s="2"/>
      <c r="V36" t="s">
        <v>31</v>
      </c>
      <c r="W36">
        <v>105408</v>
      </c>
      <c r="X36">
        <v>0</v>
      </c>
      <c r="Y36" t="s">
        <v>551</v>
      </c>
      <c r="Z36">
        <v>0</v>
      </c>
      <c r="AA36" t="s">
        <v>2093</v>
      </c>
      <c r="AB36">
        <v>0</v>
      </c>
      <c r="AC36">
        <v>-0.65</v>
      </c>
      <c r="AD36" t="s">
        <v>2133</v>
      </c>
    </row>
    <row r="37" spans="1:30" x14ac:dyDescent="0.25">
      <c r="A37">
        <v>2811</v>
      </c>
      <c r="B37" t="s">
        <v>116</v>
      </c>
      <c r="C37" t="s">
        <v>117</v>
      </c>
      <c r="D37" s="11">
        <f t="shared" si="0"/>
        <v>816957.7</v>
      </c>
      <c r="E37" s="6">
        <v>816957.7</v>
      </c>
      <c r="F37" s="6">
        <v>0</v>
      </c>
      <c r="G37" s="6">
        <v>0</v>
      </c>
      <c r="H37">
        <v>0</v>
      </c>
      <c r="I37">
        <v>117091.91</v>
      </c>
      <c r="J37">
        <v>27306.95</v>
      </c>
      <c r="K37">
        <v>20909.28</v>
      </c>
      <c r="L37">
        <v>0</v>
      </c>
      <c r="M37">
        <v>9930.2800000000007</v>
      </c>
      <c r="N37">
        <v>0</v>
      </c>
      <c r="O37">
        <v>0</v>
      </c>
      <c r="P37">
        <v>0</v>
      </c>
      <c r="Q37">
        <v>2215.83</v>
      </c>
      <c r="R37">
        <v>2215.83</v>
      </c>
      <c r="S37">
        <v>663349</v>
      </c>
      <c r="T37" s="2">
        <v>45261</v>
      </c>
      <c r="U37" s="2"/>
      <c r="V37" t="s">
        <v>31</v>
      </c>
      <c r="W37">
        <v>118705</v>
      </c>
      <c r="X37">
        <v>0</v>
      </c>
      <c r="Y37" t="s">
        <v>551</v>
      </c>
      <c r="Z37">
        <v>0</v>
      </c>
      <c r="AA37" t="s">
        <v>2093</v>
      </c>
      <c r="AB37">
        <v>0</v>
      </c>
      <c r="AC37">
        <v>0.79</v>
      </c>
      <c r="AD37" t="s">
        <v>2134</v>
      </c>
    </row>
    <row r="38" spans="1:30" x14ac:dyDescent="0.25">
      <c r="A38">
        <v>2895</v>
      </c>
      <c r="B38" t="s">
        <v>118</v>
      </c>
      <c r="C38" t="s">
        <v>119</v>
      </c>
      <c r="D38" s="11">
        <f t="shared" si="0"/>
        <v>920687.85</v>
      </c>
      <c r="E38" s="6">
        <v>847071</v>
      </c>
      <c r="F38" s="6">
        <v>0</v>
      </c>
      <c r="G38" s="6">
        <v>0</v>
      </c>
      <c r="H38">
        <v>0</v>
      </c>
      <c r="I38">
        <v>131750.01</v>
      </c>
      <c r="J38">
        <v>31366</v>
      </c>
      <c r="K38">
        <v>23526.79</v>
      </c>
      <c r="L38">
        <v>0</v>
      </c>
      <c r="M38">
        <v>9930.2800000000007</v>
      </c>
      <c r="N38">
        <v>0</v>
      </c>
      <c r="O38">
        <v>0</v>
      </c>
      <c r="P38">
        <v>0</v>
      </c>
      <c r="Q38">
        <v>3133.85</v>
      </c>
      <c r="R38">
        <v>3133.85</v>
      </c>
      <c r="S38">
        <v>747633</v>
      </c>
      <c r="T38" s="2">
        <v>45261</v>
      </c>
      <c r="U38" s="2"/>
      <c r="V38" t="s">
        <v>31</v>
      </c>
      <c r="W38">
        <v>3801</v>
      </c>
      <c r="X38">
        <v>0</v>
      </c>
      <c r="Y38" t="s">
        <v>551</v>
      </c>
      <c r="Z38">
        <v>73616.850000000006</v>
      </c>
      <c r="AA38" t="s">
        <v>2093</v>
      </c>
      <c r="AB38">
        <v>62119.5</v>
      </c>
      <c r="AC38">
        <v>0.72</v>
      </c>
      <c r="AD38" t="s">
        <v>2135</v>
      </c>
    </row>
    <row r="39" spans="1:30" x14ac:dyDescent="0.25">
      <c r="A39">
        <v>3050</v>
      </c>
      <c r="B39" t="s">
        <v>120</v>
      </c>
      <c r="C39" t="s">
        <v>121</v>
      </c>
      <c r="D39" s="11">
        <f t="shared" si="0"/>
        <v>234921.96</v>
      </c>
      <c r="E39" s="6">
        <v>0</v>
      </c>
      <c r="F39" s="6">
        <v>234921.96</v>
      </c>
      <c r="G39" s="6">
        <v>0</v>
      </c>
      <c r="H39">
        <v>0</v>
      </c>
      <c r="I39">
        <v>32889.08</v>
      </c>
      <c r="J39">
        <v>7047.66</v>
      </c>
      <c r="K39">
        <v>2349.2199999999998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192636</v>
      </c>
      <c r="T39" s="2">
        <v>42476</v>
      </c>
      <c r="U39" s="2"/>
      <c r="V39">
        <v>1</v>
      </c>
      <c r="W39">
        <v>3009</v>
      </c>
      <c r="X39">
        <v>0</v>
      </c>
      <c r="Y39" t="s">
        <v>551</v>
      </c>
      <c r="Z39">
        <v>0</v>
      </c>
      <c r="AA39" t="s">
        <v>105</v>
      </c>
      <c r="AB39">
        <v>0</v>
      </c>
      <c r="AC39">
        <v>0</v>
      </c>
      <c r="AD39" t="s">
        <v>2121</v>
      </c>
    </row>
    <row r="40" spans="1:30" x14ac:dyDescent="0.25">
      <c r="A40">
        <v>3060</v>
      </c>
      <c r="B40" t="s">
        <v>556</v>
      </c>
      <c r="C40" t="s">
        <v>675</v>
      </c>
      <c r="D40" s="11">
        <f t="shared" si="0"/>
        <v>598706.43000000005</v>
      </c>
      <c r="E40" s="6">
        <v>486115.9</v>
      </c>
      <c r="F40" s="6">
        <v>0</v>
      </c>
      <c r="G40" s="6">
        <v>0</v>
      </c>
      <c r="H40">
        <v>0</v>
      </c>
      <c r="I40">
        <v>86117.440000000002</v>
      </c>
      <c r="J40">
        <v>22556.38</v>
      </c>
      <c r="K40">
        <v>15378.11</v>
      </c>
      <c r="L40">
        <v>0</v>
      </c>
      <c r="M40">
        <v>9930.2800000000007</v>
      </c>
      <c r="N40">
        <v>0</v>
      </c>
      <c r="O40">
        <v>0</v>
      </c>
      <c r="P40">
        <v>0</v>
      </c>
      <c r="Q40">
        <v>4102.6499999999996</v>
      </c>
      <c r="R40">
        <v>4102.6499999999996</v>
      </c>
      <c r="S40">
        <v>485245</v>
      </c>
      <c r="T40" s="2">
        <v>45446</v>
      </c>
      <c r="U40" s="2"/>
      <c r="V40" t="s">
        <v>31</v>
      </c>
      <c r="W40">
        <v>2808</v>
      </c>
      <c r="X40">
        <v>0</v>
      </c>
      <c r="Y40" t="s">
        <v>551</v>
      </c>
      <c r="Z40">
        <v>112590.53</v>
      </c>
      <c r="AA40" t="s">
        <v>2093</v>
      </c>
      <c r="AB40">
        <v>0</v>
      </c>
      <c r="AC40">
        <v>-0.02</v>
      </c>
      <c r="AD40" t="s">
        <v>2136</v>
      </c>
    </row>
    <row r="41" spans="1:30" x14ac:dyDescent="0.25">
      <c r="A41">
        <v>3111</v>
      </c>
      <c r="B41" t="s">
        <v>122</v>
      </c>
      <c r="C41" t="s">
        <v>123</v>
      </c>
      <c r="D41" s="11">
        <f t="shared" si="0"/>
        <v>858663.4</v>
      </c>
      <c r="E41" s="6">
        <v>858663.4</v>
      </c>
      <c r="F41" s="6">
        <v>0</v>
      </c>
      <c r="G41" s="6">
        <v>0</v>
      </c>
      <c r="H41">
        <v>0</v>
      </c>
      <c r="I41">
        <v>122930.72</v>
      </c>
      <c r="J41">
        <v>28558.13</v>
      </c>
      <c r="K41">
        <v>21951.919999999998</v>
      </c>
      <c r="L41">
        <v>0</v>
      </c>
      <c r="M41">
        <v>9930.2800000000007</v>
      </c>
      <c r="N41">
        <v>0</v>
      </c>
      <c r="O41">
        <v>0</v>
      </c>
      <c r="P41">
        <v>0</v>
      </c>
      <c r="Q41">
        <v>2215.83</v>
      </c>
      <c r="R41">
        <v>2215.83</v>
      </c>
      <c r="S41">
        <v>696922</v>
      </c>
      <c r="T41" s="2">
        <v>45261</v>
      </c>
      <c r="U41" s="2"/>
      <c r="V41" t="s">
        <v>80</v>
      </c>
      <c r="W41">
        <v>3801</v>
      </c>
      <c r="X41">
        <v>0</v>
      </c>
      <c r="Y41" t="s">
        <v>551</v>
      </c>
      <c r="Z41">
        <v>0</v>
      </c>
      <c r="AA41" t="s">
        <v>2093</v>
      </c>
      <c r="AB41">
        <v>24247.5</v>
      </c>
      <c r="AC41">
        <v>0.72</v>
      </c>
      <c r="AD41" t="s">
        <v>2116</v>
      </c>
    </row>
    <row r="42" spans="1:30" x14ac:dyDescent="0.25">
      <c r="A42">
        <v>3123</v>
      </c>
      <c r="B42" t="s">
        <v>124</v>
      </c>
      <c r="C42" t="s">
        <v>125</v>
      </c>
      <c r="D42" s="11">
        <f t="shared" si="0"/>
        <v>858663.4</v>
      </c>
      <c r="E42" s="6">
        <v>858663.4</v>
      </c>
      <c r="F42" s="6">
        <v>0</v>
      </c>
      <c r="G42" s="6">
        <v>0</v>
      </c>
      <c r="H42">
        <v>0</v>
      </c>
      <c r="I42">
        <v>122930.72</v>
      </c>
      <c r="J42">
        <v>28558.13</v>
      </c>
      <c r="K42">
        <v>21951.919999999998</v>
      </c>
      <c r="L42">
        <v>0</v>
      </c>
      <c r="M42">
        <v>9930.2800000000007</v>
      </c>
      <c r="N42">
        <v>0</v>
      </c>
      <c r="O42">
        <v>0</v>
      </c>
      <c r="P42">
        <v>0</v>
      </c>
      <c r="Q42">
        <v>2215.83</v>
      </c>
      <c r="R42">
        <v>2215.83</v>
      </c>
      <c r="S42">
        <v>696922</v>
      </c>
      <c r="T42" s="2">
        <v>45261</v>
      </c>
      <c r="U42" s="2"/>
      <c r="V42" t="s">
        <v>31</v>
      </c>
      <c r="W42">
        <v>118705</v>
      </c>
      <c r="X42">
        <v>0</v>
      </c>
      <c r="Y42" t="s">
        <v>551</v>
      </c>
      <c r="Z42">
        <v>0</v>
      </c>
      <c r="AA42" t="s">
        <v>2093</v>
      </c>
      <c r="AB42">
        <v>24247.5</v>
      </c>
      <c r="AC42">
        <v>0.72</v>
      </c>
      <c r="AD42" t="s">
        <v>2116</v>
      </c>
    </row>
    <row r="43" spans="1:30" x14ac:dyDescent="0.25">
      <c r="A43">
        <v>3135</v>
      </c>
      <c r="B43" t="s">
        <v>126</v>
      </c>
      <c r="C43" t="s">
        <v>127</v>
      </c>
      <c r="D43" s="11">
        <f t="shared" si="0"/>
        <v>874048.08000000007</v>
      </c>
      <c r="E43" s="6">
        <v>686808.4</v>
      </c>
      <c r="F43" s="6">
        <v>0</v>
      </c>
      <c r="G43" s="6">
        <v>0</v>
      </c>
      <c r="H43">
        <v>0</v>
      </c>
      <c r="I43">
        <v>124673.85</v>
      </c>
      <c r="J43">
        <v>30779.85</v>
      </c>
      <c r="K43">
        <v>22263.19</v>
      </c>
      <c r="L43">
        <v>0</v>
      </c>
      <c r="M43">
        <v>9930.2800000000007</v>
      </c>
      <c r="N43">
        <v>0</v>
      </c>
      <c r="O43">
        <v>0</v>
      </c>
      <c r="P43">
        <v>0</v>
      </c>
      <c r="Q43">
        <v>4064.03</v>
      </c>
      <c r="R43">
        <v>4064.03</v>
      </c>
      <c r="S43">
        <v>706944</v>
      </c>
      <c r="T43" s="2">
        <v>45261</v>
      </c>
      <c r="U43" s="2"/>
      <c r="V43" t="s">
        <v>31</v>
      </c>
      <c r="W43">
        <v>105408</v>
      </c>
      <c r="X43">
        <v>0</v>
      </c>
      <c r="Y43" t="s">
        <v>551</v>
      </c>
      <c r="Z43">
        <v>187239.67999999999</v>
      </c>
      <c r="AA43" t="s">
        <v>2093</v>
      </c>
      <c r="AB43">
        <v>37179.5</v>
      </c>
      <c r="AC43">
        <v>-0.4</v>
      </c>
      <c r="AD43" t="s">
        <v>2137</v>
      </c>
    </row>
    <row r="44" spans="1:30" x14ac:dyDescent="0.25">
      <c r="A44">
        <v>3151</v>
      </c>
      <c r="B44" t="s">
        <v>132</v>
      </c>
      <c r="C44" t="s">
        <v>133</v>
      </c>
      <c r="D44" s="11">
        <f t="shared" si="0"/>
        <v>799700.1</v>
      </c>
      <c r="E44" s="6">
        <v>799700.1</v>
      </c>
      <c r="F44" s="6">
        <v>0</v>
      </c>
      <c r="G44" s="6">
        <v>0</v>
      </c>
      <c r="H44">
        <v>0</v>
      </c>
      <c r="I44">
        <v>114466.8</v>
      </c>
      <c r="J44">
        <v>27685.22</v>
      </c>
      <c r="K44">
        <v>20440.490000000002</v>
      </c>
      <c r="L44">
        <v>0</v>
      </c>
      <c r="M44">
        <v>9930.2800000000007</v>
      </c>
      <c r="N44">
        <v>0</v>
      </c>
      <c r="O44">
        <v>0</v>
      </c>
      <c r="P44">
        <v>0</v>
      </c>
      <c r="Q44">
        <v>3156.62</v>
      </c>
      <c r="R44">
        <v>3156.62</v>
      </c>
      <c r="S44">
        <v>648253</v>
      </c>
      <c r="T44" s="2">
        <v>45166</v>
      </c>
      <c r="U44" s="2"/>
      <c r="V44" t="s">
        <v>31</v>
      </c>
      <c r="W44">
        <v>115300</v>
      </c>
      <c r="X44">
        <v>0</v>
      </c>
      <c r="Y44" t="s">
        <v>551</v>
      </c>
      <c r="Z44">
        <v>0</v>
      </c>
      <c r="AA44" t="s">
        <v>2138</v>
      </c>
      <c r="AB44">
        <v>0</v>
      </c>
      <c r="AC44">
        <v>-0.71</v>
      </c>
      <c r="AD44" t="s">
        <v>2139</v>
      </c>
    </row>
    <row r="45" spans="1:30" x14ac:dyDescent="0.25">
      <c r="A45">
        <v>3159</v>
      </c>
      <c r="B45" t="s">
        <v>134</v>
      </c>
      <c r="C45" t="s">
        <v>135</v>
      </c>
      <c r="D45" s="11">
        <f t="shared" si="0"/>
        <v>1903734.15</v>
      </c>
      <c r="E45" s="6">
        <v>1903734.15</v>
      </c>
      <c r="F45" s="6">
        <v>0</v>
      </c>
      <c r="G45" s="6">
        <v>0</v>
      </c>
      <c r="H45">
        <v>0</v>
      </c>
      <c r="I45">
        <v>271700.68</v>
      </c>
      <c r="J45">
        <v>58221.58</v>
      </c>
      <c r="K45">
        <v>48517.97</v>
      </c>
      <c r="L45">
        <v>0</v>
      </c>
      <c r="M45">
        <v>9930.2800000000007</v>
      </c>
      <c r="N45">
        <v>0</v>
      </c>
      <c r="O45">
        <v>0</v>
      </c>
      <c r="P45">
        <v>0</v>
      </c>
      <c r="Q45">
        <v>0</v>
      </c>
      <c r="R45">
        <v>0</v>
      </c>
      <c r="S45">
        <v>1552349</v>
      </c>
      <c r="T45" s="2">
        <v>45261</v>
      </c>
      <c r="U45" s="2"/>
      <c r="V45" t="s">
        <v>31</v>
      </c>
      <c r="W45">
        <v>2808</v>
      </c>
      <c r="X45">
        <v>0</v>
      </c>
      <c r="Y45" t="s">
        <v>551</v>
      </c>
      <c r="Z45">
        <v>0</v>
      </c>
      <c r="AA45" t="s">
        <v>2093</v>
      </c>
      <c r="AB45">
        <v>366481.5</v>
      </c>
      <c r="AC45">
        <v>0.41</v>
      </c>
      <c r="AD45" t="s">
        <v>2140</v>
      </c>
    </row>
    <row r="46" spans="1:30" x14ac:dyDescent="0.25">
      <c r="A46">
        <v>3188</v>
      </c>
      <c r="B46" t="s">
        <v>136</v>
      </c>
      <c r="C46" t="s">
        <v>137</v>
      </c>
      <c r="D46" s="11">
        <f t="shared" si="0"/>
        <v>2241976.77</v>
      </c>
      <c r="E46" s="6">
        <v>2241976.77</v>
      </c>
      <c r="F46" s="6">
        <v>0</v>
      </c>
      <c r="G46" s="6">
        <v>0</v>
      </c>
      <c r="H46">
        <v>0</v>
      </c>
      <c r="I46">
        <v>322114.31</v>
      </c>
      <c r="J46">
        <v>69024.490000000005</v>
      </c>
      <c r="K46">
        <v>57520.41</v>
      </c>
      <c r="L46">
        <v>0</v>
      </c>
      <c r="M46">
        <v>9930.2800000000007</v>
      </c>
      <c r="N46">
        <v>0</v>
      </c>
      <c r="O46">
        <v>0</v>
      </c>
      <c r="P46">
        <v>0</v>
      </c>
      <c r="Q46">
        <v>0</v>
      </c>
      <c r="R46">
        <v>0</v>
      </c>
      <c r="S46">
        <v>1842227</v>
      </c>
      <c r="T46" s="2">
        <v>45331</v>
      </c>
      <c r="U46" s="2"/>
      <c r="V46" t="s">
        <v>31</v>
      </c>
      <c r="W46">
        <v>1508</v>
      </c>
      <c r="X46">
        <v>0</v>
      </c>
      <c r="Y46" t="s">
        <v>551</v>
      </c>
      <c r="Z46">
        <v>0</v>
      </c>
      <c r="AA46" t="s">
        <v>2093</v>
      </c>
      <c r="AB46">
        <v>531824.5</v>
      </c>
      <c r="AC46">
        <v>0.03</v>
      </c>
      <c r="AD46" t="s">
        <v>2141</v>
      </c>
    </row>
    <row r="47" spans="1:30" x14ac:dyDescent="0.25">
      <c r="A47">
        <v>3361</v>
      </c>
      <c r="B47" t="s">
        <v>138</v>
      </c>
      <c r="C47" t="s">
        <v>139</v>
      </c>
      <c r="D47" s="11">
        <f t="shared" si="0"/>
        <v>517627.4</v>
      </c>
      <c r="E47" s="6">
        <v>401193.7</v>
      </c>
      <c r="F47" s="6">
        <v>0</v>
      </c>
      <c r="G47" s="6">
        <v>0</v>
      </c>
      <c r="H47">
        <v>0</v>
      </c>
      <c r="I47">
        <v>72467.83</v>
      </c>
      <c r="J47">
        <v>15528.82</v>
      </c>
      <c r="K47">
        <v>12940.69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416690</v>
      </c>
      <c r="T47" s="2">
        <v>45182</v>
      </c>
      <c r="U47" s="2">
        <v>45525</v>
      </c>
      <c r="V47" t="s">
        <v>80</v>
      </c>
      <c r="W47">
        <v>116105</v>
      </c>
      <c r="X47">
        <v>0</v>
      </c>
      <c r="Y47" t="s">
        <v>551</v>
      </c>
      <c r="Z47">
        <v>116433.7</v>
      </c>
      <c r="AA47" t="s">
        <v>2093</v>
      </c>
      <c r="AB47">
        <v>41566.5</v>
      </c>
      <c r="AC47">
        <v>-0.06</v>
      </c>
      <c r="AD47" t="s">
        <v>2142</v>
      </c>
    </row>
    <row r="48" spans="1:30" x14ac:dyDescent="0.25">
      <c r="A48">
        <v>3424</v>
      </c>
      <c r="B48" t="s">
        <v>644</v>
      </c>
      <c r="C48" t="s">
        <v>677</v>
      </c>
      <c r="D48" s="11">
        <f t="shared" si="0"/>
        <v>881201.6</v>
      </c>
      <c r="E48" s="6">
        <v>881201.6</v>
      </c>
      <c r="F48" s="6">
        <v>0</v>
      </c>
      <c r="G48" s="6">
        <v>0</v>
      </c>
      <c r="H48">
        <v>0</v>
      </c>
      <c r="I48">
        <v>126280.04</v>
      </c>
      <c r="J48">
        <v>28402.94</v>
      </c>
      <c r="K48">
        <v>22550.01</v>
      </c>
      <c r="L48">
        <v>0</v>
      </c>
      <c r="M48">
        <v>9930.2800000000007</v>
      </c>
      <c r="N48">
        <v>0</v>
      </c>
      <c r="O48">
        <v>0</v>
      </c>
      <c r="P48">
        <v>0</v>
      </c>
      <c r="Q48">
        <v>-38657.07</v>
      </c>
      <c r="R48">
        <v>1342.93</v>
      </c>
      <c r="S48">
        <v>676180</v>
      </c>
      <c r="T48" s="2">
        <v>45398</v>
      </c>
      <c r="U48" s="2"/>
      <c r="V48" t="s">
        <v>80</v>
      </c>
      <c r="W48">
        <v>105408</v>
      </c>
      <c r="X48">
        <v>0</v>
      </c>
      <c r="Y48" t="s">
        <v>551</v>
      </c>
      <c r="Z48">
        <v>0</v>
      </c>
      <c r="AA48" t="s">
        <v>2093</v>
      </c>
      <c r="AB48">
        <v>53806</v>
      </c>
      <c r="AC48">
        <v>0.09</v>
      </c>
      <c r="AD48" t="s">
        <v>2143</v>
      </c>
    </row>
    <row r="49" spans="1:30" x14ac:dyDescent="0.25">
      <c r="A49">
        <v>3520</v>
      </c>
      <c r="B49" t="s">
        <v>1335</v>
      </c>
      <c r="C49" t="s">
        <v>1336</v>
      </c>
      <c r="D49" s="11">
        <f t="shared" si="0"/>
        <v>2222815.4500000002</v>
      </c>
      <c r="E49" s="6">
        <v>2222815.4500000002</v>
      </c>
      <c r="F49" s="6">
        <v>0</v>
      </c>
      <c r="G49" s="6">
        <v>0</v>
      </c>
      <c r="H49">
        <v>0</v>
      </c>
      <c r="I49">
        <v>317666.53000000003</v>
      </c>
      <c r="J49">
        <v>68071.399999999994</v>
      </c>
      <c r="K49">
        <v>56726.16</v>
      </c>
      <c r="L49">
        <v>0</v>
      </c>
      <c r="M49">
        <v>9930.2800000000007</v>
      </c>
      <c r="N49">
        <v>0</v>
      </c>
      <c r="O49">
        <v>0</v>
      </c>
      <c r="P49">
        <v>0</v>
      </c>
      <c r="Q49">
        <v>0</v>
      </c>
      <c r="R49">
        <v>0</v>
      </c>
      <c r="S49">
        <v>1816652.09</v>
      </c>
      <c r="T49" s="2">
        <v>45432</v>
      </c>
      <c r="U49" s="2"/>
      <c r="V49" t="s">
        <v>31</v>
      </c>
      <c r="W49">
        <v>110206</v>
      </c>
      <c r="X49">
        <v>0</v>
      </c>
      <c r="Y49" t="s">
        <v>551</v>
      </c>
      <c r="Z49">
        <v>0</v>
      </c>
      <c r="AA49" t="s">
        <v>2093</v>
      </c>
      <c r="AB49">
        <v>487949</v>
      </c>
      <c r="AC49">
        <v>-0.17</v>
      </c>
      <c r="AD49" t="s">
        <v>2144</v>
      </c>
    </row>
    <row r="50" spans="1:30" x14ac:dyDescent="0.25">
      <c r="A50">
        <v>3521</v>
      </c>
      <c r="B50" t="s">
        <v>1780</v>
      </c>
      <c r="C50" t="s">
        <v>1571</v>
      </c>
      <c r="D50" s="11">
        <f t="shared" si="0"/>
        <v>744804</v>
      </c>
      <c r="E50" s="6">
        <v>744804</v>
      </c>
      <c r="F50" s="6">
        <v>0</v>
      </c>
      <c r="G50" s="6">
        <v>0</v>
      </c>
      <c r="H50">
        <v>0</v>
      </c>
      <c r="I50">
        <v>106754.7</v>
      </c>
      <c r="J50">
        <v>26152.47</v>
      </c>
      <c r="K50">
        <v>19063.34</v>
      </c>
      <c r="L50">
        <v>0</v>
      </c>
      <c r="M50">
        <v>9930.2800000000007</v>
      </c>
      <c r="N50">
        <v>0</v>
      </c>
      <c r="O50">
        <v>0</v>
      </c>
      <c r="P50">
        <v>0</v>
      </c>
      <c r="Q50">
        <v>-36723.54</v>
      </c>
      <c r="R50">
        <v>3276.46</v>
      </c>
      <c r="S50">
        <v>563909.29</v>
      </c>
      <c r="T50" s="2">
        <v>45481</v>
      </c>
      <c r="U50" s="2"/>
      <c r="V50" t="s">
        <v>80</v>
      </c>
      <c r="W50">
        <v>105408</v>
      </c>
      <c r="X50">
        <v>0</v>
      </c>
      <c r="Y50" t="s">
        <v>551</v>
      </c>
      <c r="Z50">
        <v>0</v>
      </c>
      <c r="AA50" t="s">
        <v>2145</v>
      </c>
      <c r="AB50">
        <v>43650</v>
      </c>
      <c r="AC50">
        <v>0.06</v>
      </c>
      <c r="AD50" t="s">
        <v>2146</v>
      </c>
    </row>
    <row r="51" spans="1:30" x14ac:dyDescent="0.25">
      <c r="A51">
        <v>3579</v>
      </c>
      <c r="B51" t="s">
        <v>144</v>
      </c>
      <c r="C51" t="s">
        <v>145</v>
      </c>
      <c r="D51" s="11">
        <f t="shared" si="0"/>
        <v>804349</v>
      </c>
      <c r="E51" s="6">
        <v>804349</v>
      </c>
      <c r="F51" s="6">
        <v>0</v>
      </c>
      <c r="G51" s="6">
        <v>0</v>
      </c>
      <c r="H51">
        <v>0</v>
      </c>
      <c r="I51">
        <v>115326.69</v>
      </c>
      <c r="J51">
        <v>25229.08</v>
      </c>
      <c r="K51">
        <v>20594.060000000001</v>
      </c>
      <c r="L51">
        <v>0</v>
      </c>
      <c r="M51">
        <v>9930.2800000000007</v>
      </c>
      <c r="N51">
        <v>0</v>
      </c>
      <c r="O51">
        <v>0</v>
      </c>
      <c r="P51">
        <v>0</v>
      </c>
      <c r="Q51">
        <v>516.22</v>
      </c>
      <c r="R51">
        <v>516.22</v>
      </c>
      <c r="S51">
        <v>653199</v>
      </c>
      <c r="T51" s="2">
        <v>45261</v>
      </c>
      <c r="U51" s="2"/>
      <c r="V51" t="s">
        <v>31</v>
      </c>
      <c r="W51">
        <v>105408</v>
      </c>
      <c r="X51">
        <v>0</v>
      </c>
      <c r="Y51" t="s">
        <v>551</v>
      </c>
      <c r="Z51">
        <v>0</v>
      </c>
      <c r="AA51" t="s">
        <v>2093</v>
      </c>
      <c r="AB51">
        <v>0</v>
      </c>
      <c r="AC51">
        <v>0.79</v>
      </c>
      <c r="AD51" t="s">
        <v>2147</v>
      </c>
    </row>
    <row r="52" spans="1:30" x14ac:dyDescent="0.25">
      <c r="A52">
        <v>3744</v>
      </c>
      <c r="B52" t="s">
        <v>678</v>
      </c>
      <c r="C52" t="s">
        <v>679</v>
      </c>
      <c r="D52" s="11">
        <f t="shared" si="0"/>
        <v>829566.4</v>
      </c>
      <c r="E52" s="6">
        <v>829566.4</v>
      </c>
      <c r="F52" s="6">
        <v>0</v>
      </c>
      <c r="G52" s="6">
        <v>0</v>
      </c>
      <c r="H52">
        <v>0</v>
      </c>
      <c r="I52">
        <v>118857.14</v>
      </c>
      <c r="J52">
        <v>27685.22</v>
      </c>
      <c r="K52">
        <v>21224.49</v>
      </c>
      <c r="L52">
        <v>0</v>
      </c>
      <c r="M52">
        <v>9930.2800000000007</v>
      </c>
      <c r="N52">
        <v>0</v>
      </c>
      <c r="O52">
        <v>0</v>
      </c>
      <c r="P52">
        <v>0</v>
      </c>
      <c r="Q52">
        <v>2215.83</v>
      </c>
      <c r="R52">
        <v>2215.83</v>
      </c>
      <c r="S52">
        <v>673498.55</v>
      </c>
      <c r="T52" s="2">
        <v>45414</v>
      </c>
      <c r="U52" s="2"/>
      <c r="V52" t="s">
        <v>31</v>
      </c>
      <c r="W52">
        <v>105408</v>
      </c>
      <c r="X52">
        <v>0</v>
      </c>
      <c r="Y52" t="s">
        <v>551</v>
      </c>
      <c r="Z52">
        <v>0</v>
      </c>
      <c r="AA52" t="s">
        <v>2093</v>
      </c>
      <c r="AB52">
        <v>0</v>
      </c>
      <c r="AC52">
        <v>0.35</v>
      </c>
      <c r="AD52" t="s">
        <v>2148</v>
      </c>
    </row>
    <row r="53" spans="1:30" x14ac:dyDescent="0.25">
      <c r="A53">
        <v>3749</v>
      </c>
      <c r="B53" t="s">
        <v>146</v>
      </c>
      <c r="C53" t="s">
        <v>147</v>
      </c>
      <c r="D53" s="11">
        <f t="shared" si="0"/>
        <v>838018.3</v>
      </c>
      <c r="E53" s="6">
        <v>838018.3</v>
      </c>
      <c r="F53" s="6">
        <v>0</v>
      </c>
      <c r="G53" s="6">
        <v>0</v>
      </c>
      <c r="H53">
        <v>0</v>
      </c>
      <c r="I53">
        <v>120079.19</v>
      </c>
      <c r="J53">
        <v>27772.51</v>
      </c>
      <c r="K53">
        <v>21442.720000000001</v>
      </c>
      <c r="L53">
        <v>0</v>
      </c>
      <c r="M53">
        <v>9930.2800000000007</v>
      </c>
      <c r="N53">
        <v>0</v>
      </c>
      <c r="O53">
        <v>0</v>
      </c>
      <c r="P53">
        <v>0</v>
      </c>
      <c r="Q53">
        <v>-32989.379999999997</v>
      </c>
      <c r="R53">
        <v>2041.25</v>
      </c>
      <c r="S53">
        <v>645495</v>
      </c>
      <c r="T53" s="2">
        <v>45261</v>
      </c>
      <c r="U53" s="2"/>
      <c r="V53" t="s">
        <v>31</v>
      </c>
      <c r="W53">
        <v>100106</v>
      </c>
      <c r="X53">
        <v>0</v>
      </c>
      <c r="Y53" t="s">
        <v>551</v>
      </c>
      <c r="Z53">
        <v>0</v>
      </c>
      <c r="AA53" t="s">
        <v>2093</v>
      </c>
      <c r="AB53">
        <v>7043.25</v>
      </c>
      <c r="AC53">
        <v>0.56999999999999995</v>
      </c>
      <c r="AD53" t="s">
        <v>2149</v>
      </c>
    </row>
    <row r="54" spans="1:30" x14ac:dyDescent="0.25">
      <c r="A54">
        <v>3764</v>
      </c>
      <c r="B54" t="s">
        <v>1471</v>
      </c>
      <c r="C54" t="s">
        <v>1491</v>
      </c>
      <c r="D54" s="11">
        <f t="shared" si="0"/>
        <v>1096377.6499999999</v>
      </c>
      <c r="E54" s="6">
        <v>866016.9</v>
      </c>
      <c r="F54" s="6">
        <v>0</v>
      </c>
      <c r="G54" s="6">
        <v>0</v>
      </c>
      <c r="H54">
        <v>0</v>
      </c>
      <c r="I54">
        <v>156047.37</v>
      </c>
      <c r="J54">
        <v>49173.73</v>
      </c>
      <c r="K54">
        <v>27865.599999999999</v>
      </c>
      <c r="L54">
        <v>0</v>
      </c>
      <c r="M54">
        <v>9930.2800000000007</v>
      </c>
      <c r="N54">
        <v>0</v>
      </c>
      <c r="O54">
        <v>0</v>
      </c>
      <c r="P54">
        <v>0</v>
      </c>
      <c r="Q54">
        <v>15735.01</v>
      </c>
      <c r="R54">
        <v>15735.01</v>
      </c>
      <c r="S54">
        <v>887342.36</v>
      </c>
      <c r="T54" s="2">
        <v>45456</v>
      </c>
      <c r="U54" s="2"/>
      <c r="V54" t="s">
        <v>31</v>
      </c>
      <c r="W54">
        <v>105408</v>
      </c>
      <c r="X54">
        <v>0</v>
      </c>
      <c r="Y54" t="s">
        <v>551</v>
      </c>
      <c r="Z54">
        <v>230360.75</v>
      </c>
      <c r="AA54" t="s">
        <v>2090</v>
      </c>
      <c r="AB54">
        <v>104335</v>
      </c>
      <c r="AC54">
        <v>0.27</v>
      </c>
      <c r="AD54" t="s">
        <v>2150</v>
      </c>
    </row>
    <row r="55" spans="1:30" x14ac:dyDescent="0.25">
      <c r="A55">
        <v>3773</v>
      </c>
      <c r="B55" t="s">
        <v>2151</v>
      </c>
      <c r="C55" t="s">
        <v>1576</v>
      </c>
      <c r="D55" s="11">
        <f t="shared" si="0"/>
        <v>130289.9</v>
      </c>
      <c r="E55" s="6">
        <v>130289.9</v>
      </c>
      <c r="F55" s="6">
        <v>0</v>
      </c>
      <c r="G55" s="6">
        <v>0</v>
      </c>
      <c r="H55">
        <v>0</v>
      </c>
      <c r="I55">
        <v>18240.59</v>
      </c>
      <c r="J55">
        <v>14446.08</v>
      </c>
      <c r="K55">
        <v>3257.25</v>
      </c>
      <c r="L55">
        <v>0</v>
      </c>
      <c r="M55">
        <v>9930.2800000000007</v>
      </c>
      <c r="N55">
        <v>0</v>
      </c>
      <c r="O55">
        <v>0</v>
      </c>
      <c r="P55">
        <v>0</v>
      </c>
      <c r="Q55">
        <v>10537.38</v>
      </c>
      <c r="R55">
        <v>10537.38</v>
      </c>
      <c r="S55">
        <v>459949</v>
      </c>
      <c r="T55" s="2">
        <v>45530</v>
      </c>
      <c r="U55" s="2"/>
      <c r="V55" t="s">
        <v>31</v>
      </c>
      <c r="W55">
        <v>105408</v>
      </c>
      <c r="X55">
        <v>0</v>
      </c>
      <c r="Y55" t="s">
        <v>2152</v>
      </c>
      <c r="Z55">
        <v>0</v>
      </c>
      <c r="AA55" t="s">
        <v>2093</v>
      </c>
      <c r="AB55">
        <v>50111.5</v>
      </c>
      <c r="AC55">
        <v>-0.08</v>
      </c>
      <c r="AD55" t="s">
        <v>2153</v>
      </c>
    </row>
    <row r="56" spans="1:30" x14ac:dyDescent="0.25">
      <c r="A56">
        <v>3778</v>
      </c>
      <c r="B56" t="s">
        <v>148</v>
      </c>
      <c r="C56" t="s">
        <v>149</v>
      </c>
      <c r="D56" s="11">
        <f t="shared" si="0"/>
        <v>829566.4</v>
      </c>
      <c r="E56" s="6">
        <v>829566.4</v>
      </c>
      <c r="F56" s="6">
        <v>0</v>
      </c>
      <c r="G56" s="6">
        <v>0</v>
      </c>
      <c r="H56">
        <v>0</v>
      </c>
      <c r="I56">
        <v>118857.14</v>
      </c>
      <c r="J56">
        <v>27685.22</v>
      </c>
      <c r="K56">
        <v>21224.49</v>
      </c>
      <c r="L56">
        <v>0</v>
      </c>
      <c r="M56">
        <v>9930.2800000000007</v>
      </c>
      <c r="N56">
        <v>0</v>
      </c>
      <c r="O56">
        <v>0</v>
      </c>
      <c r="P56">
        <v>0</v>
      </c>
      <c r="Q56">
        <v>-37784.17</v>
      </c>
      <c r="R56">
        <v>2215.83</v>
      </c>
      <c r="S56">
        <v>633499</v>
      </c>
      <c r="T56" s="2">
        <v>45238</v>
      </c>
      <c r="U56" s="2"/>
      <c r="V56" t="s">
        <v>31</v>
      </c>
      <c r="W56">
        <v>2808</v>
      </c>
      <c r="X56">
        <v>0</v>
      </c>
      <c r="Y56" t="s">
        <v>551</v>
      </c>
      <c r="Z56">
        <v>0</v>
      </c>
      <c r="AA56" t="s">
        <v>2093</v>
      </c>
      <c r="AB56">
        <v>0</v>
      </c>
      <c r="AC56">
        <v>0.8</v>
      </c>
      <c r="AD56" t="s">
        <v>2154</v>
      </c>
    </row>
    <row r="57" spans="1:30" x14ac:dyDescent="0.25">
      <c r="A57">
        <v>3787</v>
      </c>
      <c r="B57" t="s">
        <v>632</v>
      </c>
      <c r="C57" t="s">
        <v>680</v>
      </c>
      <c r="D57" s="11">
        <f t="shared" si="0"/>
        <v>951526.5</v>
      </c>
      <c r="E57" s="6">
        <v>951526.5</v>
      </c>
      <c r="F57" s="6">
        <v>0</v>
      </c>
      <c r="G57" s="6">
        <v>0</v>
      </c>
      <c r="H57">
        <v>0</v>
      </c>
      <c r="I57">
        <v>136373.37</v>
      </c>
      <c r="J57">
        <v>29450.43</v>
      </c>
      <c r="K57">
        <v>24352.400000000001</v>
      </c>
      <c r="L57">
        <v>0</v>
      </c>
      <c r="M57">
        <v>9930.2800000000007</v>
      </c>
      <c r="N57">
        <v>0</v>
      </c>
      <c r="O57">
        <v>0</v>
      </c>
      <c r="P57">
        <v>0</v>
      </c>
      <c r="Q57">
        <v>227.57</v>
      </c>
      <c r="R57">
        <v>227.57</v>
      </c>
      <c r="S57">
        <v>938066</v>
      </c>
      <c r="T57" s="2">
        <v>45369</v>
      </c>
      <c r="U57" s="2"/>
      <c r="V57" t="s">
        <v>31</v>
      </c>
      <c r="W57">
        <v>2808</v>
      </c>
      <c r="X57">
        <v>0</v>
      </c>
      <c r="Y57" t="s">
        <v>2155</v>
      </c>
      <c r="Z57">
        <v>0</v>
      </c>
      <c r="AA57" t="s">
        <v>2093</v>
      </c>
      <c r="AB57">
        <v>103994</v>
      </c>
      <c r="AC57">
        <v>0.34</v>
      </c>
      <c r="AD57" t="s">
        <v>2119</v>
      </c>
    </row>
    <row r="58" spans="1:30" x14ac:dyDescent="0.25">
      <c r="A58">
        <v>3792</v>
      </c>
      <c r="B58" t="s">
        <v>150</v>
      </c>
      <c r="C58" t="s">
        <v>151</v>
      </c>
      <c r="D58" s="11">
        <f t="shared" si="0"/>
        <v>1277098.76</v>
      </c>
      <c r="E58" s="6">
        <v>993399.8</v>
      </c>
      <c r="F58" s="6">
        <v>0</v>
      </c>
      <c r="G58" s="6">
        <v>0</v>
      </c>
      <c r="H58">
        <v>0</v>
      </c>
      <c r="I58">
        <v>183918.86</v>
      </c>
      <c r="J58">
        <v>39411.18</v>
      </c>
      <c r="K58">
        <v>32842.660000000003</v>
      </c>
      <c r="L58">
        <v>0</v>
      </c>
      <c r="M58">
        <v>9930.2800000000007</v>
      </c>
      <c r="N58">
        <v>0</v>
      </c>
      <c r="O58">
        <v>0</v>
      </c>
      <c r="P58">
        <v>0</v>
      </c>
      <c r="Q58">
        <v>-40000</v>
      </c>
      <c r="R58">
        <v>0</v>
      </c>
      <c r="S58">
        <v>1007603.97</v>
      </c>
      <c r="T58" s="2">
        <v>45497</v>
      </c>
      <c r="U58" s="2"/>
      <c r="V58" t="s">
        <v>31</v>
      </c>
      <c r="W58">
        <v>105408</v>
      </c>
      <c r="X58">
        <v>0</v>
      </c>
      <c r="Y58" t="s">
        <v>551</v>
      </c>
      <c r="Z58">
        <v>283698.96000000002</v>
      </c>
      <c r="AA58" t="s">
        <v>2093</v>
      </c>
      <c r="AB58">
        <v>252672</v>
      </c>
      <c r="AC58">
        <v>0.77</v>
      </c>
      <c r="AD58" t="s">
        <v>2156</v>
      </c>
    </row>
    <row r="59" spans="1:30" x14ac:dyDescent="0.25">
      <c r="A59">
        <v>3796</v>
      </c>
      <c r="B59" t="s">
        <v>152</v>
      </c>
      <c r="C59" t="s">
        <v>153</v>
      </c>
      <c r="D59" s="11">
        <f t="shared" si="0"/>
        <v>858663.4</v>
      </c>
      <c r="E59" s="6">
        <v>858663.4</v>
      </c>
      <c r="F59" s="6">
        <v>0</v>
      </c>
      <c r="G59" s="6">
        <v>0</v>
      </c>
      <c r="H59">
        <v>0</v>
      </c>
      <c r="I59">
        <v>122930.72</v>
      </c>
      <c r="J59">
        <v>28558.13</v>
      </c>
      <c r="K59">
        <v>21951.919999999998</v>
      </c>
      <c r="L59">
        <v>0</v>
      </c>
      <c r="M59">
        <v>9930.2800000000007</v>
      </c>
      <c r="N59">
        <v>0</v>
      </c>
      <c r="O59">
        <v>0</v>
      </c>
      <c r="P59">
        <v>0</v>
      </c>
      <c r="Q59">
        <v>2215.83</v>
      </c>
      <c r="R59">
        <v>2215.83</v>
      </c>
      <c r="S59">
        <v>696922</v>
      </c>
      <c r="T59" s="2">
        <v>45261</v>
      </c>
      <c r="U59" s="2"/>
      <c r="V59" t="s">
        <v>31</v>
      </c>
      <c r="W59">
        <v>105408</v>
      </c>
      <c r="X59">
        <v>0</v>
      </c>
      <c r="Y59" t="s">
        <v>551</v>
      </c>
      <c r="Z59">
        <v>0</v>
      </c>
      <c r="AA59" t="s">
        <v>2093</v>
      </c>
      <c r="AB59">
        <v>24247.5</v>
      </c>
      <c r="AC59">
        <v>0.72</v>
      </c>
      <c r="AD59" t="s">
        <v>2116</v>
      </c>
    </row>
    <row r="60" spans="1:30" x14ac:dyDescent="0.25">
      <c r="A60">
        <v>3800</v>
      </c>
      <c r="B60" t="s">
        <v>154</v>
      </c>
      <c r="C60" t="s">
        <v>155</v>
      </c>
      <c r="D60" s="11">
        <f t="shared" si="0"/>
        <v>886374.40000000002</v>
      </c>
      <c r="E60" s="6">
        <v>886374.40000000002</v>
      </c>
      <c r="F60" s="6">
        <v>0</v>
      </c>
      <c r="G60" s="6">
        <v>0</v>
      </c>
      <c r="H60">
        <v>0</v>
      </c>
      <c r="I60">
        <v>127004.24</v>
      </c>
      <c r="J60">
        <v>28558.13</v>
      </c>
      <c r="K60">
        <v>22679.33</v>
      </c>
      <c r="L60">
        <v>0</v>
      </c>
      <c r="M60">
        <v>9930.2800000000007</v>
      </c>
      <c r="N60">
        <v>0</v>
      </c>
      <c r="O60">
        <v>0</v>
      </c>
      <c r="P60">
        <v>0</v>
      </c>
      <c r="Q60">
        <v>1342.93</v>
      </c>
      <c r="R60">
        <v>1342.93</v>
      </c>
      <c r="S60">
        <v>720344</v>
      </c>
      <c r="T60" s="2">
        <v>45261</v>
      </c>
      <c r="U60" s="2"/>
      <c r="V60" t="s">
        <v>31</v>
      </c>
      <c r="W60">
        <v>105408</v>
      </c>
      <c r="X60">
        <v>0</v>
      </c>
      <c r="Y60" t="s">
        <v>551</v>
      </c>
      <c r="Z60">
        <v>0</v>
      </c>
      <c r="AA60" t="s">
        <v>2093</v>
      </c>
      <c r="AB60">
        <v>47340</v>
      </c>
      <c r="AC60">
        <v>0</v>
      </c>
      <c r="AD60" t="s">
        <v>2157</v>
      </c>
    </row>
    <row r="61" spans="1:30" x14ac:dyDescent="0.25">
      <c r="A61">
        <v>3970</v>
      </c>
      <c r="B61" t="s">
        <v>558</v>
      </c>
      <c r="C61" t="s">
        <v>585</v>
      </c>
      <c r="D61" s="11">
        <f t="shared" si="0"/>
        <v>2285855.52</v>
      </c>
      <c r="E61" s="6">
        <v>2285855.52</v>
      </c>
      <c r="F61" s="6">
        <v>0</v>
      </c>
      <c r="G61" s="6">
        <v>0</v>
      </c>
      <c r="H61">
        <v>0</v>
      </c>
      <c r="I61">
        <v>328045.49</v>
      </c>
      <c r="J61">
        <v>70295.460000000006</v>
      </c>
      <c r="K61">
        <v>58579.55</v>
      </c>
      <c r="L61">
        <v>0</v>
      </c>
      <c r="M61">
        <v>9930.2800000000007</v>
      </c>
      <c r="N61">
        <v>0</v>
      </c>
      <c r="O61">
        <v>0</v>
      </c>
      <c r="P61">
        <v>0</v>
      </c>
      <c r="Q61">
        <v>0</v>
      </c>
      <c r="R61">
        <v>0</v>
      </c>
      <c r="S61">
        <v>1876331</v>
      </c>
      <c r="T61" s="2">
        <v>45352</v>
      </c>
      <c r="U61" s="2"/>
      <c r="V61" t="s">
        <v>31</v>
      </c>
      <c r="W61">
        <v>105408</v>
      </c>
      <c r="X61">
        <v>0</v>
      </c>
      <c r="Y61" t="s">
        <v>551</v>
      </c>
      <c r="Z61">
        <v>0</v>
      </c>
      <c r="AA61" t="s">
        <v>2093</v>
      </c>
      <c r="AB61">
        <v>504344.5</v>
      </c>
      <c r="AC61">
        <v>-0.41</v>
      </c>
      <c r="AD61" t="s">
        <v>2158</v>
      </c>
    </row>
    <row r="62" spans="1:30" x14ac:dyDescent="0.25">
      <c r="A62">
        <v>3972</v>
      </c>
      <c r="B62" t="s">
        <v>156</v>
      </c>
      <c r="C62" t="s">
        <v>157</v>
      </c>
      <c r="D62" s="11">
        <f t="shared" si="0"/>
        <v>821483.9</v>
      </c>
      <c r="E62" s="6">
        <v>821483.9</v>
      </c>
      <c r="F62" s="6">
        <v>0</v>
      </c>
      <c r="G62" s="6">
        <v>0</v>
      </c>
      <c r="H62">
        <v>0</v>
      </c>
      <c r="I62">
        <v>117725.58</v>
      </c>
      <c r="J62">
        <v>27442.74</v>
      </c>
      <c r="K62">
        <v>21022.43</v>
      </c>
      <c r="L62">
        <v>0</v>
      </c>
      <c r="M62">
        <v>9930.2800000000007</v>
      </c>
      <c r="N62">
        <v>0</v>
      </c>
      <c r="O62">
        <v>0</v>
      </c>
      <c r="P62">
        <v>0</v>
      </c>
      <c r="Q62">
        <v>2215.83</v>
      </c>
      <c r="R62">
        <v>2215.83</v>
      </c>
      <c r="S62">
        <v>666992</v>
      </c>
      <c r="T62" s="2">
        <v>45271</v>
      </c>
      <c r="U62" s="2"/>
      <c r="V62" t="s">
        <v>31</v>
      </c>
      <c r="W62">
        <v>105408</v>
      </c>
      <c r="X62">
        <v>0</v>
      </c>
      <c r="Y62" t="s">
        <v>551</v>
      </c>
      <c r="Z62">
        <v>0</v>
      </c>
      <c r="AA62" t="s">
        <v>2093</v>
      </c>
      <c r="AB62">
        <v>7274.25</v>
      </c>
      <c r="AC62">
        <v>0.2</v>
      </c>
      <c r="AD62" t="s">
        <v>2159</v>
      </c>
    </row>
    <row r="63" spans="1:30" x14ac:dyDescent="0.25">
      <c r="A63">
        <v>4054</v>
      </c>
      <c r="B63" t="s">
        <v>1452</v>
      </c>
      <c r="C63" t="s">
        <v>1492</v>
      </c>
      <c r="D63" s="11">
        <f t="shared" si="0"/>
        <v>850350.1</v>
      </c>
      <c r="E63" s="6">
        <v>850350.1</v>
      </c>
      <c r="F63" s="6">
        <v>0</v>
      </c>
      <c r="G63" s="6">
        <v>0</v>
      </c>
      <c r="H63">
        <v>0</v>
      </c>
      <c r="I63">
        <v>121708.67</v>
      </c>
      <c r="J63">
        <v>30919.35</v>
      </c>
      <c r="K63">
        <v>21733.7</v>
      </c>
      <c r="L63">
        <v>0</v>
      </c>
      <c r="M63">
        <v>9930.2800000000007</v>
      </c>
      <c r="N63">
        <v>0</v>
      </c>
      <c r="O63">
        <v>0</v>
      </c>
      <c r="P63">
        <v>0</v>
      </c>
      <c r="Q63">
        <v>-75161.08</v>
      </c>
      <c r="R63">
        <v>4838.92</v>
      </c>
      <c r="S63">
        <v>609893.93000000005</v>
      </c>
      <c r="T63" s="2">
        <v>45446</v>
      </c>
      <c r="U63" s="2"/>
      <c r="V63" t="s">
        <v>31</v>
      </c>
      <c r="W63">
        <v>119906</v>
      </c>
      <c r="X63">
        <v>0</v>
      </c>
      <c r="Y63" t="s">
        <v>551</v>
      </c>
      <c r="Z63">
        <v>0</v>
      </c>
      <c r="AA63" t="s">
        <v>2093</v>
      </c>
      <c r="AB63">
        <v>24247.5</v>
      </c>
      <c r="AC63">
        <v>-0.52</v>
      </c>
      <c r="AD63" t="s">
        <v>2160</v>
      </c>
    </row>
    <row r="64" spans="1:30" x14ac:dyDescent="0.25">
      <c r="A64">
        <v>4135</v>
      </c>
      <c r="B64" t="s">
        <v>1790</v>
      </c>
      <c r="C64" t="s">
        <v>1791</v>
      </c>
      <c r="D64" s="11">
        <f t="shared" si="0"/>
        <v>285724.80000000005</v>
      </c>
      <c r="E64" s="6">
        <v>218035.20000000001</v>
      </c>
      <c r="F64" s="6">
        <v>0</v>
      </c>
      <c r="G64" s="6">
        <v>0</v>
      </c>
      <c r="H64">
        <v>0</v>
      </c>
      <c r="I64">
        <v>40001.47</v>
      </c>
      <c r="J64">
        <v>8571.74</v>
      </c>
      <c r="K64">
        <v>7143.12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230008</v>
      </c>
      <c r="T64" s="2">
        <v>45481</v>
      </c>
      <c r="U64" s="2">
        <v>45523</v>
      </c>
      <c r="V64" t="s">
        <v>31</v>
      </c>
      <c r="W64">
        <v>105408</v>
      </c>
      <c r="X64">
        <v>0</v>
      </c>
      <c r="Y64" t="s">
        <v>551</v>
      </c>
      <c r="Z64">
        <v>67689.600000000006</v>
      </c>
      <c r="AA64" t="s">
        <v>2145</v>
      </c>
      <c r="AB64">
        <v>0</v>
      </c>
      <c r="AC64">
        <v>-0.47</v>
      </c>
      <c r="AD64" t="s">
        <v>2161</v>
      </c>
    </row>
    <row r="65" spans="1:30" x14ac:dyDescent="0.25">
      <c r="A65">
        <v>4138</v>
      </c>
      <c r="B65" t="s">
        <v>1447</v>
      </c>
      <c r="C65" t="s">
        <v>1493</v>
      </c>
      <c r="D65" s="11">
        <f t="shared" si="0"/>
        <v>973480.3</v>
      </c>
      <c r="E65" s="6">
        <v>973480.3</v>
      </c>
      <c r="F65" s="6">
        <v>0</v>
      </c>
      <c r="G65" s="6">
        <v>0</v>
      </c>
      <c r="H65">
        <v>0</v>
      </c>
      <c r="I65">
        <v>139476.44</v>
      </c>
      <c r="J65">
        <v>29982.51</v>
      </c>
      <c r="K65">
        <v>24906.51</v>
      </c>
      <c r="L65">
        <v>0</v>
      </c>
      <c r="M65">
        <v>9930.2800000000007</v>
      </c>
      <c r="N65">
        <v>0</v>
      </c>
      <c r="O65">
        <v>0</v>
      </c>
      <c r="P65">
        <v>0</v>
      </c>
      <c r="Q65">
        <v>-39905.300000000003</v>
      </c>
      <c r="R65">
        <v>94.7</v>
      </c>
      <c r="S65">
        <v>752058.87</v>
      </c>
      <c r="T65" s="2">
        <v>45446</v>
      </c>
      <c r="U65" s="2"/>
      <c r="V65" t="s">
        <v>31</v>
      </c>
      <c r="W65">
        <v>119906</v>
      </c>
      <c r="X65">
        <v>0</v>
      </c>
      <c r="Y65" t="s">
        <v>551</v>
      </c>
      <c r="Z65">
        <v>0</v>
      </c>
      <c r="AA65" t="s">
        <v>2090</v>
      </c>
      <c r="AB65">
        <v>0</v>
      </c>
      <c r="AC65">
        <v>-0.36</v>
      </c>
      <c r="AD65" t="s">
        <v>2162</v>
      </c>
    </row>
    <row r="66" spans="1:30" x14ac:dyDescent="0.25">
      <c r="A66">
        <v>4146</v>
      </c>
      <c r="B66" t="s">
        <v>2163</v>
      </c>
      <c r="C66" t="s">
        <v>2164</v>
      </c>
      <c r="D66" s="11">
        <f t="shared" si="0"/>
        <v>473957.8</v>
      </c>
      <c r="E66" s="6">
        <v>473957.8</v>
      </c>
      <c r="F66" s="6">
        <v>0</v>
      </c>
      <c r="G66" s="6">
        <v>0</v>
      </c>
      <c r="H66">
        <v>0</v>
      </c>
      <c r="I66">
        <v>66354.09</v>
      </c>
      <c r="J66">
        <v>14446.08</v>
      </c>
      <c r="K66">
        <v>11848.95</v>
      </c>
      <c r="L66">
        <v>0</v>
      </c>
      <c r="M66">
        <v>9930.2800000000007</v>
      </c>
      <c r="N66">
        <v>0</v>
      </c>
      <c r="O66">
        <v>0</v>
      </c>
      <c r="P66">
        <v>0</v>
      </c>
      <c r="Q66">
        <v>227.35</v>
      </c>
      <c r="R66">
        <v>227.35</v>
      </c>
      <c r="S66">
        <v>459949</v>
      </c>
      <c r="T66" s="2">
        <v>45497</v>
      </c>
      <c r="U66" s="2"/>
      <c r="V66" t="s">
        <v>31</v>
      </c>
      <c r="W66">
        <v>2501</v>
      </c>
      <c r="X66">
        <v>0</v>
      </c>
      <c r="Y66" t="s">
        <v>2165</v>
      </c>
      <c r="Z66">
        <v>0</v>
      </c>
      <c r="AA66" t="s">
        <v>2093</v>
      </c>
      <c r="AB66">
        <v>56577.5</v>
      </c>
      <c r="AC66">
        <v>0.25</v>
      </c>
      <c r="AD66" t="s">
        <v>2153</v>
      </c>
    </row>
    <row r="67" spans="1:30" x14ac:dyDescent="0.25">
      <c r="A67">
        <v>4276</v>
      </c>
      <c r="B67" t="s">
        <v>1527</v>
      </c>
      <c r="C67" t="s">
        <v>1494</v>
      </c>
      <c r="D67" s="11">
        <f t="shared" ref="D67:D130" si="1">+E67+F67+Z67</f>
        <v>866145.1</v>
      </c>
      <c r="E67" s="6">
        <v>866145.1</v>
      </c>
      <c r="F67" s="6">
        <v>0</v>
      </c>
      <c r="G67" s="6">
        <v>0</v>
      </c>
      <c r="H67">
        <v>0</v>
      </c>
      <c r="I67">
        <v>124152.72</v>
      </c>
      <c r="J67">
        <v>28034.38</v>
      </c>
      <c r="K67">
        <v>22170.13</v>
      </c>
      <c r="L67">
        <v>0</v>
      </c>
      <c r="M67">
        <v>9930.2800000000007</v>
      </c>
      <c r="N67">
        <v>0</v>
      </c>
      <c r="O67">
        <v>0</v>
      </c>
      <c r="P67">
        <v>0</v>
      </c>
      <c r="Q67">
        <v>1430.23</v>
      </c>
      <c r="R67">
        <v>1430.23</v>
      </c>
      <c r="S67">
        <v>703947.38</v>
      </c>
      <c r="T67" s="2">
        <v>45461</v>
      </c>
      <c r="U67" s="2"/>
      <c r="V67" t="s">
        <v>31</v>
      </c>
      <c r="W67">
        <v>105408</v>
      </c>
      <c r="X67">
        <v>0</v>
      </c>
      <c r="Y67" t="s">
        <v>551</v>
      </c>
      <c r="Z67">
        <v>0</v>
      </c>
      <c r="AA67" t="s">
        <v>2093</v>
      </c>
      <c r="AB67">
        <v>30482.25</v>
      </c>
      <c r="AC67">
        <v>-0.53</v>
      </c>
      <c r="AD67" t="s">
        <v>2166</v>
      </c>
    </row>
    <row r="68" spans="1:30" x14ac:dyDescent="0.25">
      <c r="A68">
        <v>4286</v>
      </c>
      <c r="B68" t="s">
        <v>634</v>
      </c>
      <c r="C68" t="s">
        <v>682</v>
      </c>
      <c r="D68" s="11">
        <f t="shared" si="1"/>
        <v>1218942.3500000001</v>
      </c>
      <c r="E68" s="6">
        <v>950371.2</v>
      </c>
      <c r="F68" s="6">
        <v>0</v>
      </c>
      <c r="G68" s="6">
        <v>0</v>
      </c>
      <c r="H68">
        <v>0</v>
      </c>
      <c r="I68">
        <v>175124.82</v>
      </c>
      <c r="J68">
        <v>37526.75</v>
      </c>
      <c r="K68">
        <v>31272.29</v>
      </c>
      <c r="L68">
        <v>0</v>
      </c>
      <c r="M68">
        <v>9930.2800000000007</v>
      </c>
      <c r="N68">
        <v>0</v>
      </c>
      <c r="O68">
        <v>0</v>
      </c>
      <c r="P68">
        <v>0</v>
      </c>
      <c r="Q68">
        <v>0</v>
      </c>
      <c r="R68">
        <v>0</v>
      </c>
      <c r="S68">
        <v>997038</v>
      </c>
      <c r="T68" s="2">
        <v>45393</v>
      </c>
      <c r="U68" s="2"/>
      <c r="V68" t="s">
        <v>31</v>
      </c>
      <c r="W68">
        <v>2808</v>
      </c>
      <c r="X68">
        <v>0</v>
      </c>
      <c r="Y68" t="s">
        <v>551</v>
      </c>
      <c r="Z68">
        <v>268571.15000000002</v>
      </c>
      <c r="AA68" t="s">
        <v>2093</v>
      </c>
      <c r="AB68">
        <v>179738</v>
      </c>
      <c r="AC68">
        <v>0.61</v>
      </c>
      <c r="AD68" t="s">
        <v>2167</v>
      </c>
    </row>
    <row r="69" spans="1:30" x14ac:dyDescent="0.25">
      <c r="A69">
        <v>4340</v>
      </c>
      <c r="B69" t="s">
        <v>163</v>
      </c>
      <c r="C69" t="s">
        <v>164</v>
      </c>
      <c r="D69" s="11">
        <f t="shared" si="1"/>
        <v>843421.9</v>
      </c>
      <c r="E69" s="6">
        <v>843421.9</v>
      </c>
      <c r="F69" s="6">
        <v>0</v>
      </c>
      <c r="G69" s="6">
        <v>0</v>
      </c>
      <c r="H69">
        <v>0</v>
      </c>
      <c r="I69">
        <v>120893.9</v>
      </c>
      <c r="J69">
        <v>27685.22</v>
      </c>
      <c r="K69">
        <v>21588.2</v>
      </c>
      <c r="L69">
        <v>0</v>
      </c>
      <c r="M69">
        <v>9930.2800000000007</v>
      </c>
      <c r="N69">
        <v>0</v>
      </c>
      <c r="O69">
        <v>0</v>
      </c>
      <c r="P69">
        <v>0</v>
      </c>
      <c r="Q69">
        <v>1779.38</v>
      </c>
      <c r="R69">
        <v>1779.38</v>
      </c>
      <c r="S69">
        <v>685210</v>
      </c>
      <c r="T69" s="2">
        <v>44531</v>
      </c>
      <c r="U69" s="2"/>
      <c r="V69" t="s">
        <v>31</v>
      </c>
      <c r="W69">
        <v>110206</v>
      </c>
      <c r="X69">
        <v>0</v>
      </c>
      <c r="Y69" t="s">
        <v>551</v>
      </c>
      <c r="Z69">
        <v>0</v>
      </c>
      <c r="AA69" t="s">
        <v>2093</v>
      </c>
      <c r="AB69">
        <v>11546.25</v>
      </c>
      <c r="AC69">
        <v>0.45</v>
      </c>
      <c r="AD69" t="s">
        <v>2168</v>
      </c>
    </row>
    <row r="70" spans="1:30" x14ac:dyDescent="0.25">
      <c r="A70">
        <v>4375</v>
      </c>
      <c r="B70" t="s">
        <v>165</v>
      </c>
      <c r="C70" t="s">
        <v>166</v>
      </c>
      <c r="D70" s="11">
        <f t="shared" si="1"/>
        <v>858663.4</v>
      </c>
      <c r="E70" s="6">
        <v>858663.4</v>
      </c>
      <c r="F70" s="6">
        <v>0</v>
      </c>
      <c r="G70" s="6">
        <v>0</v>
      </c>
      <c r="H70">
        <v>0</v>
      </c>
      <c r="I70">
        <v>122930.72</v>
      </c>
      <c r="J70">
        <v>28558.13</v>
      </c>
      <c r="K70">
        <v>21951.919999999998</v>
      </c>
      <c r="L70">
        <v>0</v>
      </c>
      <c r="M70">
        <v>9930.2800000000007</v>
      </c>
      <c r="N70">
        <v>0</v>
      </c>
      <c r="O70">
        <v>209076.6</v>
      </c>
      <c r="P70">
        <v>0</v>
      </c>
      <c r="Q70">
        <v>-97784.17</v>
      </c>
      <c r="R70">
        <v>2215.83</v>
      </c>
      <c r="S70">
        <v>387845</v>
      </c>
      <c r="T70" s="2">
        <v>45261</v>
      </c>
      <c r="U70" s="2"/>
      <c r="V70" t="s">
        <v>31</v>
      </c>
      <c r="W70">
        <v>2808</v>
      </c>
      <c r="X70">
        <v>0</v>
      </c>
      <c r="Y70" t="s">
        <v>551</v>
      </c>
      <c r="Z70">
        <v>0</v>
      </c>
      <c r="AA70" t="s">
        <v>2093</v>
      </c>
      <c r="AB70">
        <v>24247.5</v>
      </c>
      <c r="AC70">
        <v>0.32</v>
      </c>
      <c r="AD70" t="s">
        <v>2169</v>
      </c>
    </row>
    <row r="71" spans="1:30" x14ac:dyDescent="0.25">
      <c r="A71">
        <v>4462</v>
      </c>
      <c r="B71" t="s">
        <v>167</v>
      </c>
      <c r="C71" t="s">
        <v>168</v>
      </c>
      <c r="D71" s="11">
        <f t="shared" si="1"/>
        <v>829566.4</v>
      </c>
      <c r="E71" s="6">
        <v>829566.4</v>
      </c>
      <c r="F71" s="6">
        <v>0</v>
      </c>
      <c r="G71" s="6">
        <v>0</v>
      </c>
      <c r="H71">
        <v>0</v>
      </c>
      <c r="I71">
        <v>118857.14</v>
      </c>
      <c r="J71">
        <v>27685.22</v>
      </c>
      <c r="K71">
        <v>21224.49</v>
      </c>
      <c r="L71">
        <v>0</v>
      </c>
      <c r="M71">
        <v>9930.2800000000007</v>
      </c>
      <c r="N71">
        <v>0</v>
      </c>
      <c r="O71">
        <v>0</v>
      </c>
      <c r="P71">
        <v>0</v>
      </c>
      <c r="Q71">
        <v>-37784.17</v>
      </c>
      <c r="R71">
        <v>2215.83</v>
      </c>
      <c r="S71">
        <v>633499</v>
      </c>
      <c r="T71" s="2">
        <v>45261</v>
      </c>
      <c r="U71" s="2"/>
      <c r="V71" t="s">
        <v>31</v>
      </c>
      <c r="W71">
        <v>112103</v>
      </c>
      <c r="X71">
        <v>0</v>
      </c>
      <c r="Y71" t="s">
        <v>551</v>
      </c>
      <c r="Z71">
        <v>0</v>
      </c>
      <c r="AA71" t="s">
        <v>2093</v>
      </c>
      <c r="AB71">
        <v>0</v>
      </c>
      <c r="AC71">
        <v>0.8</v>
      </c>
      <c r="AD71" t="s">
        <v>2154</v>
      </c>
    </row>
    <row r="72" spans="1:30" x14ac:dyDescent="0.25">
      <c r="A72">
        <v>4537</v>
      </c>
      <c r="B72" t="s">
        <v>645</v>
      </c>
      <c r="C72" t="s">
        <v>683</v>
      </c>
      <c r="D72" s="11">
        <f t="shared" si="1"/>
        <v>1363472.6199999999</v>
      </c>
      <c r="E72" s="6">
        <v>1065781.7</v>
      </c>
      <c r="F72" s="6">
        <v>0</v>
      </c>
      <c r="G72" s="6">
        <v>0</v>
      </c>
      <c r="H72">
        <v>0</v>
      </c>
      <c r="I72">
        <v>195109.27</v>
      </c>
      <c r="J72">
        <v>41809.129999999997</v>
      </c>
      <c r="K72">
        <v>34840.94</v>
      </c>
      <c r="L72">
        <v>0</v>
      </c>
      <c r="M72">
        <v>9930.2800000000007</v>
      </c>
      <c r="N72">
        <v>0</v>
      </c>
      <c r="O72">
        <v>0</v>
      </c>
      <c r="P72">
        <v>0</v>
      </c>
      <c r="Q72">
        <v>0</v>
      </c>
      <c r="R72">
        <v>0</v>
      </c>
      <c r="S72">
        <v>1161102</v>
      </c>
      <c r="T72" s="2">
        <v>45406</v>
      </c>
      <c r="U72" s="2"/>
      <c r="V72" t="s">
        <v>31</v>
      </c>
      <c r="W72">
        <v>105408</v>
      </c>
      <c r="X72">
        <v>0</v>
      </c>
      <c r="Y72" t="s">
        <v>2170</v>
      </c>
      <c r="Z72">
        <v>297690.92</v>
      </c>
      <c r="AA72" t="s">
        <v>2090</v>
      </c>
      <c r="AB72">
        <v>129401.5</v>
      </c>
      <c r="AC72">
        <v>0.99</v>
      </c>
      <c r="AD72" t="s">
        <v>2171</v>
      </c>
    </row>
    <row r="73" spans="1:30" x14ac:dyDescent="0.25">
      <c r="A73">
        <v>4553</v>
      </c>
      <c r="B73" t="s">
        <v>169</v>
      </c>
      <c r="C73" t="s">
        <v>170</v>
      </c>
      <c r="D73" s="11">
        <f t="shared" si="1"/>
        <v>829566.4</v>
      </c>
      <c r="E73" s="6">
        <v>829566.4</v>
      </c>
      <c r="F73" s="6">
        <v>0</v>
      </c>
      <c r="G73" s="6">
        <v>0</v>
      </c>
      <c r="H73">
        <v>0</v>
      </c>
      <c r="I73">
        <v>118857.14</v>
      </c>
      <c r="J73">
        <v>27685.22</v>
      </c>
      <c r="K73">
        <v>21224.49</v>
      </c>
      <c r="L73">
        <v>0</v>
      </c>
      <c r="M73">
        <v>9930.2800000000007</v>
      </c>
      <c r="N73">
        <v>0</v>
      </c>
      <c r="O73">
        <v>0</v>
      </c>
      <c r="P73">
        <v>0</v>
      </c>
      <c r="Q73">
        <v>-77784.17</v>
      </c>
      <c r="R73">
        <v>2215.83</v>
      </c>
      <c r="S73">
        <v>593499</v>
      </c>
      <c r="T73" s="2">
        <v>45261</v>
      </c>
      <c r="U73" s="2"/>
      <c r="V73" t="s">
        <v>31</v>
      </c>
      <c r="W73">
        <v>105408</v>
      </c>
      <c r="X73">
        <v>0</v>
      </c>
      <c r="Y73" t="s">
        <v>551</v>
      </c>
      <c r="Z73">
        <v>0</v>
      </c>
      <c r="AA73" t="s">
        <v>2093</v>
      </c>
      <c r="AB73">
        <v>0</v>
      </c>
      <c r="AC73">
        <v>0.8</v>
      </c>
      <c r="AD73" t="s">
        <v>2172</v>
      </c>
    </row>
    <row r="74" spans="1:30" x14ac:dyDescent="0.25">
      <c r="A74">
        <v>4656</v>
      </c>
      <c r="B74" t="s">
        <v>646</v>
      </c>
      <c r="C74" t="s">
        <v>685</v>
      </c>
      <c r="D74" s="11">
        <f t="shared" si="1"/>
        <v>829566.4</v>
      </c>
      <c r="E74" s="6">
        <v>829566.4</v>
      </c>
      <c r="F74" s="6">
        <v>0</v>
      </c>
      <c r="G74" s="6">
        <v>0</v>
      </c>
      <c r="H74">
        <v>0</v>
      </c>
      <c r="I74">
        <v>118857.14</v>
      </c>
      <c r="J74">
        <v>27685.22</v>
      </c>
      <c r="K74">
        <v>21224.49</v>
      </c>
      <c r="L74">
        <v>0</v>
      </c>
      <c r="M74">
        <v>9930.2800000000007</v>
      </c>
      <c r="N74">
        <v>0</v>
      </c>
      <c r="O74">
        <v>0</v>
      </c>
      <c r="P74">
        <v>0</v>
      </c>
      <c r="Q74">
        <v>2215.83</v>
      </c>
      <c r="R74">
        <v>2215.83</v>
      </c>
      <c r="S74">
        <v>673499</v>
      </c>
      <c r="T74" s="2">
        <v>45398</v>
      </c>
      <c r="U74" s="2"/>
      <c r="V74" t="s">
        <v>31</v>
      </c>
      <c r="W74">
        <v>118804</v>
      </c>
      <c r="X74">
        <v>0</v>
      </c>
      <c r="Y74" t="s">
        <v>551</v>
      </c>
      <c r="Z74">
        <v>0</v>
      </c>
      <c r="AA74" t="s">
        <v>2093</v>
      </c>
      <c r="AB74">
        <v>0</v>
      </c>
      <c r="AC74">
        <v>0.8</v>
      </c>
      <c r="AD74" t="s">
        <v>2114</v>
      </c>
    </row>
    <row r="75" spans="1:30" x14ac:dyDescent="0.25">
      <c r="A75">
        <v>4687</v>
      </c>
      <c r="B75" t="s">
        <v>174</v>
      </c>
      <c r="C75" t="s">
        <v>175</v>
      </c>
      <c r="D75" s="11">
        <f t="shared" si="1"/>
        <v>865359.9</v>
      </c>
      <c r="E75" s="6">
        <v>865359.9</v>
      </c>
      <c r="F75" s="6">
        <v>0</v>
      </c>
      <c r="G75" s="6">
        <v>0</v>
      </c>
      <c r="H75">
        <v>0</v>
      </c>
      <c r="I75">
        <v>124062.2</v>
      </c>
      <c r="J75">
        <v>27927.69</v>
      </c>
      <c r="K75">
        <v>22153.96</v>
      </c>
      <c r="L75">
        <v>0</v>
      </c>
      <c r="M75">
        <v>9930.2800000000007</v>
      </c>
      <c r="N75">
        <v>0</v>
      </c>
      <c r="O75">
        <v>129436.09</v>
      </c>
      <c r="P75">
        <v>0</v>
      </c>
      <c r="Q75">
        <v>1342.93</v>
      </c>
      <c r="R75">
        <v>1342.93</v>
      </c>
      <c r="S75">
        <v>573991</v>
      </c>
      <c r="T75" s="2">
        <v>44896</v>
      </c>
      <c r="U75" s="2"/>
      <c r="V75" t="s">
        <v>31</v>
      </c>
      <c r="W75">
        <v>105408</v>
      </c>
      <c r="X75">
        <v>0</v>
      </c>
      <c r="Y75" t="s">
        <v>551</v>
      </c>
      <c r="Z75">
        <v>0</v>
      </c>
      <c r="AA75" t="s">
        <v>2093</v>
      </c>
      <c r="AB75">
        <v>47340</v>
      </c>
      <c r="AC75">
        <v>-0.26</v>
      </c>
      <c r="AD75" t="s">
        <v>2173</v>
      </c>
    </row>
    <row r="76" spans="1:30" x14ac:dyDescent="0.25">
      <c r="A76">
        <v>4768</v>
      </c>
      <c r="B76" t="s">
        <v>1802</v>
      </c>
      <c r="C76" t="s">
        <v>1588</v>
      </c>
      <c r="D76" s="11">
        <f t="shared" si="1"/>
        <v>958962.4</v>
      </c>
      <c r="E76" s="6">
        <v>958962.4</v>
      </c>
      <c r="F76" s="6">
        <v>0</v>
      </c>
      <c r="G76" s="6">
        <v>0</v>
      </c>
      <c r="H76">
        <v>0</v>
      </c>
      <c r="I76">
        <v>137414.39999999999</v>
      </c>
      <c r="J76">
        <v>29673.51</v>
      </c>
      <c r="K76">
        <v>24538.3</v>
      </c>
      <c r="L76">
        <v>0</v>
      </c>
      <c r="M76">
        <v>9930.2800000000007</v>
      </c>
      <c r="N76">
        <v>0</v>
      </c>
      <c r="O76">
        <v>0</v>
      </c>
      <c r="P76">
        <v>0</v>
      </c>
      <c r="Q76">
        <v>227.57</v>
      </c>
      <c r="R76">
        <v>227.57</v>
      </c>
      <c r="S76">
        <v>938066.1</v>
      </c>
      <c r="T76" s="2">
        <v>45485</v>
      </c>
      <c r="U76" s="2"/>
      <c r="V76" t="s">
        <v>31</v>
      </c>
      <c r="W76">
        <v>2501</v>
      </c>
      <c r="X76">
        <v>0</v>
      </c>
      <c r="Y76" t="s">
        <v>2118</v>
      </c>
      <c r="Z76">
        <v>0</v>
      </c>
      <c r="AA76" t="s">
        <v>2093</v>
      </c>
      <c r="AB76">
        <v>110460</v>
      </c>
      <c r="AC76">
        <v>-0.45</v>
      </c>
      <c r="AD76" t="s">
        <v>2174</v>
      </c>
    </row>
    <row r="77" spans="1:30" x14ac:dyDescent="0.25">
      <c r="A77">
        <v>4870</v>
      </c>
      <c r="B77" t="s">
        <v>635</v>
      </c>
      <c r="C77" t="s">
        <v>686</v>
      </c>
      <c r="D77" s="11">
        <f t="shared" si="1"/>
        <v>388261.9</v>
      </c>
      <c r="E77" s="6">
        <v>388261.9</v>
      </c>
      <c r="F77" s="6">
        <v>0</v>
      </c>
      <c r="G77" s="6">
        <v>0</v>
      </c>
      <c r="H77">
        <v>0</v>
      </c>
      <c r="I77">
        <v>57074.5</v>
      </c>
      <c r="J77">
        <v>14446.08</v>
      </c>
      <c r="K77">
        <v>10191.879999999999</v>
      </c>
      <c r="L77">
        <v>0</v>
      </c>
      <c r="M77">
        <v>0</v>
      </c>
      <c r="N77">
        <v>0</v>
      </c>
      <c r="O77">
        <v>0</v>
      </c>
      <c r="P77">
        <v>0</v>
      </c>
      <c r="Q77">
        <v>-37784.17</v>
      </c>
      <c r="R77">
        <v>2215.83</v>
      </c>
      <c r="S77">
        <v>288179</v>
      </c>
      <c r="T77" s="2">
        <v>45390</v>
      </c>
      <c r="U77" s="2">
        <v>45531</v>
      </c>
      <c r="V77" t="s">
        <v>31</v>
      </c>
      <c r="W77">
        <v>110206</v>
      </c>
      <c r="X77">
        <v>0</v>
      </c>
      <c r="Y77" t="s">
        <v>551</v>
      </c>
      <c r="Z77">
        <v>0</v>
      </c>
      <c r="AA77" t="s">
        <v>2093</v>
      </c>
      <c r="AB77">
        <v>0</v>
      </c>
      <c r="AC77">
        <v>0.63</v>
      </c>
      <c r="AD77" t="s">
        <v>2175</v>
      </c>
    </row>
    <row r="78" spans="1:30" x14ac:dyDescent="0.25">
      <c r="A78">
        <v>4879</v>
      </c>
      <c r="B78" t="s">
        <v>176</v>
      </c>
      <c r="C78" t="s">
        <v>177</v>
      </c>
      <c r="D78" s="11">
        <f t="shared" si="1"/>
        <v>889300.32</v>
      </c>
      <c r="E78" s="6">
        <v>698447.2</v>
      </c>
      <c r="F78" s="6">
        <v>0</v>
      </c>
      <c r="G78" s="6">
        <v>0</v>
      </c>
      <c r="H78">
        <v>0</v>
      </c>
      <c r="I78">
        <v>126809.16</v>
      </c>
      <c r="J78">
        <v>31237.42</v>
      </c>
      <c r="K78">
        <v>22644.5</v>
      </c>
      <c r="L78">
        <v>0</v>
      </c>
      <c r="M78">
        <v>9930.2800000000007</v>
      </c>
      <c r="N78">
        <v>0</v>
      </c>
      <c r="O78">
        <v>0</v>
      </c>
      <c r="P78">
        <v>0</v>
      </c>
      <c r="Q78">
        <v>4064.03</v>
      </c>
      <c r="R78">
        <v>4064.03</v>
      </c>
      <c r="S78">
        <v>719221.97</v>
      </c>
      <c r="T78" s="2">
        <v>45399</v>
      </c>
      <c r="U78" s="2"/>
      <c r="V78" t="s">
        <v>31</v>
      </c>
      <c r="W78">
        <v>105408</v>
      </c>
      <c r="X78">
        <v>0</v>
      </c>
      <c r="Y78" t="s">
        <v>551</v>
      </c>
      <c r="Z78">
        <v>190853.12</v>
      </c>
      <c r="AA78" t="s">
        <v>2093</v>
      </c>
      <c r="AB78">
        <v>46878.5</v>
      </c>
      <c r="AC78">
        <v>-0.48</v>
      </c>
      <c r="AD78" t="s">
        <v>2176</v>
      </c>
    </row>
    <row r="79" spans="1:30" x14ac:dyDescent="0.25">
      <c r="A79">
        <v>4951</v>
      </c>
      <c r="B79" t="s">
        <v>178</v>
      </c>
      <c r="C79" t="s">
        <v>179</v>
      </c>
      <c r="D79" s="11">
        <f t="shared" si="1"/>
        <v>886374.40000000002</v>
      </c>
      <c r="E79" s="6">
        <v>886374.40000000002</v>
      </c>
      <c r="F79" s="6">
        <v>0</v>
      </c>
      <c r="G79" s="6">
        <v>0</v>
      </c>
      <c r="H79">
        <v>0</v>
      </c>
      <c r="I79">
        <v>127004.24</v>
      </c>
      <c r="J79">
        <v>28558.13</v>
      </c>
      <c r="K79">
        <v>22679.33</v>
      </c>
      <c r="L79">
        <v>0</v>
      </c>
      <c r="M79">
        <v>9930.2800000000007</v>
      </c>
      <c r="N79">
        <v>0</v>
      </c>
      <c r="O79">
        <v>288137.59999999998</v>
      </c>
      <c r="P79">
        <v>0</v>
      </c>
      <c r="Q79">
        <v>1342.93</v>
      </c>
      <c r="R79">
        <v>1342.93</v>
      </c>
      <c r="S79">
        <v>432207</v>
      </c>
      <c r="T79" s="2">
        <v>45261</v>
      </c>
      <c r="U79" s="2"/>
      <c r="V79" t="s">
        <v>31</v>
      </c>
      <c r="W79">
        <v>2808</v>
      </c>
      <c r="X79">
        <v>0</v>
      </c>
      <c r="Y79" t="s">
        <v>551</v>
      </c>
      <c r="Z79">
        <v>0</v>
      </c>
      <c r="AA79" t="s">
        <v>2093</v>
      </c>
      <c r="AB79">
        <v>47340</v>
      </c>
      <c r="AC79">
        <v>0.6</v>
      </c>
      <c r="AD79" t="s">
        <v>2177</v>
      </c>
    </row>
    <row r="80" spans="1:30" x14ac:dyDescent="0.25">
      <c r="A80">
        <v>4978</v>
      </c>
      <c r="B80" t="s">
        <v>180</v>
      </c>
      <c r="C80" t="s">
        <v>181</v>
      </c>
      <c r="D80" s="11">
        <f t="shared" si="1"/>
        <v>830798</v>
      </c>
      <c r="E80" s="6">
        <v>830798</v>
      </c>
      <c r="F80" s="6">
        <v>0</v>
      </c>
      <c r="G80" s="6">
        <v>0</v>
      </c>
      <c r="H80">
        <v>0</v>
      </c>
      <c r="I80">
        <v>119038.19</v>
      </c>
      <c r="J80">
        <v>29760.09</v>
      </c>
      <c r="K80">
        <v>21256.82</v>
      </c>
      <c r="L80">
        <v>0</v>
      </c>
      <c r="M80">
        <v>9930.2800000000007</v>
      </c>
      <c r="N80">
        <v>0</v>
      </c>
      <c r="O80">
        <v>0</v>
      </c>
      <c r="P80">
        <v>0</v>
      </c>
      <c r="Q80">
        <v>-35748.1</v>
      </c>
      <c r="R80">
        <v>4251.8999999999996</v>
      </c>
      <c r="S80">
        <v>634539</v>
      </c>
      <c r="T80" s="2">
        <v>45180</v>
      </c>
      <c r="U80" s="2"/>
      <c r="V80" t="s">
        <v>31</v>
      </c>
      <c r="W80">
        <v>2808</v>
      </c>
      <c r="X80">
        <v>0</v>
      </c>
      <c r="Y80" t="s">
        <v>551</v>
      </c>
      <c r="Z80">
        <v>0</v>
      </c>
      <c r="AA80" t="s">
        <v>2093</v>
      </c>
      <c r="AB80">
        <v>4618.5</v>
      </c>
      <c r="AC80">
        <v>-0.2</v>
      </c>
      <c r="AD80" t="s">
        <v>2178</v>
      </c>
    </row>
    <row r="81" spans="1:30" x14ac:dyDescent="0.25">
      <c r="A81">
        <v>4997</v>
      </c>
      <c r="B81" t="s">
        <v>182</v>
      </c>
      <c r="C81" t="s">
        <v>183</v>
      </c>
      <c r="D81" s="11">
        <f t="shared" si="1"/>
        <v>808852.2</v>
      </c>
      <c r="E81" s="6">
        <v>808852.2</v>
      </c>
      <c r="F81" s="6">
        <v>0</v>
      </c>
      <c r="G81" s="6">
        <v>0</v>
      </c>
      <c r="H81">
        <v>0</v>
      </c>
      <c r="I81">
        <v>115915.12</v>
      </c>
      <c r="J81">
        <v>27243.91</v>
      </c>
      <c r="K81">
        <v>20699.13</v>
      </c>
      <c r="L81">
        <v>0</v>
      </c>
      <c r="M81">
        <v>9930.2800000000007</v>
      </c>
      <c r="N81">
        <v>0</v>
      </c>
      <c r="O81">
        <v>0</v>
      </c>
      <c r="P81">
        <v>0</v>
      </c>
      <c r="Q81">
        <v>2404.9499999999998</v>
      </c>
      <c r="R81">
        <v>2404.9499999999998</v>
      </c>
      <c r="S81">
        <v>656582</v>
      </c>
      <c r="T81" s="2">
        <v>45110</v>
      </c>
      <c r="U81" s="2"/>
      <c r="V81" t="s">
        <v>31</v>
      </c>
      <c r="W81">
        <v>3009</v>
      </c>
      <c r="X81">
        <v>0</v>
      </c>
      <c r="Y81" t="s">
        <v>551</v>
      </c>
      <c r="Z81">
        <v>0</v>
      </c>
      <c r="AA81" t="s">
        <v>2093</v>
      </c>
      <c r="AB81">
        <v>0</v>
      </c>
      <c r="AC81">
        <v>0.4</v>
      </c>
      <c r="AD81" t="s">
        <v>2179</v>
      </c>
    </row>
    <row r="82" spans="1:30" x14ac:dyDescent="0.25">
      <c r="A82">
        <v>5007</v>
      </c>
      <c r="B82" t="s">
        <v>184</v>
      </c>
      <c r="C82" t="s">
        <v>185</v>
      </c>
      <c r="D82" s="11">
        <f t="shared" si="1"/>
        <v>1056021.8899999999</v>
      </c>
      <c r="E82" s="6">
        <v>828087.7</v>
      </c>
      <c r="F82" s="6">
        <v>0</v>
      </c>
      <c r="G82" s="6">
        <v>0</v>
      </c>
      <c r="H82">
        <v>0</v>
      </c>
      <c r="I82">
        <v>151790.9</v>
      </c>
      <c r="J82">
        <v>32526.62</v>
      </c>
      <c r="K82">
        <v>27105.52</v>
      </c>
      <c r="L82">
        <v>0</v>
      </c>
      <c r="M82">
        <v>9930.2800000000007</v>
      </c>
      <c r="N82">
        <v>0</v>
      </c>
      <c r="O82">
        <v>0</v>
      </c>
      <c r="P82">
        <v>0</v>
      </c>
      <c r="Q82">
        <v>0</v>
      </c>
      <c r="R82">
        <v>0</v>
      </c>
      <c r="S82">
        <v>862868</v>
      </c>
      <c r="T82" s="2">
        <v>45002</v>
      </c>
      <c r="U82" s="2"/>
      <c r="V82" t="s">
        <v>31</v>
      </c>
      <c r="W82">
        <v>2808</v>
      </c>
      <c r="X82">
        <v>0</v>
      </c>
      <c r="Y82" t="s">
        <v>551</v>
      </c>
      <c r="Z82">
        <v>227934.19</v>
      </c>
      <c r="AA82" t="s">
        <v>2093</v>
      </c>
      <c r="AB82">
        <v>41566.5</v>
      </c>
      <c r="AC82">
        <v>0.64</v>
      </c>
      <c r="AD82" t="s">
        <v>2180</v>
      </c>
    </row>
    <row r="83" spans="1:30" x14ac:dyDescent="0.25">
      <c r="A83">
        <v>5012</v>
      </c>
      <c r="B83" t="s">
        <v>186</v>
      </c>
      <c r="C83" t="s">
        <v>187</v>
      </c>
      <c r="D83" s="11">
        <f t="shared" si="1"/>
        <v>2134222.59</v>
      </c>
      <c r="E83" s="6">
        <v>2134222.59</v>
      </c>
      <c r="F83" s="6">
        <v>0</v>
      </c>
      <c r="G83" s="6">
        <v>0</v>
      </c>
      <c r="H83">
        <v>0</v>
      </c>
      <c r="I83">
        <v>303333.59000000003</v>
      </c>
      <c r="J83">
        <v>65000.06</v>
      </c>
      <c r="K83">
        <v>54166.71</v>
      </c>
      <c r="L83">
        <v>0</v>
      </c>
      <c r="M83">
        <v>9930.2800000000007</v>
      </c>
      <c r="N83">
        <v>0</v>
      </c>
      <c r="O83">
        <v>0</v>
      </c>
      <c r="P83">
        <v>0</v>
      </c>
      <c r="Q83">
        <v>0</v>
      </c>
      <c r="R83">
        <v>0</v>
      </c>
      <c r="S83">
        <v>1734238</v>
      </c>
      <c r="T83" s="2">
        <v>45261</v>
      </c>
      <c r="U83" s="2"/>
      <c r="V83" t="s">
        <v>31</v>
      </c>
      <c r="W83">
        <v>105408</v>
      </c>
      <c r="X83">
        <v>0</v>
      </c>
      <c r="Y83" t="s">
        <v>551</v>
      </c>
      <c r="Z83">
        <v>0</v>
      </c>
      <c r="AA83" t="s">
        <v>2093</v>
      </c>
      <c r="AB83">
        <v>486333.5</v>
      </c>
      <c r="AC83">
        <v>0.16</v>
      </c>
      <c r="AD83" t="s">
        <v>2181</v>
      </c>
    </row>
    <row r="84" spans="1:30" x14ac:dyDescent="0.25">
      <c r="A84">
        <v>5028</v>
      </c>
      <c r="B84" t="s">
        <v>188</v>
      </c>
      <c r="C84" t="s">
        <v>189</v>
      </c>
      <c r="D84" s="11">
        <f t="shared" si="1"/>
        <v>829566.4</v>
      </c>
      <c r="E84" s="6">
        <v>829566.4</v>
      </c>
      <c r="F84" s="6">
        <v>0</v>
      </c>
      <c r="G84" s="6">
        <v>0</v>
      </c>
      <c r="H84">
        <v>0</v>
      </c>
      <c r="I84">
        <v>118857.14</v>
      </c>
      <c r="J84">
        <v>27685.22</v>
      </c>
      <c r="K84">
        <v>21224.49</v>
      </c>
      <c r="L84">
        <v>0</v>
      </c>
      <c r="M84">
        <v>9930.2800000000007</v>
      </c>
      <c r="N84">
        <v>0</v>
      </c>
      <c r="O84">
        <v>0</v>
      </c>
      <c r="P84">
        <v>0</v>
      </c>
      <c r="Q84">
        <v>2215.83</v>
      </c>
      <c r="R84">
        <v>2215.83</v>
      </c>
      <c r="S84">
        <v>673499</v>
      </c>
      <c r="T84" s="2">
        <v>44896</v>
      </c>
      <c r="U84" s="2"/>
      <c r="V84" t="s">
        <v>31</v>
      </c>
      <c r="W84">
        <v>3801</v>
      </c>
      <c r="X84">
        <v>0</v>
      </c>
      <c r="Y84" t="s">
        <v>551</v>
      </c>
      <c r="Z84">
        <v>0</v>
      </c>
      <c r="AA84" t="s">
        <v>2093</v>
      </c>
      <c r="AB84">
        <v>0</v>
      </c>
      <c r="AC84">
        <v>0.8</v>
      </c>
      <c r="AD84" t="s">
        <v>2114</v>
      </c>
    </row>
    <row r="85" spans="1:30" x14ac:dyDescent="0.25">
      <c r="A85">
        <v>5044</v>
      </c>
      <c r="B85" t="s">
        <v>190</v>
      </c>
      <c r="C85" t="s">
        <v>191</v>
      </c>
      <c r="D85" s="11">
        <f t="shared" si="1"/>
        <v>755535.6</v>
      </c>
      <c r="E85" s="6">
        <v>755535.6</v>
      </c>
      <c r="F85" s="6">
        <v>0</v>
      </c>
      <c r="G85" s="6">
        <v>0</v>
      </c>
      <c r="H85">
        <v>0</v>
      </c>
      <c r="I85">
        <v>108257.12</v>
      </c>
      <c r="J85">
        <v>26474.41</v>
      </c>
      <c r="K85">
        <v>19331.63</v>
      </c>
      <c r="L85">
        <v>0</v>
      </c>
      <c r="M85">
        <v>9930.2800000000007</v>
      </c>
      <c r="N85">
        <v>0</v>
      </c>
      <c r="O85">
        <v>0</v>
      </c>
      <c r="P85">
        <v>0</v>
      </c>
      <c r="Q85">
        <v>-46723.54</v>
      </c>
      <c r="R85">
        <v>3276.46</v>
      </c>
      <c r="S85">
        <v>562548</v>
      </c>
      <c r="T85" s="2">
        <v>45261</v>
      </c>
      <c r="U85" s="2"/>
      <c r="V85" t="s">
        <v>31</v>
      </c>
      <c r="W85">
        <v>118903</v>
      </c>
      <c r="X85">
        <v>0</v>
      </c>
      <c r="Y85" t="s">
        <v>551</v>
      </c>
      <c r="Z85">
        <v>0</v>
      </c>
      <c r="AA85" t="s">
        <v>2145</v>
      </c>
      <c r="AB85">
        <v>43650</v>
      </c>
      <c r="AC85">
        <v>-0.18</v>
      </c>
      <c r="AD85" t="s">
        <v>2182</v>
      </c>
    </row>
    <row r="86" spans="1:30" x14ac:dyDescent="0.25">
      <c r="A86">
        <v>5077</v>
      </c>
      <c r="B86" t="s">
        <v>192</v>
      </c>
      <c r="C86" t="s">
        <v>193</v>
      </c>
      <c r="D86" s="11">
        <f t="shared" si="1"/>
        <v>736230.40000000002</v>
      </c>
      <c r="E86" s="6">
        <v>736230.40000000002</v>
      </c>
      <c r="F86" s="6">
        <v>0</v>
      </c>
      <c r="G86" s="6">
        <v>0</v>
      </c>
      <c r="H86">
        <v>0</v>
      </c>
      <c r="I86">
        <v>105419.26</v>
      </c>
      <c r="J86">
        <v>26474.41</v>
      </c>
      <c r="K86">
        <v>18824.87</v>
      </c>
      <c r="L86">
        <v>0</v>
      </c>
      <c r="M86">
        <v>9930.2800000000007</v>
      </c>
      <c r="N86">
        <v>0</v>
      </c>
      <c r="O86">
        <v>0</v>
      </c>
      <c r="P86">
        <v>0</v>
      </c>
      <c r="Q86">
        <v>-36115.43</v>
      </c>
      <c r="R86">
        <v>3884.57</v>
      </c>
      <c r="S86">
        <v>556230</v>
      </c>
      <c r="T86" s="2">
        <v>45261</v>
      </c>
      <c r="U86" s="2"/>
      <c r="V86" t="s">
        <v>31</v>
      </c>
      <c r="W86">
        <v>1508</v>
      </c>
      <c r="X86">
        <v>0</v>
      </c>
      <c r="Y86" t="s">
        <v>551</v>
      </c>
      <c r="Z86">
        <v>0</v>
      </c>
      <c r="AA86" t="s">
        <v>2145</v>
      </c>
      <c r="AB86">
        <v>26616</v>
      </c>
      <c r="AC86">
        <v>-0.44</v>
      </c>
      <c r="AD86" t="s">
        <v>2183</v>
      </c>
    </row>
    <row r="87" spans="1:30" x14ac:dyDescent="0.25">
      <c r="A87">
        <v>5093</v>
      </c>
      <c r="B87" t="s">
        <v>687</v>
      </c>
      <c r="C87" t="s">
        <v>688</v>
      </c>
      <c r="D87" s="11">
        <f t="shared" si="1"/>
        <v>731404.1</v>
      </c>
      <c r="E87" s="6">
        <v>731404.1</v>
      </c>
      <c r="F87" s="6">
        <v>0</v>
      </c>
      <c r="G87" s="6">
        <v>0</v>
      </c>
      <c r="H87">
        <v>0</v>
      </c>
      <c r="I87">
        <v>104709.8</v>
      </c>
      <c r="J87">
        <v>26474.41</v>
      </c>
      <c r="K87">
        <v>18698.169999999998</v>
      </c>
      <c r="L87">
        <v>0</v>
      </c>
      <c r="M87">
        <v>9930.2800000000007</v>
      </c>
      <c r="N87">
        <v>0</v>
      </c>
      <c r="O87">
        <v>0</v>
      </c>
      <c r="P87">
        <v>0</v>
      </c>
      <c r="Q87">
        <v>-75963.399999999994</v>
      </c>
      <c r="R87">
        <v>4036.6</v>
      </c>
      <c r="S87">
        <v>512151</v>
      </c>
      <c r="T87" s="2">
        <v>45418</v>
      </c>
      <c r="U87" s="2"/>
      <c r="V87" t="s">
        <v>31</v>
      </c>
      <c r="W87">
        <v>2808</v>
      </c>
      <c r="X87">
        <v>0</v>
      </c>
      <c r="Y87" t="s">
        <v>551</v>
      </c>
      <c r="Z87">
        <v>0</v>
      </c>
      <c r="AA87" t="s">
        <v>2145</v>
      </c>
      <c r="AB87">
        <v>22357.5</v>
      </c>
      <c r="AC87">
        <v>-0.02</v>
      </c>
      <c r="AD87" t="s">
        <v>2184</v>
      </c>
    </row>
    <row r="88" spans="1:30" x14ac:dyDescent="0.25">
      <c r="A88">
        <v>5094</v>
      </c>
      <c r="B88" t="s">
        <v>1450</v>
      </c>
      <c r="C88" t="s">
        <v>1495</v>
      </c>
      <c r="D88" s="11">
        <f t="shared" si="1"/>
        <v>850350.1</v>
      </c>
      <c r="E88" s="6">
        <v>850350.1</v>
      </c>
      <c r="F88" s="6">
        <v>0</v>
      </c>
      <c r="G88" s="6">
        <v>0</v>
      </c>
      <c r="H88">
        <v>0</v>
      </c>
      <c r="I88">
        <v>121708.67</v>
      </c>
      <c r="J88">
        <v>30919.35</v>
      </c>
      <c r="K88">
        <v>21733.7</v>
      </c>
      <c r="L88">
        <v>0</v>
      </c>
      <c r="M88">
        <v>9930.2800000000007</v>
      </c>
      <c r="N88">
        <v>0</v>
      </c>
      <c r="O88">
        <v>0</v>
      </c>
      <c r="P88">
        <v>0</v>
      </c>
      <c r="Q88">
        <v>-75161.08</v>
      </c>
      <c r="R88">
        <v>4838.92</v>
      </c>
      <c r="S88">
        <v>609893.93000000005</v>
      </c>
      <c r="T88" s="2">
        <v>45446</v>
      </c>
      <c r="U88" s="2"/>
      <c r="V88" t="s">
        <v>31</v>
      </c>
      <c r="W88">
        <v>105408</v>
      </c>
      <c r="X88">
        <v>0</v>
      </c>
      <c r="Y88" t="s">
        <v>551</v>
      </c>
      <c r="Z88">
        <v>0</v>
      </c>
      <c r="AA88" t="s">
        <v>2093</v>
      </c>
      <c r="AB88">
        <v>24247.5</v>
      </c>
      <c r="AC88">
        <v>-0.52</v>
      </c>
      <c r="AD88" t="s">
        <v>2160</v>
      </c>
    </row>
    <row r="89" spans="1:30" x14ac:dyDescent="0.25">
      <c r="A89">
        <v>5183</v>
      </c>
      <c r="B89" t="s">
        <v>197</v>
      </c>
      <c r="C89" t="s">
        <v>198</v>
      </c>
      <c r="D89" s="11">
        <f t="shared" si="1"/>
        <v>846608.8</v>
      </c>
      <c r="E89" s="6">
        <v>846608.8</v>
      </c>
      <c r="F89" s="6">
        <v>0</v>
      </c>
      <c r="G89" s="6">
        <v>0</v>
      </c>
      <c r="H89">
        <v>0</v>
      </c>
      <c r="I89">
        <v>121301.26</v>
      </c>
      <c r="J89">
        <v>27947.09</v>
      </c>
      <c r="K89">
        <v>21660.94</v>
      </c>
      <c r="L89">
        <v>0</v>
      </c>
      <c r="M89">
        <v>9930.2800000000007</v>
      </c>
      <c r="N89">
        <v>0</v>
      </c>
      <c r="O89">
        <v>0</v>
      </c>
      <c r="P89">
        <v>0</v>
      </c>
      <c r="Q89">
        <v>1953.96</v>
      </c>
      <c r="R89">
        <v>1953.96</v>
      </c>
      <c r="S89">
        <v>687552</v>
      </c>
      <c r="T89" s="2">
        <v>45261</v>
      </c>
      <c r="U89" s="2"/>
      <c r="V89" t="s">
        <v>31</v>
      </c>
      <c r="W89">
        <v>126205</v>
      </c>
      <c r="X89">
        <v>0</v>
      </c>
      <c r="Y89" t="s">
        <v>551</v>
      </c>
      <c r="Z89">
        <v>0</v>
      </c>
      <c r="AA89" t="s">
        <v>2093</v>
      </c>
      <c r="AB89">
        <v>14202</v>
      </c>
      <c r="AC89">
        <v>0.05</v>
      </c>
      <c r="AD89" t="s">
        <v>2185</v>
      </c>
    </row>
    <row r="90" spans="1:30" x14ac:dyDescent="0.25">
      <c r="A90">
        <v>5194</v>
      </c>
      <c r="B90" t="s">
        <v>199</v>
      </c>
      <c r="C90" t="s">
        <v>200</v>
      </c>
      <c r="D90" s="11">
        <f t="shared" si="1"/>
        <v>329589.12</v>
      </c>
      <c r="E90" s="6">
        <v>256172.79999999999</v>
      </c>
      <c r="F90" s="6">
        <v>0</v>
      </c>
      <c r="G90" s="6">
        <v>0</v>
      </c>
      <c r="H90">
        <v>0</v>
      </c>
      <c r="I90">
        <v>46142.47</v>
      </c>
      <c r="J90">
        <v>9887.67</v>
      </c>
      <c r="K90">
        <v>8239.73</v>
      </c>
      <c r="L90">
        <v>0</v>
      </c>
      <c r="M90">
        <v>0</v>
      </c>
      <c r="N90">
        <v>0</v>
      </c>
      <c r="O90">
        <v>0</v>
      </c>
      <c r="P90">
        <v>0</v>
      </c>
      <c r="Q90">
        <v>-40000</v>
      </c>
      <c r="R90">
        <v>0</v>
      </c>
      <c r="S90">
        <v>225319</v>
      </c>
      <c r="T90" s="2">
        <v>45453</v>
      </c>
      <c r="U90" s="2">
        <v>45525</v>
      </c>
      <c r="V90" t="s">
        <v>31</v>
      </c>
      <c r="W90">
        <v>2501</v>
      </c>
      <c r="X90">
        <v>0</v>
      </c>
      <c r="Y90" t="s">
        <v>551</v>
      </c>
      <c r="Z90">
        <v>73416.320000000007</v>
      </c>
      <c r="AA90" t="s">
        <v>2093</v>
      </c>
      <c r="AB90">
        <v>0</v>
      </c>
      <c r="AC90">
        <v>-0.25</v>
      </c>
      <c r="AD90" t="s">
        <v>2186</v>
      </c>
    </row>
    <row r="91" spans="1:30" x14ac:dyDescent="0.25">
      <c r="A91">
        <v>5206</v>
      </c>
      <c r="B91" t="s">
        <v>2187</v>
      </c>
      <c r="C91" t="s">
        <v>1593</v>
      </c>
      <c r="D91" s="11">
        <f t="shared" si="1"/>
        <v>303457.69</v>
      </c>
      <c r="E91" s="6">
        <v>245471.8</v>
      </c>
      <c r="F91" s="6">
        <v>0</v>
      </c>
      <c r="G91" s="6">
        <v>0</v>
      </c>
      <c r="H91">
        <v>0</v>
      </c>
      <c r="I91">
        <v>42484.08</v>
      </c>
      <c r="J91">
        <v>14446.08</v>
      </c>
      <c r="K91">
        <v>7586.44</v>
      </c>
      <c r="L91">
        <v>0</v>
      </c>
      <c r="M91">
        <v>9930.2800000000007</v>
      </c>
      <c r="N91">
        <v>0</v>
      </c>
      <c r="O91">
        <v>0</v>
      </c>
      <c r="P91">
        <v>0</v>
      </c>
      <c r="Q91">
        <v>5342.35</v>
      </c>
      <c r="R91">
        <v>5342.35</v>
      </c>
      <c r="S91">
        <v>234353</v>
      </c>
      <c r="T91" s="2">
        <v>45516</v>
      </c>
      <c r="U91" s="2"/>
      <c r="V91" t="s">
        <v>31</v>
      </c>
      <c r="W91">
        <v>2501</v>
      </c>
      <c r="X91">
        <v>0</v>
      </c>
      <c r="Y91" t="s">
        <v>551</v>
      </c>
      <c r="Z91">
        <v>57985.89</v>
      </c>
      <c r="AA91" t="s">
        <v>2090</v>
      </c>
      <c r="AB91">
        <v>11382</v>
      </c>
      <c r="AC91">
        <v>-0.16</v>
      </c>
      <c r="AD91" t="s">
        <v>2188</v>
      </c>
    </row>
    <row r="92" spans="1:30" x14ac:dyDescent="0.25">
      <c r="A92">
        <v>5217</v>
      </c>
      <c r="B92" t="s">
        <v>201</v>
      </c>
      <c r="C92" t="s">
        <v>202</v>
      </c>
      <c r="D92" s="11">
        <f t="shared" si="1"/>
        <v>961452.1</v>
      </c>
      <c r="E92" s="6">
        <v>961452.1</v>
      </c>
      <c r="F92" s="6">
        <v>0</v>
      </c>
      <c r="G92" s="6">
        <v>0</v>
      </c>
      <c r="H92">
        <v>0</v>
      </c>
      <c r="I92">
        <v>137767.44</v>
      </c>
      <c r="J92">
        <v>29728.99</v>
      </c>
      <c r="K92">
        <v>24601.34</v>
      </c>
      <c r="L92">
        <v>0</v>
      </c>
      <c r="M92">
        <v>9930.2800000000007</v>
      </c>
      <c r="N92">
        <v>0</v>
      </c>
      <c r="O92">
        <v>0</v>
      </c>
      <c r="P92">
        <v>0</v>
      </c>
      <c r="Q92">
        <v>207.4</v>
      </c>
      <c r="R92">
        <v>207.4</v>
      </c>
      <c r="S92">
        <v>782233</v>
      </c>
      <c r="T92" s="2">
        <v>45261</v>
      </c>
      <c r="U92" s="2"/>
      <c r="V92" t="s">
        <v>31</v>
      </c>
      <c r="W92">
        <v>121705</v>
      </c>
      <c r="X92">
        <v>0</v>
      </c>
      <c r="Y92" t="s">
        <v>551</v>
      </c>
      <c r="Z92">
        <v>0</v>
      </c>
      <c r="AA92" t="s">
        <v>2093</v>
      </c>
      <c r="AB92">
        <v>112375.16</v>
      </c>
      <c r="AC92">
        <v>0.46</v>
      </c>
      <c r="AD92" t="s">
        <v>2189</v>
      </c>
    </row>
    <row r="93" spans="1:30" x14ac:dyDescent="0.25">
      <c r="A93">
        <v>5222</v>
      </c>
      <c r="B93" t="s">
        <v>203</v>
      </c>
      <c r="C93" t="s">
        <v>204</v>
      </c>
      <c r="D93" s="11">
        <f t="shared" si="1"/>
        <v>721353.4</v>
      </c>
      <c r="E93" s="6">
        <v>721353.4</v>
      </c>
      <c r="F93" s="6">
        <v>0</v>
      </c>
      <c r="G93" s="6">
        <v>0</v>
      </c>
      <c r="H93">
        <v>0</v>
      </c>
      <c r="I93">
        <v>103649.12</v>
      </c>
      <c r="J93">
        <v>27049.439999999999</v>
      </c>
      <c r="K93">
        <v>18508.78</v>
      </c>
      <c r="L93">
        <v>0</v>
      </c>
      <c r="M93">
        <v>9930.2800000000007</v>
      </c>
      <c r="N93">
        <v>0</v>
      </c>
      <c r="O93">
        <v>0</v>
      </c>
      <c r="P93">
        <v>0</v>
      </c>
      <c r="Q93">
        <v>-35161.08</v>
      </c>
      <c r="R93">
        <v>4838.92</v>
      </c>
      <c r="S93">
        <v>546052</v>
      </c>
      <c r="T93" s="2">
        <v>45261</v>
      </c>
      <c r="U93" s="2"/>
      <c r="V93" t="s">
        <v>31</v>
      </c>
      <c r="W93">
        <v>105408</v>
      </c>
      <c r="X93">
        <v>0</v>
      </c>
      <c r="Y93" t="s">
        <v>551</v>
      </c>
      <c r="Z93">
        <v>0</v>
      </c>
      <c r="AA93" t="s">
        <v>2093</v>
      </c>
      <c r="AB93">
        <v>0</v>
      </c>
      <c r="AC93">
        <v>-0.13</v>
      </c>
      <c r="AD93" t="s">
        <v>2190</v>
      </c>
    </row>
    <row r="94" spans="1:30" x14ac:dyDescent="0.25">
      <c r="A94">
        <v>5223</v>
      </c>
      <c r="B94" t="s">
        <v>205</v>
      </c>
      <c r="C94" t="s">
        <v>206</v>
      </c>
      <c r="D94" s="11">
        <f t="shared" si="1"/>
        <v>694066.95</v>
      </c>
      <c r="E94" s="6">
        <v>694066.95</v>
      </c>
      <c r="F94" s="6">
        <v>0</v>
      </c>
      <c r="G94" s="6">
        <v>0</v>
      </c>
      <c r="H94">
        <v>0</v>
      </c>
      <c r="I94">
        <v>99100.52</v>
      </c>
      <c r="J94">
        <v>26991.74</v>
      </c>
      <c r="K94">
        <v>17696.52</v>
      </c>
      <c r="L94">
        <v>0</v>
      </c>
      <c r="M94">
        <v>9930.2800000000007</v>
      </c>
      <c r="N94">
        <v>0</v>
      </c>
      <c r="O94">
        <v>139974.5</v>
      </c>
      <c r="P94">
        <v>0</v>
      </c>
      <c r="Q94">
        <v>-224244.09</v>
      </c>
      <c r="R94">
        <v>5755.91</v>
      </c>
      <c r="S94">
        <v>189924</v>
      </c>
      <c r="T94" s="2">
        <v>45261</v>
      </c>
      <c r="U94" s="2"/>
      <c r="V94" t="s">
        <v>31</v>
      </c>
      <c r="W94">
        <v>2808</v>
      </c>
      <c r="X94">
        <v>0</v>
      </c>
      <c r="Y94" t="s">
        <v>551</v>
      </c>
      <c r="Z94">
        <v>0</v>
      </c>
      <c r="AA94" t="s">
        <v>2093</v>
      </c>
      <c r="AB94">
        <v>4618.5</v>
      </c>
      <c r="AC94">
        <v>0.78</v>
      </c>
      <c r="AD94" t="s">
        <v>2191</v>
      </c>
    </row>
    <row r="95" spans="1:30" x14ac:dyDescent="0.25">
      <c r="A95">
        <v>5235</v>
      </c>
      <c r="B95" t="s">
        <v>1530</v>
      </c>
      <c r="C95" t="s">
        <v>1496</v>
      </c>
      <c r="D95" s="11">
        <f t="shared" si="1"/>
        <v>761673.4</v>
      </c>
      <c r="E95" s="6">
        <v>761673.4</v>
      </c>
      <c r="F95" s="6">
        <v>0</v>
      </c>
      <c r="G95" s="6">
        <v>0</v>
      </c>
      <c r="H95">
        <v>0</v>
      </c>
      <c r="I95">
        <v>109352.1</v>
      </c>
      <c r="J95">
        <v>25648.42</v>
      </c>
      <c r="K95">
        <v>19527.169999999998</v>
      </c>
      <c r="L95">
        <v>0</v>
      </c>
      <c r="M95">
        <v>9930.2800000000007</v>
      </c>
      <c r="N95">
        <v>0</v>
      </c>
      <c r="O95">
        <v>0</v>
      </c>
      <c r="P95">
        <v>0</v>
      </c>
      <c r="Q95">
        <v>2215.83</v>
      </c>
      <c r="R95">
        <v>2215.83</v>
      </c>
      <c r="S95">
        <v>618844.55000000005</v>
      </c>
      <c r="T95" s="2">
        <v>45461</v>
      </c>
      <c r="U95" s="2"/>
      <c r="V95" t="s">
        <v>31</v>
      </c>
      <c r="W95">
        <v>105408</v>
      </c>
      <c r="X95">
        <v>0</v>
      </c>
      <c r="Y95" t="s">
        <v>551</v>
      </c>
      <c r="Z95">
        <v>0</v>
      </c>
      <c r="AA95" t="s">
        <v>2093</v>
      </c>
      <c r="AB95">
        <v>0</v>
      </c>
      <c r="AC95">
        <v>0.19</v>
      </c>
      <c r="AD95" t="s">
        <v>2192</v>
      </c>
    </row>
    <row r="96" spans="1:30" x14ac:dyDescent="0.25">
      <c r="A96">
        <v>5255</v>
      </c>
      <c r="B96" t="s">
        <v>207</v>
      </c>
      <c r="C96" t="s">
        <v>208</v>
      </c>
      <c r="D96" s="11">
        <f t="shared" si="1"/>
        <v>829566.4</v>
      </c>
      <c r="E96" s="6">
        <v>829566.4</v>
      </c>
      <c r="F96" s="6">
        <v>0</v>
      </c>
      <c r="G96" s="6">
        <v>0</v>
      </c>
      <c r="H96">
        <v>0</v>
      </c>
      <c r="I96">
        <v>118857.14</v>
      </c>
      <c r="J96">
        <v>27685.22</v>
      </c>
      <c r="K96">
        <v>21224.49</v>
      </c>
      <c r="L96">
        <v>0</v>
      </c>
      <c r="M96">
        <v>9930.2800000000007</v>
      </c>
      <c r="N96">
        <v>0</v>
      </c>
      <c r="O96">
        <v>0</v>
      </c>
      <c r="P96">
        <v>0</v>
      </c>
      <c r="Q96">
        <v>2215.83</v>
      </c>
      <c r="R96">
        <v>2215.83</v>
      </c>
      <c r="S96">
        <v>673499</v>
      </c>
      <c r="T96" s="2">
        <v>45261</v>
      </c>
      <c r="U96" s="2"/>
      <c r="V96" t="s">
        <v>31</v>
      </c>
      <c r="W96">
        <v>105408</v>
      </c>
      <c r="X96">
        <v>0</v>
      </c>
      <c r="Y96" t="s">
        <v>551</v>
      </c>
      <c r="Z96">
        <v>0</v>
      </c>
      <c r="AA96" t="s">
        <v>2093</v>
      </c>
      <c r="AB96">
        <v>0</v>
      </c>
      <c r="AC96">
        <v>0.8</v>
      </c>
      <c r="AD96" t="s">
        <v>2114</v>
      </c>
    </row>
    <row r="97" spans="1:30" x14ac:dyDescent="0.25">
      <c r="A97">
        <v>5257</v>
      </c>
      <c r="B97" t="s">
        <v>528</v>
      </c>
      <c r="C97" t="s">
        <v>587</v>
      </c>
      <c r="D97" s="11">
        <f t="shared" si="1"/>
        <v>1067557.0900000001</v>
      </c>
      <c r="E97" s="6">
        <v>836955.9</v>
      </c>
      <c r="F97" s="6">
        <v>0</v>
      </c>
      <c r="G97" s="6">
        <v>0</v>
      </c>
      <c r="H97">
        <v>0</v>
      </c>
      <c r="I97">
        <v>153081.82999999999</v>
      </c>
      <c r="J97">
        <v>32803.25</v>
      </c>
      <c r="K97">
        <v>27336.04</v>
      </c>
      <c r="L97">
        <v>0</v>
      </c>
      <c r="M97">
        <v>9930.2800000000007</v>
      </c>
      <c r="N97">
        <v>0</v>
      </c>
      <c r="O97">
        <v>0</v>
      </c>
      <c r="P97">
        <v>0</v>
      </c>
      <c r="Q97">
        <v>0</v>
      </c>
      <c r="R97">
        <v>0</v>
      </c>
      <c r="S97">
        <v>870290</v>
      </c>
      <c r="T97" s="2">
        <v>45324</v>
      </c>
      <c r="U97" s="2"/>
      <c r="V97" t="s">
        <v>31</v>
      </c>
      <c r="W97">
        <v>105408</v>
      </c>
      <c r="X97">
        <v>0</v>
      </c>
      <c r="Y97" t="s">
        <v>551</v>
      </c>
      <c r="Z97">
        <v>230601.19</v>
      </c>
      <c r="AA97" t="s">
        <v>2093</v>
      </c>
      <c r="AB97">
        <v>48725.75</v>
      </c>
      <c r="AC97">
        <v>-0.23</v>
      </c>
      <c r="AD97" t="s">
        <v>2193</v>
      </c>
    </row>
    <row r="98" spans="1:30" x14ac:dyDescent="0.25">
      <c r="A98">
        <v>5268</v>
      </c>
      <c r="B98" t="s">
        <v>209</v>
      </c>
      <c r="C98" t="s">
        <v>210</v>
      </c>
      <c r="D98" s="11">
        <f t="shared" si="1"/>
        <v>388261.9</v>
      </c>
      <c r="E98" s="6">
        <v>388261.9</v>
      </c>
      <c r="F98" s="6">
        <v>0</v>
      </c>
      <c r="G98" s="6">
        <v>0</v>
      </c>
      <c r="H98">
        <v>0</v>
      </c>
      <c r="I98">
        <v>57074.5</v>
      </c>
      <c r="J98">
        <v>14446.08</v>
      </c>
      <c r="K98">
        <v>10191.879999999999</v>
      </c>
      <c r="L98">
        <v>0</v>
      </c>
      <c r="M98">
        <v>0</v>
      </c>
      <c r="N98">
        <v>0</v>
      </c>
      <c r="O98">
        <v>0</v>
      </c>
      <c r="P98">
        <v>0</v>
      </c>
      <c r="Q98">
        <v>-37784.17</v>
      </c>
      <c r="R98">
        <v>2215.83</v>
      </c>
      <c r="S98">
        <v>288178.55</v>
      </c>
      <c r="T98" s="2">
        <v>45456</v>
      </c>
      <c r="U98" s="2">
        <v>45531</v>
      </c>
      <c r="V98" t="s">
        <v>31</v>
      </c>
      <c r="W98">
        <v>2808</v>
      </c>
      <c r="X98">
        <v>0</v>
      </c>
      <c r="Y98" t="s">
        <v>551</v>
      </c>
      <c r="Z98">
        <v>0</v>
      </c>
      <c r="AA98" t="s">
        <v>2093</v>
      </c>
      <c r="AB98">
        <v>0</v>
      </c>
      <c r="AC98">
        <v>0.18</v>
      </c>
      <c r="AD98" t="s">
        <v>2194</v>
      </c>
    </row>
    <row r="99" spans="1:30" x14ac:dyDescent="0.25">
      <c r="A99">
        <v>5271</v>
      </c>
      <c r="B99" t="s">
        <v>211</v>
      </c>
      <c r="C99" t="s">
        <v>212</v>
      </c>
      <c r="D99" s="11">
        <f t="shared" si="1"/>
        <v>1316960.1200000001</v>
      </c>
      <c r="E99" s="6">
        <v>1027425.4</v>
      </c>
      <c r="F99" s="6">
        <v>0</v>
      </c>
      <c r="G99" s="6">
        <v>0</v>
      </c>
      <c r="H99">
        <v>0</v>
      </c>
      <c r="I99">
        <v>188227.04</v>
      </c>
      <c r="J99">
        <v>40334.36</v>
      </c>
      <c r="K99">
        <v>33611.97</v>
      </c>
      <c r="L99">
        <v>0</v>
      </c>
      <c r="M99">
        <v>9930.2800000000007</v>
      </c>
      <c r="N99">
        <v>0</v>
      </c>
      <c r="O99">
        <v>0</v>
      </c>
      <c r="P99">
        <v>0</v>
      </c>
      <c r="Q99">
        <v>0</v>
      </c>
      <c r="R99">
        <v>0</v>
      </c>
      <c r="S99">
        <v>1072376</v>
      </c>
      <c r="T99" s="2">
        <v>45261</v>
      </c>
      <c r="U99" s="2"/>
      <c r="V99" t="s">
        <v>31</v>
      </c>
      <c r="W99">
        <v>105408</v>
      </c>
      <c r="X99">
        <v>0</v>
      </c>
      <c r="Y99" t="s">
        <v>551</v>
      </c>
      <c r="Z99">
        <v>289534.71999999997</v>
      </c>
      <c r="AA99" t="s">
        <v>2093</v>
      </c>
      <c r="AB99">
        <v>168115.5</v>
      </c>
      <c r="AC99">
        <v>0.84</v>
      </c>
      <c r="AD99" t="s">
        <v>2195</v>
      </c>
    </row>
    <row r="100" spans="1:30" x14ac:dyDescent="0.25">
      <c r="A100">
        <v>5274</v>
      </c>
      <c r="B100" t="s">
        <v>213</v>
      </c>
      <c r="C100" t="s">
        <v>214</v>
      </c>
      <c r="D100" s="11">
        <f t="shared" si="1"/>
        <v>388261.9</v>
      </c>
      <c r="E100" s="6">
        <v>388261.9</v>
      </c>
      <c r="F100" s="6">
        <v>0</v>
      </c>
      <c r="G100" s="6">
        <v>0</v>
      </c>
      <c r="H100">
        <v>0</v>
      </c>
      <c r="I100">
        <v>57074.5</v>
      </c>
      <c r="J100">
        <v>14446.08</v>
      </c>
      <c r="K100">
        <v>10191.879999999999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2215.83</v>
      </c>
      <c r="R100">
        <v>2215.83</v>
      </c>
      <c r="S100">
        <v>328179</v>
      </c>
      <c r="T100" s="2">
        <v>45187</v>
      </c>
      <c r="U100" s="2">
        <v>45532</v>
      </c>
      <c r="V100" t="s">
        <v>31</v>
      </c>
      <c r="W100">
        <v>2501</v>
      </c>
      <c r="X100">
        <v>0</v>
      </c>
      <c r="Y100" t="s">
        <v>551</v>
      </c>
      <c r="Z100">
        <v>0</v>
      </c>
      <c r="AA100" t="s">
        <v>2093</v>
      </c>
      <c r="AB100">
        <v>0</v>
      </c>
      <c r="AC100">
        <v>0.63</v>
      </c>
      <c r="AD100" t="s">
        <v>2196</v>
      </c>
    </row>
    <row r="101" spans="1:30" x14ac:dyDescent="0.25">
      <c r="A101">
        <v>5361</v>
      </c>
      <c r="B101" t="s">
        <v>636</v>
      </c>
      <c r="C101" t="s">
        <v>690</v>
      </c>
      <c r="D101" s="11">
        <f t="shared" si="1"/>
        <v>855130.15</v>
      </c>
      <c r="E101" s="6">
        <v>855130.15</v>
      </c>
      <c r="F101" s="6">
        <v>0</v>
      </c>
      <c r="G101" s="6">
        <v>0</v>
      </c>
      <c r="H101">
        <v>0</v>
      </c>
      <c r="I101">
        <v>122455.45</v>
      </c>
      <c r="J101">
        <v>28368.99</v>
      </c>
      <c r="K101">
        <v>21867.05</v>
      </c>
      <c r="L101">
        <v>0</v>
      </c>
      <c r="M101">
        <v>9930.2800000000007</v>
      </c>
      <c r="N101">
        <v>0</v>
      </c>
      <c r="O101">
        <v>0</v>
      </c>
      <c r="P101">
        <v>0</v>
      </c>
      <c r="Q101">
        <v>-37871.46</v>
      </c>
      <c r="R101">
        <v>2128.54</v>
      </c>
      <c r="S101">
        <v>654189</v>
      </c>
      <c r="T101" s="2">
        <v>45390</v>
      </c>
      <c r="U101" s="2"/>
      <c r="V101" t="s">
        <v>31</v>
      </c>
      <c r="W101">
        <v>2808</v>
      </c>
      <c r="X101">
        <v>0</v>
      </c>
      <c r="Y101" t="s">
        <v>551</v>
      </c>
      <c r="Z101">
        <v>0</v>
      </c>
      <c r="AA101" t="s">
        <v>2093</v>
      </c>
      <c r="AB101">
        <v>26556.75</v>
      </c>
      <c r="AC101">
        <v>0.43</v>
      </c>
      <c r="AD101" t="s">
        <v>2197</v>
      </c>
    </row>
    <row r="102" spans="1:30" x14ac:dyDescent="0.25">
      <c r="A102">
        <v>5365</v>
      </c>
      <c r="B102" t="s">
        <v>637</v>
      </c>
      <c r="C102" t="s">
        <v>691</v>
      </c>
      <c r="D102" s="11">
        <f t="shared" si="1"/>
        <v>829566.4</v>
      </c>
      <c r="E102" s="6">
        <v>829566.4</v>
      </c>
      <c r="F102" s="6">
        <v>0</v>
      </c>
      <c r="G102" s="6">
        <v>0</v>
      </c>
      <c r="H102">
        <v>0</v>
      </c>
      <c r="I102">
        <v>118857.14</v>
      </c>
      <c r="J102">
        <v>27685.22</v>
      </c>
      <c r="K102">
        <v>21224.49</v>
      </c>
      <c r="L102">
        <v>0</v>
      </c>
      <c r="M102">
        <v>9930.2800000000007</v>
      </c>
      <c r="N102">
        <v>0</v>
      </c>
      <c r="O102">
        <v>0</v>
      </c>
      <c r="P102">
        <v>0</v>
      </c>
      <c r="Q102">
        <v>2215.83</v>
      </c>
      <c r="R102">
        <v>2215.83</v>
      </c>
      <c r="S102">
        <v>673499</v>
      </c>
      <c r="T102" s="2">
        <v>45390</v>
      </c>
      <c r="U102" s="2"/>
      <c r="V102" t="s">
        <v>31</v>
      </c>
      <c r="W102">
        <v>105408</v>
      </c>
      <c r="X102">
        <v>0</v>
      </c>
      <c r="Y102" t="s">
        <v>551</v>
      </c>
      <c r="Z102">
        <v>0</v>
      </c>
      <c r="AA102" t="s">
        <v>2093</v>
      </c>
      <c r="AB102">
        <v>0</v>
      </c>
      <c r="AC102">
        <v>0.8</v>
      </c>
      <c r="AD102" t="s">
        <v>2114</v>
      </c>
    </row>
    <row r="103" spans="1:30" x14ac:dyDescent="0.25">
      <c r="A103">
        <v>5369</v>
      </c>
      <c r="B103" t="s">
        <v>215</v>
      </c>
      <c r="C103" t="s">
        <v>216</v>
      </c>
      <c r="D103" s="11">
        <f t="shared" si="1"/>
        <v>858663.4</v>
      </c>
      <c r="E103" s="6">
        <v>858663.4</v>
      </c>
      <c r="F103" s="6">
        <v>0</v>
      </c>
      <c r="G103" s="6">
        <v>0</v>
      </c>
      <c r="H103">
        <v>0</v>
      </c>
      <c r="I103">
        <v>122930.72</v>
      </c>
      <c r="J103">
        <v>28558.13</v>
      </c>
      <c r="K103">
        <v>21951.919999999998</v>
      </c>
      <c r="L103">
        <v>0</v>
      </c>
      <c r="M103">
        <v>9930.2800000000007</v>
      </c>
      <c r="N103">
        <v>0</v>
      </c>
      <c r="O103">
        <v>0</v>
      </c>
      <c r="P103">
        <v>0</v>
      </c>
      <c r="Q103">
        <v>-77784.17</v>
      </c>
      <c r="R103">
        <v>2215.83</v>
      </c>
      <c r="S103">
        <v>616922</v>
      </c>
      <c r="T103" s="2">
        <v>45098</v>
      </c>
      <c r="U103" s="2"/>
      <c r="V103" t="s">
        <v>31</v>
      </c>
      <c r="W103">
        <v>3801</v>
      </c>
      <c r="X103">
        <v>0</v>
      </c>
      <c r="Y103" t="s">
        <v>551</v>
      </c>
      <c r="Z103">
        <v>0</v>
      </c>
      <c r="AA103" t="s">
        <v>2093</v>
      </c>
      <c r="AB103">
        <v>24247.5</v>
      </c>
      <c r="AC103">
        <v>0.72</v>
      </c>
      <c r="AD103" t="s">
        <v>2198</v>
      </c>
    </row>
    <row r="104" spans="1:30" x14ac:dyDescent="0.25">
      <c r="A104">
        <v>5448</v>
      </c>
      <c r="B104" t="s">
        <v>217</v>
      </c>
      <c r="C104" t="s">
        <v>218</v>
      </c>
      <c r="D104" s="11">
        <f t="shared" si="1"/>
        <v>873765.7</v>
      </c>
      <c r="E104" s="6">
        <v>873765.7</v>
      </c>
      <c r="F104" s="6">
        <v>0</v>
      </c>
      <c r="G104" s="6">
        <v>0</v>
      </c>
      <c r="H104">
        <v>0</v>
      </c>
      <c r="I104">
        <v>125239.01</v>
      </c>
      <c r="J104">
        <v>28179.86</v>
      </c>
      <c r="K104">
        <v>22364.11</v>
      </c>
      <c r="L104">
        <v>0</v>
      </c>
      <c r="M104">
        <v>9930.2800000000007</v>
      </c>
      <c r="N104">
        <v>0</v>
      </c>
      <c r="O104">
        <v>0</v>
      </c>
      <c r="P104">
        <v>0</v>
      </c>
      <c r="Q104">
        <v>-38657.07</v>
      </c>
      <c r="R104">
        <v>1342.93</v>
      </c>
      <c r="S104">
        <v>670194</v>
      </c>
      <c r="T104" s="2">
        <v>45152</v>
      </c>
      <c r="U104" s="2"/>
      <c r="V104" t="s">
        <v>31</v>
      </c>
      <c r="W104">
        <v>2808</v>
      </c>
      <c r="X104">
        <v>0</v>
      </c>
      <c r="Y104" t="s">
        <v>551</v>
      </c>
      <c r="Z104">
        <v>0</v>
      </c>
      <c r="AA104" t="s">
        <v>2093</v>
      </c>
      <c r="AB104">
        <v>47340</v>
      </c>
      <c r="AC104">
        <v>-0.02</v>
      </c>
      <c r="AD104" t="s">
        <v>2199</v>
      </c>
    </row>
    <row r="105" spans="1:30" x14ac:dyDescent="0.25">
      <c r="A105">
        <v>5452</v>
      </c>
      <c r="B105" t="s">
        <v>219</v>
      </c>
      <c r="C105" t="s">
        <v>220</v>
      </c>
      <c r="D105" s="11">
        <f t="shared" si="1"/>
        <v>952806.96</v>
      </c>
      <c r="E105" s="6">
        <v>746295.6</v>
      </c>
      <c r="F105" s="6">
        <v>0</v>
      </c>
      <c r="G105" s="6">
        <v>0</v>
      </c>
      <c r="H105">
        <v>0</v>
      </c>
      <c r="I105">
        <v>135700.09</v>
      </c>
      <c r="J105">
        <v>33142.620000000003</v>
      </c>
      <c r="K105">
        <v>24232.17</v>
      </c>
      <c r="L105">
        <v>0</v>
      </c>
      <c r="M105">
        <v>9930.2800000000007</v>
      </c>
      <c r="N105">
        <v>0</v>
      </c>
      <c r="O105">
        <v>0</v>
      </c>
      <c r="P105">
        <v>0</v>
      </c>
      <c r="Q105">
        <v>4064.03</v>
      </c>
      <c r="R105">
        <v>4064.03</v>
      </c>
      <c r="S105">
        <v>770345</v>
      </c>
      <c r="T105" s="2">
        <v>45293</v>
      </c>
      <c r="U105" s="2"/>
      <c r="V105" t="s">
        <v>31</v>
      </c>
      <c r="W105">
        <v>105408</v>
      </c>
      <c r="X105">
        <v>0</v>
      </c>
      <c r="Y105" t="s">
        <v>551</v>
      </c>
      <c r="Z105">
        <v>206511.35999999999</v>
      </c>
      <c r="AA105" t="s">
        <v>2093</v>
      </c>
      <c r="AB105">
        <v>88907.5</v>
      </c>
      <c r="AC105">
        <v>-0.28999999999999998</v>
      </c>
      <c r="AD105" t="s">
        <v>2200</v>
      </c>
    </row>
    <row r="106" spans="1:30" x14ac:dyDescent="0.25">
      <c r="A106">
        <v>5461</v>
      </c>
      <c r="B106" t="s">
        <v>1830</v>
      </c>
      <c r="C106" t="s">
        <v>1831</v>
      </c>
      <c r="D106" s="11">
        <f t="shared" si="1"/>
        <v>952806.96</v>
      </c>
      <c r="E106" s="6">
        <v>746295.6</v>
      </c>
      <c r="F106" s="6">
        <v>0</v>
      </c>
      <c r="G106" s="6">
        <v>0</v>
      </c>
      <c r="H106">
        <v>0</v>
      </c>
      <c r="I106">
        <v>135700.09</v>
      </c>
      <c r="J106">
        <v>33142.620000000003</v>
      </c>
      <c r="K106">
        <v>24232.17</v>
      </c>
      <c r="L106">
        <v>0</v>
      </c>
      <c r="M106">
        <v>9930.2800000000007</v>
      </c>
      <c r="N106">
        <v>0</v>
      </c>
      <c r="O106">
        <v>0</v>
      </c>
      <c r="P106">
        <v>0</v>
      </c>
      <c r="Q106">
        <v>-35935.97</v>
      </c>
      <c r="R106">
        <v>4064.03</v>
      </c>
      <c r="S106">
        <v>730344.97</v>
      </c>
      <c r="T106" s="2">
        <v>45497</v>
      </c>
      <c r="U106" s="2"/>
      <c r="V106" t="s">
        <v>31</v>
      </c>
      <c r="W106">
        <v>2808</v>
      </c>
      <c r="X106">
        <v>0</v>
      </c>
      <c r="Y106" t="s">
        <v>551</v>
      </c>
      <c r="Z106">
        <v>206511.35999999999</v>
      </c>
      <c r="AA106" t="s">
        <v>2093</v>
      </c>
      <c r="AB106">
        <v>88907.5</v>
      </c>
      <c r="AC106">
        <v>-0.32</v>
      </c>
      <c r="AD106" t="s">
        <v>2201</v>
      </c>
    </row>
    <row r="107" spans="1:30" x14ac:dyDescent="0.25">
      <c r="A107">
        <v>5511</v>
      </c>
      <c r="B107" t="s">
        <v>221</v>
      </c>
      <c r="C107" t="s">
        <v>222</v>
      </c>
      <c r="D107" s="11">
        <f t="shared" si="1"/>
        <v>958962.4</v>
      </c>
      <c r="E107" s="6">
        <v>958962.4</v>
      </c>
      <c r="F107" s="6">
        <v>0</v>
      </c>
      <c r="G107" s="6">
        <v>0</v>
      </c>
      <c r="H107">
        <v>0</v>
      </c>
      <c r="I107">
        <v>137414.39999999999</v>
      </c>
      <c r="J107">
        <v>29673.51</v>
      </c>
      <c r="K107">
        <v>24538.3</v>
      </c>
      <c r="L107">
        <v>0</v>
      </c>
      <c r="M107">
        <v>9930.2800000000007</v>
      </c>
      <c r="N107">
        <v>0</v>
      </c>
      <c r="O107">
        <v>0</v>
      </c>
      <c r="P107">
        <v>0</v>
      </c>
      <c r="Q107">
        <v>227.57</v>
      </c>
      <c r="R107">
        <v>227.57</v>
      </c>
      <c r="S107">
        <v>938066.1</v>
      </c>
      <c r="T107" s="2">
        <v>45497</v>
      </c>
      <c r="U107" s="2"/>
      <c r="V107" t="s">
        <v>31</v>
      </c>
      <c r="W107">
        <v>110206</v>
      </c>
      <c r="X107">
        <v>0</v>
      </c>
      <c r="Y107" t="s">
        <v>2118</v>
      </c>
      <c r="Z107">
        <v>0</v>
      </c>
      <c r="AA107" t="s">
        <v>2093</v>
      </c>
      <c r="AB107">
        <v>110460</v>
      </c>
      <c r="AC107">
        <v>-0.45</v>
      </c>
      <c r="AD107" t="s">
        <v>2174</v>
      </c>
    </row>
    <row r="108" spans="1:30" x14ac:dyDescent="0.25">
      <c r="A108">
        <v>5656</v>
      </c>
      <c r="B108" t="s">
        <v>223</v>
      </c>
      <c r="C108" t="s">
        <v>224</v>
      </c>
      <c r="D108" s="11">
        <f t="shared" si="1"/>
        <v>840650.8</v>
      </c>
      <c r="E108" s="6">
        <v>840650.8</v>
      </c>
      <c r="F108" s="6">
        <v>0</v>
      </c>
      <c r="G108" s="6">
        <v>0</v>
      </c>
      <c r="H108">
        <v>0</v>
      </c>
      <c r="I108">
        <v>120486.55</v>
      </c>
      <c r="J108">
        <v>27685.22</v>
      </c>
      <c r="K108">
        <v>21515.45</v>
      </c>
      <c r="L108">
        <v>0</v>
      </c>
      <c r="M108">
        <v>9930.2800000000007</v>
      </c>
      <c r="N108">
        <v>0</v>
      </c>
      <c r="O108">
        <v>0</v>
      </c>
      <c r="P108">
        <v>0</v>
      </c>
      <c r="Q108">
        <v>1866.67</v>
      </c>
      <c r="R108">
        <v>1866.67</v>
      </c>
      <c r="S108">
        <v>821343</v>
      </c>
      <c r="T108" s="2">
        <v>45261</v>
      </c>
      <c r="U108" s="2"/>
      <c r="V108" t="s">
        <v>31</v>
      </c>
      <c r="W108">
        <v>105408</v>
      </c>
      <c r="X108">
        <v>0</v>
      </c>
      <c r="Y108" t="s">
        <v>2202</v>
      </c>
      <c r="Z108">
        <v>0</v>
      </c>
      <c r="AA108" t="s">
        <v>2093</v>
      </c>
      <c r="AB108">
        <v>9237</v>
      </c>
      <c r="AC108">
        <v>0.71</v>
      </c>
      <c r="AD108" t="s">
        <v>2203</v>
      </c>
    </row>
    <row r="109" spans="1:30" x14ac:dyDescent="0.25">
      <c r="A109">
        <v>5664</v>
      </c>
      <c r="B109" t="s">
        <v>225</v>
      </c>
      <c r="C109" t="s">
        <v>226</v>
      </c>
      <c r="D109" s="11">
        <f t="shared" si="1"/>
        <v>697784.15</v>
      </c>
      <c r="E109" s="6">
        <v>697784.15</v>
      </c>
      <c r="F109" s="6">
        <v>0</v>
      </c>
      <c r="G109" s="6">
        <v>0</v>
      </c>
      <c r="H109">
        <v>0</v>
      </c>
      <c r="I109">
        <v>99960.39</v>
      </c>
      <c r="J109">
        <v>29676.92</v>
      </c>
      <c r="K109">
        <v>17850.080000000002</v>
      </c>
      <c r="L109">
        <v>0</v>
      </c>
      <c r="M109">
        <v>9930.2800000000007</v>
      </c>
      <c r="N109">
        <v>0</v>
      </c>
      <c r="O109">
        <v>0</v>
      </c>
      <c r="P109">
        <v>0</v>
      </c>
      <c r="Q109">
        <v>8256.84</v>
      </c>
      <c r="R109">
        <v>8256.84</v>
      </c>
      <c r="S109">
        <v>564842</v>
      </c>
      <c r="T109" s="2">
        <v>45176</v>
      </c>
      <c r="U109" s="2"/>
      <c r="V109" t="s">
        <v>31</v>
      </c>
      <c r="W109">
        <v>105408</v>
      </c>
      <c r="X109">
        <v>0</v>
      </c>
      <c r="Y109" t="s">
        <v>551</v>
      </c>
      <c r="Z109">
        <v>0</v>
      </c>
      <c r="AA109" t="s">
        <v>2093</v>
      </c>
      <c r="AB109">
        <v>0</v>
      </c>
      <c r="AC109">
        <v>0.05</v>
      </c>
      <c r="AD109" t="s">
        <v>2204</v>
      </c>
    </row>
    <row r="110" spans="1:30" x14ac:dyDescent="0.25">
      <c r="A110">
        <v>5700</v>
      </c>
      <c r="B110" t="s">
        <v>227</v>
      </c>
      <c r="C110" t="s">
        <v>228</v>
      </c>
      <c r="D110" s="11">
        <f t="shared" si="1"/>
        <v>706065.6</v>
      </c>
      <c r="E110" s="6">
        <v>706065.6</v>
      </c>
      <c r="F110" s="6">
        <v>0</v>
      </c>
      <c r="G110" s="6">
        <v>0</v>
      </c>
      <c r="H110">
        <v>0</v>
      </c>
      <c r="I110">
        <v>101162.41</v>
      </c>
      <c r="J110">
        <v>25714.26</v>
      </c>
      <c r="K110">
        <v>18064.71</v>
      </c>
      <c r="L110">
        <v>0</v>
      </c>
      <c r="M110">
        <v>9930.2800000000007</v>
      </c>
      <c r="N110">
        <v>0</v>
      </c>
      <c r="O110">
        <v>0</v>
      </c>
      <c r="P110">
        <v>0</v>
      </c>
      <c r="Q110">
        <v>4036.6</v>
      </c>
      <c r="R110">
        <v>4036.6</v>
      </c>
      <c r="S110">
        <v>571754</v>
      </c>
      <c r="T110" s="2">
        <v>45490</v>
      </c>
      <c r="U110" s="2"/>
      <c r="V110" t="s">
        <v>31</v>
      </c>
      <c r="W110">
        <v>105408</v>
      </c>
      <c r="X110">
        <v>0</v>
      </c>
      <c r="Y110" t="s">
        <v>551</v>
      </c>
      <c r="Z110">
        <v>0</v>
      </c>
      <c r="AA110" t="s">
        <v>2145</v>
      </c>
      <c r="AB110">
        <v>0</v>
      </c>
      <c r="AC110">
        <v>0.48</v>
      </c>
      <c r="AD110" t="s">
        <v>2205</v>
      </c>
    </row>
    <row r="111" spans="1:30" x14ac:dyDescent="0.25">
      <c r="A111">
        <v>5716</v>
      </c>
      <c r="B111" t="s">
        <v>229</v>
      </c>
      <c r="C111" t="s">
        <v>230</v>
      </c>
      <c r="D111" s="11">
        <f t="shared" si="1"/>
        <v>889175.04000000004</v>
      </c>
      <c r="E111" s="6">
        <v>697891.6</v>
      </c>
      <c r="F111" s="6">
        <v>0</v>
      </c>
      <c r="G111" s="6">
        <v>0</v>
      </c>
      <c r="H111">
        <v>0</v>
      </c>
      <c r="I111">
        <v>127605.07</v>
      </c>
      <c r="J111">
        <v>27747.47</v>
      </c>
      <c r="K111">
        <v>22786.62</v>
      </c>
      <c r="L111">
        <v>0</v>
      </c>
      <c r="M111">
        <v>9930.2800000000007</v>
      </c>
      <c r="N111">
        <v>0</v>
      </c>
      <c r="O111">
        <v>0</v>
      </c>
      <c r="P111">
        <v>0</v>
      </c>
      <c r="Q111">
        <v>-39596.47</v>
      </c>
      <c r="R111">
        <v>403.53</v>
      </c>
      <c r="S111">
        <v>683798</v>
      </c>
      <c r="T111" s="2">
        <v>45026</v>
      </c>
      <c r="U111" s="2"/>
      <c r="V111" t="s">
        <v>31</v>
      </c>
      <c r="W111">
        <v>105408</v>
      </c>
      <c r="X111">
        <v>0</v>
      </c>
      <c r="Y111" t="s">
        <v>551</v>
      </c>
      <c r="Z111">
        <v>191283.44</v>
      </c>
      <c r="AA111" t="s">
        <v>2093</v>
      </c>
      <c r="AB111">
        <v>49264</v>
      </c>
      <c r="AC111">
        <v>-0.9</v>
      </c>
      <c r="AD111" t="s">
        <v>2206</v>
      </c>
    </row>
    <row r="112" spans="1:30" x14ac:dyDescent="0.25">
      <c r="A112">
        <v>5717</v>
      </c>
      <c r="B112" t="s">
        <v>648</v>
      </c>
      <c r="C112" t="s">
        <v>692</v>
      </c>
      <c r="D112" s="11">
        <f t="shared" si="1"/>
        <v>1189472.98</v>
      </c>
      <c r="E112" s="6">
        <v>919611.3</v>
      </c>
      <c r="F112" s="6">
        <v>0</v>
      </c>
      <c r="G112" s="6">
        <v>0</v>
      </c>
      <c r="H112">
        <v>0</v>
      </c>
      <c r="I112">
        <v>171126.2</v>
      </c>
      <c r="J112">
        <v>36669.9</v>
      </c>
      <c r="K112">
        <v>30558.26</v>
      </c>
      <c r="L112">
        <v>0</v>
      </c>
      <c r="M112">
        <v>9930.2800000000007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974045</v>
      </c>
      <c r="T112" s="2">
        <v>45399</v>
      </c>
      <c r="U112" s="2"/>
      <c r="V112" t="s">
        <v>31</v>
      </c>
      <c r="W112">
        <v>2808</v>
      </c>
      <c r="X112">
        <v>0</v>
      </c>
      <c r="Y112" t="s">
        <v>551</v>
      </c>
      <c r="Z112">
        <v>269861.68</v>
      </c>
      <c r="AA112" t="s">
        <v>2093</v>
      </c>
      <c r="AB112">
        <v>196133.75</v>
      </c>
      <c r="AC112">
        <v>-0.38</v>
      </c>
      <c r="AD112" t="s">
        <v>2207</v>
      </c>
    </row>
    <row r="113" spans="1:30" x14ac:dyDescent="0.25">
      <c r="A113">
        <v>5728</v>
      </c>
      <c r="B113" t="s">
        <v>1446</v>
      </c>
      <c r="C113" t="s">
        <v>1497</v>
      </c>
      <c r="D113" s="11">
        <f t="shared" si="1"/>
        <v>956326.9</v>
      </c>
      <c r="E113" s="6">
        <v>956326.9</v>
      </c>
      <c r="F113" s="6">
        <v>0</v>
      </c>
      <c r="G113" s="6">
        <v>0</v>
      </c>
      <c r="H113">
        <v>0</v>
      </c>
      <c r="I113">
        <v>137006.68</v>
      </c>
      <c r="J113">
        <v>30144.91</v>
      </c>
      <c r="K113">
        <v>24465.48</v>
      </c>
      <c r="L113">
        <v>0</v>
      </c>
      <c r="M113">
        <v>9930.2800000000007</v>
      </c>
      <c r="N113">
        <v>0</v>
      </c>
      <c r="O113">
        <v>0</v>
      </c>
      <c r="P113">
        <v>0</v>
      </c>
      <c r="Q113">
        <v>-79213.67</v>
      </c>
      <c r="R113">
        <v>786.33</v>
      </c>
      <c r="S113">
        <v>697857.22</v>
      </c>
      <c r="T113" s="2">
        <v>45446</v>
      </c>
      <c r="U113" s="2"/>
      <c r="V113" t="s">
        <v>31</v>
      </c>
      <c r="W113">
        <v>105408</v>
      </c>
      <c r="X113">
        <v>0</v>
      </c>
      <c r="Y113" t="s">
        <v>551</v>
      </c>
      <c r="Z113">
        <v>0</v>
      </c>
      <c r="AA113" t="s">
        <v>2090</v>
      </c>
      <c r="AB113">
        <v>0</v>
      </c>
      <c r="AC113">
        <v>-0.87</v>
      </c>
      <c r="AD113" t="s">
        <v>2208</v>
      </c>
    </row>
    <row r="114" spans="1:30" x14ac:dyDescent="0.25">
      <c r="A114">
        <v>5788</v>
      </c>
      <c r="B114" t="s">
        <v>231</v>
      </c>
      <c r="C114" t="s">
        <v>232</v>
      </c>
      <c r="D114" s="11">
        <f t="shared" si="1"/>
        <v>821253.1</v>
      </c>
      <c r="E114" s="6">
        <v>821253.1</v>
      </c>
      <c r="F114" s="6">
        <v>0</v>
      </c>
      <c r="G114" s="6">
        <v>0</v>
      </c>
      <c r="H114">
        <v>0</v>
      </c>
      <c r="I114">
        <v>117635.09</v>
      </c>
      <c r="J114">
        <v>30046.44</v>
      </c>
      <c r="K114">
        <v>21006.27</v>
      </c>
      <c r="L114">
        <v>0</v>
      </c>
      <c r="M114">
        <v>9930.2800000000007</v>
      </c>
      <c r="N114">
        <v>0</v>
      </c>
      <c r="O114">
        <v>166617.75</v>
      </c>
      <c r="P114">
        <v>0</v>
      </c>
      <c r="Q114">
        <v>-35161.08</v>
      </c>
      <c r="R114">
        <v>4838.92</v>
      </c>
      <c r="S114">
        <v>459855</v>
      </c>
      <c r="T114" s="2">
        <v>45110</v>
      </c>
      <c r="U114" s="2"/>
      <c r="V114" t="s">
        <v>31</v>
      </c>
      <c r="W114">
        <v>105408</v>
      </c>
      <c r="X114">
        <v>0</v>
      </c>
      <c r="Y114" t="s">
        <v>551</v>
      </c>
      <c r="Z114">
        <v>0</v>
      </c>
      <c r="AA114" t="s">
        <v>2093</v>
      </c>
      <c r="AB114">
        <v>0</v>
      </c>
      <c r="AC114">
        <v>1.38</v>
      </c>
      <c r="AD114" t="s">
        <v>2209</v>
      </c>
    </row>
    <row r="115" spans="1:30" x14ac:dyDescent="0.25">
      <c r="A115">
        <v>5821</v>
      </c>
      <c r="B115" t="s">
        <v>559</v>
      </c>
      <c r="C115" t="s">
        <v>693</v>
      </c>
      <c r="D115" s="11">
        <f t="shared" si="1"/>
        <v>758117.1</v>
      </c>
      <c r="E115" s="6">
        <v>758117.1</v>
      </c>
      <c r="F115" s="6">
        <v>0</v>
      </c>
      <c r="G115" s="6">
        <v>0</v>
      </c>
      <c r="H115">
        <v>0</v>
      </c>
      <c r="I115">
        <v>108854.23</v>
      </c>
      <c r="J115">
        <v>25541.74</v>
      </c>
      <c r="K115">
        <v>19438.259999999998</v>
      </c>
      <c r="L115">
        <v>0</v>
      </c>
      <c r="M115">
        <v>9930.2800000000007</v>
      </c>
      <c r="N115">
        <v>0</v>
      </c>
      <c r="O115">
        <v>0</v>
      </c>
      <c r="P115">
        <v>0</v>
      </c>
      <c r="Q115">
        <v>-77784.17</v>
      </c>
      <c r="R115">
        <v>2215.83</v>
      </c>
      <c r="S115">
        <v>535982</v>
      </c>
      <c r="T115" s="2">
        <v>45369</v>
      </c>
      <c r="U115" s="2"/>
      <c r="V115" t="s">
        <v>31</v>
      </c>
      <c r="W115">
        <v>125509</v>
      </c>
      <c r="X115">
        <v>0</v>
      </c>
      <c r="Y115" t="s">
        <v>551</v>
      </c>
      <c r="Z115">
        <v>0</v>
      </c>
      <c r="AA115" t="s">
        <v>2093</v>
      </c>
      <c r="AB115">
        <v>0</v>
      </c>
      <c r="AC115">
        <v>0.48</v>
      </c>
      <c r="AD115" t="s">
        <v>2210</v>
      </c>
    </row>
    <row r="116" spans="1:30" x14ac:dyDescent="0.25">
      <c r="A116">
        <v>5831</v>
      </c>
      <c r="B116" t="s">
        <v>235</v>
      </c>
      <c r="C116" t="s">
        <v>236</v>
      </c>
      <c r="D116" s="11">
        <f t="shared" si="1"/>
        <v>1114545.92</v>
      </c>
      <c r="E116" s="6">
        <v>948155.5</v>
      </c>
      <c r="F116" s="6">
        <v>0</v>
      </c>
      <c r="G116" s="6">
        <v>0</v>
      </c>
      <c r="H116">
        <v>0</v>
      </c>
      <c r="I116">
        <v>159088.46</v>
      </c>
      <c r="J116">
        <v>34802.29</v>
      </c>
      <c r="K116">
        <v>28408.66</v>
      </c>
      <c r="L116">
        <v>0</v>
      </c>
      <c r="M116">
        <v>9930.2800000000007</v>
      </c>
      <c r="N116">
        <v>0</v>
      </c>
      <c r="O116">
        <v>0</v>
      </c>
      <c r="P116">
        <v>0</v>
      </c>
      <c r="Q116">
        <v>711.91</v>
      </c>
      <c r="R116">
        <v>711.91</v>
      </c>
      <c r="S116">
        <v>1013793</v>
      </c>
      <c r="T116" s="2">
        <v>45261</v>
      </c>
      <c r="U116" s="2"/>
      <c r="V116" t="s">
        <v>31</v>
      </c>
      <c r="W116">
        <v>105408</v>
      </c>
      <c r="X116">
        <v>0</v>
      </c>
      <c r="Y116" t="s">
        <v>2211</v>
      </c>
      <c r="Z116">
        <v>166390.42000000001</v>
      </c>
      <c r="AA116" t="s">
        <v>2093</v>
      </c>
      <c r="AB116">
        <v>154105.5</v>
      </c>
      <c r="AC116">
        <v>-0.41</v>
      </c>
      <c r="AD116" t="s">
        <v>2212</v>
      </c>
    </row>
    <row r="117" spans="1:30" x14ac:dyDescent="0.25">
      <c r="A117">
        <v>5849</v>
      </c>
      <c r="B117" t="s">
        <v>237</v>
      </c>
      <c r="C117" t="s">
        <v>238</v>
      </c>
      <c r="D117" s="11">
        <f t="shared" si="1"/>
        <v>1199863.98</v>
      </c>
      <c r="E117" s="6">
        <v>937085.9</v>
      </c>
      <c r="F117" s="6">
        <v>0</v>
      </c>
      <c r="G117" s="6">
        <v>0</v>
      </c>
      <c r="H117">
        <v>0</v>
      </c>
      <c r="I117">
        <v>171979.62</v>
      </c>
      <c r="J117">
        <v>36852.78</v>
      </c>
      <c r="K117">
        <v>30710.65</v>
      </c>
      <c r="L117">
        <v>0</v>
      </c>
      <c r="M117">
        <v>9930.2800000000007</v>
      </c>
      <c r="N117">
        <v>0</v>
      </c>
      <c r="O117">
        <v>499142.5</v>
      </c>
      <c r="P117">
        <v>0</v>
      </c>
      <c r="Q117">
        <v>0</v>
      </c>
      <c r="R117">
        <v>0</v>
      </c>
      <c r="S117">
        <v>499143</v>
      </c>
      <c r="T117" s="2">
        <v>45251</v>
      </c>
      <c r="U117" s="2"/>
      <c r="V117" t="s">
        <v>31</v>
      </c>
      <c r="W117">
        <v>105408</v>
      </c>
      <c r="X117">
        <v>0</v>
      </c>
      <c r="Y117" t="s">
        <v>2213</v>
      </c>
      <c r="Z117">
        <v>262778.08</v>
      </c>
      <c r="AA117" t="s">
        <v>2093</v>
      </c>
      <c r="AB117">
        <v>135092.5</v>
      </c>
      <c r="AC117">
        <v>-0.11</v>
      </c>
      <c r="AD117" t="s">
        <v>2214</v>
      </c>
    </row>
    <row r="118" spans="1:30" x14ac:dyDescent="0.25">
      <c r="A118">
        <v>5853</v>
      </c>
      <c r="B118" t="s">
        <v>694</v>
      </c>
      <c r="C118" t="s">
        <v>695</v>
      </c>
      <c r="D118" s="11">
        <f t="shared" si="1"/>
        <v>952806.96</v>
      </c>
      <c r="E118" s="6">
        <v>746295.6</v>
      </c>
      <c r="F118" s="6">
        <v>0</v>
      </c>
      <c r="G118" s="6">
        <v>0</v>
      </c>
      <c r="H118">
        <v>0</v>
      </c>
      <c r="I118">
        <v>135700.09</v>
      </c>
      <c r="J118">
        <v>33142.620000000003</v>
      </c>
      <c r="K118">
        <v>24232.17</v>
      </c>
      <c r="L118">
        <v>0</v>
      </c>
      <c r="M118">
        <v>9930.2800000000007</v>
      </c>
      <c r="N118">
        <v>0</v>
      </c>
      <c r="O118">
        <v>386383.27</v>
      </c>
      <c r="P118">
        <v>0</v>
      </c>
      <c r="Q118">
        <v>-35935.97</v>
      </c>
      <c r="R118">
        <v>4064.03</v>
      </c>
      <c r="S118">
        <v>343962.18</v>
      </c>
      <c r="T118" s="2">
        <v>45419</v>
      </c>
      <c r="U118" s="2"/>
      <c r="V118" t="s">
        <v>31</v>
      </c>
      <c r="W118">
        <v>110206</v>
      </c>
      <c r="X118">
        <v>0</v>
      </c>
      <c r="Y118" t="s">
        <v>551</v>
      </c>
      <c r="Z118">
        <v>206511.35999999999</v>
      </c>
      <c r="AA118" t="s">
        <v>2093</v>
      </c>
      <c r="AB118">
        <v>88907.5</v>
      </c>
      <c r="AC118">
        <v>0.16</v>
      </c>
      <c r="AD118" t="s">
        <v>2215</v>
      </c>
    </row>
    <row r="119" spans="1:30" x14ac:dyDescent="0.25">
      <c r="A119">
        <v>5887</v>
      </c>
      <c r="B119" t="s">
        <v>240</v>
      </c>
      <c r="C119" t="s">
        <v>241</v>
      </c>
      <c r="D119" s="11">
        <f t="shared" si="1"/>
        <v>776299.5</v>
      </c>
      <c r="E119" s="6">
        <v>776299.5</v>
      </c>
      <c r="F119" s="6">
        <v>0</v>
      </c>
      <c r="G119" s="6">
        <v>0</v>
      </c>
      <c r="H119">
        <v>0</v>
      </c>
      <c r="I119">
        <v>111962.16</v>
      </c>
      <c r="J119">
        <v>23991.89</v>
      </c>
      <c r="K119">
        <v>19993.25</v>
      </c>
      <c r="L119">
        <v>0</v>
      </c>
      <c r="M119">
        <v>9930.2800000000007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938759</v>
      </c>
      <c r="T119" s="2">
        <v>45299</v>
      </c>
      <c r="U119" s="2"/>
      <c r="V119" t="s">
        <v>31</v>
      </c>
      <c r="W119">
        <v>119302</v>
      </c>
      <c r="X119">
        <v>0</v>
      </c>
      <c r="Y119" t="s">
        <v>2216</v>
      </c>
      <c r="Z119">
        <v>0</v>
      </c>
      <c r="AA119" t="s">
        <v>2090</v>
      </c>
      <c r="AB119">
        <v>16530</v>
      </c>
      <c r="AC119">
        <v>-0.23</v>
      </c>
      <c r="AD119" t="s">
        <v>2217</v>
      </c>
    </row>
    <row r="120" spans="1:30" x14ac:dyDescent="0.25">
      <c r="A120">
        <v>5907</v>
      </c>
      <c r="B120" t="s">
        <v>242</v>
      </c>
      <c r="C120" t="s">
        <v>243</v>
      </c>
      <c r="D120" s="11">
        <f t="shared" si="1"/>
        <v>705569.2</v>
      </c>
      <c r="E120" s="6">
        <v>705569.2</v>
      </c>
      <c r="F120" s="6">
        <v>0</v>
      </c>
      <c r="G120" s="6">
        <v>0</v>
      </c>
      <c r="H120">
        <v>0</v>
      </c>
      <c r="I120">
        <v>100912.07</v>
      </c>
      <c r="J120">
        <v>26474.41</v>
      </c>
      <c r="K120">
        <v>18020.009999999998</v>
      </c>
      <c r="L120">
        <v>0</v>
      </c>
      <c r="M120">
        <v>9930.2800000000007</v>
      </c>
      <c r="N120">
        <v>0</v>
      </c>
      <c r="O120">
        <v>0</v>
      </c>
      <c r="P120">
        <v>0</v>
      </c>
      <c r="Q120">
        <v>-35149.599999999999</v>
      </c>
      <c r="R120">
        <v>4850.3999999999996</v>
      </c>
      <c r="S120">
        <v>530314</v>
      </c>
      <c r="T120" s="2">
        <v>45261</v>
      </c>
      <c r="U120" s="2"/>
      <c r="V120" t="s">
        <v>31</v>
      </c>
      <c r="W120">
        <v>2808</v>
      </c>
      <c r="X120">
        <v>0</v>
      </c>
      <c r="Y120" t="s">
        <v>551</v>
      </c>
      <c r="Z120">
        <v>0</v>
      </c>
      <c r="AA120" t="s">
        <v>2145</v>
      </c>
      <c r="AB120">
        <v>26616</v>
      </c>
      <c r="AC120">
        <v>-7.0000000000000007E-2</v>
      </c>
      <c r="AD120" t="s">
        <v>2218</v>
      </c>
    </row>
    <row r="121" spans="1:30" x14ac:dyDescent="0.25">
      <c r="A121">
        <v>5966</v>
      </c>
      <c r="B121" t="s">
        <v>244</v>
      </c>
      <c r="C121" t="s">
        <v>245</v>
      </c>
      <c r="D121" s="11">
        <f t="shared" si="1"/>
        <v>1903734.15</v>
      </c>
      <c r="E121" s="6">
        <v>1903734.15</v>
      </c>
      <c r="F121" s="6">
        <v>0</v>
      </c>
      <c r="G121" s="6">
        <v>0</v>
      </c>
      <c r="H121">
        <v>0</v>
      </c>
      <c r="I121">
        <v>271700.68</v>
      </c>
      <c r="J121">
        <v>58221.58</v>
      </c>
      <c r="K121">
        <v>48517.97</v>
      </c>
      <c r="L121">
        <v>0</v>
      </c>
      <c r="M121">
        <v>9930.2800000000007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1552349</v>
      </c>
      <c r="T121" s="2">
        <v>45261</v>
      </c>
      <c r="U121" s="2"/>
      <c r="V121" t="s">
        <v>31</v>
      </c>
      <c r="W121">
        <v>121705</v>
      </c>
      <c r="X121">
        <v>0</v>
      </c>
      <c r="Y121" t="s">
        <v>551</v>
      </c>
      <c r="Z121">
        <v>0</v>
      </c>
      <c r="AA121" t="s">
        <v>2093</v>
      </c>
      <c r="AB121">
        <v>366481.5</v>
      </c>
      <c r="AC121">
        <v>0.41</v>
      </c>
      <c r="AD121" t="s">
        <v>2140</v>
      </c>
    </row>
    <row r="122" spans="1:30" x14ac:dyDescent="0.25">
      <c r="A122">
        <v>6034</v>
      </c>
      <c r="B122" t="s">
        <v>246</v>
      </c>
      <c r="C122" t="s">
        <v>247</v>
      </c>
      <c r="D122" s="11">
        <f t="shared" si="1"/>
        <v>829566.4</v>
      </c>
      <c r="E122" s="6">
        <v>829566.4</v>
      </c>
      <c r="F122" s="6">
        <v>0</v>
      </c>
      <c r="G122" s="6">
        <v>0</v>
      </c>
      <c r="H122">
        <v>0</v>
      </c>
      <c r="I122">
        <v>118857.14</v>
      </c>
      <c r="J122">
        <v>27685.22</v>
      </c>
      <c r="K122">
        <v>21224.49</v>
      </c>
      <c r="L122">
        <v>0</v>
      </c>
      <c r="M122">
        <v>9930.2800000000007</v>
      </c>
      <c r="N122">
        <v>0</v>
      </c>
      <c r="O122">
        <v>0</v>
      </c>
      <c r="P122">
        <v>0</v>
      </c>
      <c r="Q122">
        <v>-37784.17</v>
      </c>
      <c r="R122">
        <v>2215.83</v>
      </c>
      <c r="S122">
        <v>633499</v>
      </c>
      <c r="T122" s="2">
        <v>45261</v>
      </c>
      <c r="U122" s="2"/>
      <c r="V122" t="s">
        <v>31</v>
      </c>
      <c r="W122">
        <v>105408</v>
      </c>
      <c r="X122">
        <v>0</v>
      </c>
      <c r="Y122" t="s">
        <v>551</v>
      </c>
      <c r="Z122">
        <v>0</v>
      </c>
      <c r="AA122" t="s">
        <v>2093</v>
      </c>
      <c r="AB122">
        <v>0</v>
      </c>
      <c r="AC122">
        <v>0.8</v>
      </c>
      <c r="AD122" t="s">
        <v>2154</v>
      </c>
    </row>
    <row r="123" spans="1:30" x14ac:dyDescent="0.25">
      <c r="A123">
        <v>6109</v>
      </c>
      <c r="B123" t="s">
        <v>248</v>
      </c>
      <c r="C123" t="s">
        <v>249</v>
      </c>
      <c r="D123" s="11">
        <f t="shared" si="1"/>
        <v>840928</v>
      </c>
      <c r="E123" s="6">
        <v>840928</v>
      </c>
      <c r="F123" s="6">
        <v>0</v>
      </c>
      <c r="G123" s="6">
        <v>0</v>
      </c>
      <c r="H123">
        <v>0</v>
      </c>
      <c r="I123">
        <v>120486.55</v>
      </c>
      <c r="J123">
        <v>27859.8</v>
      </c>
      <c r="K123">
        <v>21515.46</v>
      </c>
      <c r="L123">
        <v>0</v>
      </c>
      <c r="M123">
        <v>9930.2800000000007</v>
      </c>
      <c r="N123">
        <v>0</v>
      </c>
      <c r="O123">
        <v>0</v>
      </c>
      <c r="P123">
        <v>0</v>
      </c>
      <c r="Q123">
        <v>-77958.75</v>
      </c>
      <c r="R123">
        <v>2041.25</v>
      </c>
      <c r="S123">
        <v>602867</v>
      </c>
      <c r="T123" s="2">
        <v>45261</v>
      </c>
      <c r="U123" s="2"/>
      <c r="V123" t="s">
        <v>31</v>
      </c>
      <c r="W123">
        <v>2808</v>
      </c>
      <c r="X123">
        <v>0</v>
      </c>
      <c r="Y123" t="s">
        <v>551</v>
      </c>
      <c r="Z123">
        <v>0</v>
      </c>
      <c r="AA123" t="s">
        <v>2093</v>
      </c>
      <c r="AB123">
        <v>9468</v>
      </c>
      <c r="AC123">
        <v>-0.37</v>
      </c>
      <c r="AD123" t="s">
        <v>2219</v>
      </c>
    </row>
    <row r="124" spans="1:30" x14ac:dyDescent="0.25">
      <c r="A124">
        <v>6132</v>
      </c>
      <c r="B124" t="s">
        <v>250</v>
      </c>
      <c r="C124" t="s">
        <v>251</v>
      </c>
      <c r="D124" s="11">
        <f t="shared" si="1"/>
        <v>880070.05</v>
      </c>
      <c r="E124" s="6">
        <v>880070.05</v>
      </c>
      <c r="F124" s="6">
        <v>0</v>
      </c>
      <c r="G124" s="6">
        <v>0</v>
      </c>
      <c r="H124">
        <v>0</v>
      </c>
      <c r="I124">
        <v>126121.62</v>
      </c>
      <c r="J124">
        <v>28368.99</v>
      </c>
      <c r="K124">
        <v>22521.72</v>
      </c>
      <c r="L124">
        <v>0</v>
      </c>
      <c r="M124">
        <v>9930.2800000000007</v>
      </c>
      <c r="N124">
        <v>0</v>
      </c>
      <c r="O124">
        <v>0</v>
      </c>
      <c r="P124">
        <v>0</v>
      </c>
      <c r="Q124">
        <v>1342.93</v>
      </c>
      <c r="R124">
        <v>1342.93</v>
      </c>
      <c r="S124">
        <v>715269</v>
      </c>
      <c r="T124" s="2">
        <v>45261</v>
      </c>
      <c r="U124" s="2"/>
      <c r="V124" t="s">
        <v>31</v>
      </c>
      <c r="W124">
        <v>105408</v>
      </c>
      <c r="X124">
        <v>0</v>
      </c>
      <c r="Y124" t="s">
        <v>551</v>
      </c>
      <c r="Z124">
        <v>0</v>
      </c>
      <c r="AA124" t="s">
        <v>2093</v>
      </c>
      <c r="AB124">
        <v>47340</v>
      </c>
      <c r="AC124">
        <v>-0.02</v>
      </c>
      <c r="AD124" t="s">
        <v>2220</v>
      </c>
    </row>
    <row r="125" spans="1:30" x14ac:dyDescent="0.25">
      <c r="A125">
        <v>6134</v>
      </c>
      <c r="B125" t="s">
        <v>252</v>
      </c>
      <c r="C125" t="s">
        <v>253</v>
      </c>
      <c r="D125" s="11">
        <f t="shared" si="1"/>
        <v>807658</v>
      </c>
      <c r="E125" s="6">
        <v>807658</v>
      </c>
      <c r="F125" s="6">
        <v>0</v>
      </c>
      <c r="G125" s="6">
        <v>0</v>
      </c>
      <c r="H125">
        <v>0</v>
      </c>
      <c r="I125">
        <v>116231.79</v>
      </c>
      <c r="J125">
        <v>25134.38</v>
      </c>
      <c r="K125">
        <v>20755.689999999999</v>
      </c>
      <c r="L125">
        <v>0</v>
      </c>
      <c r="M125">
        <v>9930.2800000000007</v>
      </c>
      <c r="N125">
        <v>0</v>
      </c>
      <c r="O125">
        <v>0</v>
      </c>
      <c r="P125">
        <v>0</v>
      </c>
      <c r="Q125">
        <v>227.57</v>
      </c>
      <c r="R125">
        <v>227.57</v>
      </c>
      <c r="S125">
        <v>938066</v>
      </c>
      <c r="T125" s="2">
        <v>45490</v>
      </c>
      <c r="U125" s="2"/>
      <c r="V125" t="s">
        <v>31</v>
      </c>
      <c r="W125">
        <v>3900</v>
      </c>
      <c r="X125">
        <v>0</v>
      </c>
      <c r="Y125" t="s">
        <v>2221</v>
      </c>
      <c r="Z125">
        <v>0</v>
      </c>
      <c r="AA125" t="s">
        <v>2093</v>
      </c>
      <c r="AB125">
        <v>110460</v>
      </c>
      <c r="AC125">
        <v>-0.5</v>
      </c>
      <c r="AD125" t="s">
        <v>2119</v>
      </c>
    </row>
    <row r="126" spans="1:30" x14ac:dyDescent="0.25">
      <c r="A126">
        <v>6154</v>
      </c>
      <c r="B126" t="s">
        <v>254</v>
      </c>
      <c r="C126" t="s">
        <v>255</v>
      </c>
      <c r="D126" s="11">
        <f t="shared" si="1"/>
        <v>925339.2</v>
      </c>
      <c r="E126" s="6">
        <v>925339.2</v>
      </c>
      <c r="F126" s="6">
        <v>0</v>
      </c>
      <c r="G126" s="6">
        <v>0</v>
      </c>
      <c r="H126">
        <v>0</v>
      </c>
      <c r="I126">
        <v>132707.15</v>
      </c>
      <c r="J126">
        <v>28664.81</v>
      </c>
      <c r="K126">
        <v>23697.72</v>
      </c>
      <c r="L126">
        <v>0</v>
      </c>
      <c r="M126">
        <v>9930.2800000000007</v>
      </c>
      <c r="N126">
        <v>0</v>
      </c>
      <c r="O126">
        <v>0</v>
      </c>
      <c r="P126">
        <v>0</v>
      </c>
      <c r="Q126">
        <v>227.57</v>
      </c>
      <c r="R126">
        <v>227.57</v>
      </c>
      <c r="S126">
        <v>938066</v>
      </c>
      <c r="T126" s="2">
        <v>45166</v>
      </c>
      <c r="U126" s="2"/>
      <c r="V126" t="s">
        <v>31</v>
      </c>
      <c r="W126">
        <v>2808</v>
      </c>
      <c r="X126">
        <v>0</v>
      </c>
      <c r="Y126" t="s">
        <v>2222</v>
      </c>
      <c r="Z126">
        <v>0</v>
      </c>
      <c r="AA126" t="s">
        <v>2093</v>
      </c>
      <c r="AB126">
        <v>110460</v>
      </c>
      <c r="AC126">
        <v>0.12</v>
      </c>
      <c r="AD126" t="s">
        <v>2119</v>
      </c>
    </row>
    <row r="127" spans="1:30" x14ac:dyDescent="0.25">
      <c r="A127">
        <v>6156</v>
      </c>
      <c r="B127" t="s">
        <v>256</v>
      </c>
      <c r="C127" t="s">
        <v>257</v>
      </c>
      <c r="D127" s="11">
        <f t="shared" si="1"/>
        <v>845608.95</v>
      </c>
      <c r="E127" s="6">
        <v>845608.95</v>
      </c>
      <c r="F127" s="6">
        <v>0</v>
      </c>
      <c r="G127" s="6">
        <v>0</v>
      </c>
      <c r="H127">
        <v>0</v>
      </c>
      <c r="I127">
        <v>120780.87</v>
      </c>
      <c r="J127">
        <v>29547.42</v>
      </c>
      <c r="K127">
        <v>21568.01</v>
      </c>
      <c r="L127">
        <v>0</v>
      </c>
      <c r="M127">
        <v>9930.2800000000007</v>
      </c>
      <c r="N127">
        <v>0</v>
      </c>
      <c r="O127">
        <v>0</v>
      </c>
      <c r="P127">
        <v>0</v>
      </c>
      <c r="Q127">
        <v>-36334.199999999997</v>
      </c>
      <c r="R127">
        <v>3665.8</v>
      </c>
      <c r="S127">
        <v>749220</v>
      </c>
      <c r="T127" s="2">
        <v>45252</v>
      </c>
      <c r="U127" s="2"/>
      <c r="V127" t="s">
        <v>31</v>
      </c>
      <c r="W127">
        <v>105408</v>
      </c>
      <c r="X127">
        <v>0</v>
      </c>
      <c r="Y127" t="s">
        <v>2223</v>
      </c>
      <c r="Z127">
        <v>0</v>
      </c>
      <c r="AA127" t="s">
        <v>2093</v>
      </c>
      <c r="AB127">
        <v>56577.5</v>
      </c>
      <c r="AC127">
        <v>0.28999999999999998</v>
      </c>
      <c r="AD127" t="s">
        <v>2224</v>
      </c>
    </row>
    <row r="128" spans="1:30" x14ac:dyDescent="0.25">
      <c r="A128">
        <v>6162</v>
      </c>
      <c r="B128" t="s">
        <v>258</v>
      </c>
      <c r="C128" t="s">
        <v>259</v>
      </c>
      <c r="D128" s="11">
        <f t="shared" si="1"/>
        <v>755535.6</v>
      </c>
      <c r="E128" s="6">
        <v>755535.6</v>
      </c>
      <c r="F128" s="6">
        <v>0</v>
      </c>
      <c r="G128" s="6">
        <v>0</v>
      </c>
      <c r="H128">
        <v>0</v>
      </c>
      <c r="I128">
        <v>108257.12</v>
      </c>
      <c r="J128">
        <v>26474.41</v>
      </c>
      <c r="K128">
        <v>19331.63</v>
      </c>
      <c r="L128">
        <v>0</v>
      </c>
      <c r="M128">
        <v>9930.2800000000007</v>
      </c>
      <c r="N128">
        <v>0</v>
      </c>
      <c r="O128">
        <v>0</v>
      </c>
      <c r="P128">
        <v>0</v>
      </c>
      <c r="Q128">
        <v>3276.46</v>
      </c>
      <c r="R128">
        <v>3276.46</v>
      </c>
      <c r="S128">
        <v>612548</v>
      </c>
      <c r="T128" s="2">
        <v>45261</v>
      </c>
      <c r="U128" s="2"/>
      <c r="V128" t="s">
        <v>31</v>
      </c>
      <c r="W128">
        <v>2808</v>
      </c>
      <c r="X128">
        <v>0</v>
      </c>
      <c r="Y128" t="s">
        <v>551</v>
      </c>
      <c r="Z128">
        <v>0</v>
      </c>
      <c r="AA128" t="s">
        <v>2145</v>
      </c>
      <c r="AB128">
        <v>43650</v>
      </c>
      <c r="AC128">
        <v>-0.18</v>
      </c>
      <c r="AD128" t="s">
        <v>2225</v>
      </c>
    </row>
    <row r="129" spans="1:30" x14ac:dyDescent="0.25">
      <c r="A129">
        <v>6198</v>
      </c>
      <c r="B129" t="s">
        <v>260</v>
      </c>
      <c r="C129" t="s">
        <v>261</v>
      </c>
      <c r="D129" s="11">
        <f t="shared" si="1"/>
        <v>772768.7</v>
      </c>
      <c r="E129" s="6">
        <v>772768.7</v>
      </c>
      <c r="F129" s="6">
        <v>0</v>
      </c>
      <c r="G129" s="6">
        <v>0</v>
      </c>
      <c r="H129">
        <v>0</v>
      </c>
      <c r="I129">
        <v>110635.98</v>
      </c>
      <c r="J129">
        <v>27136.2</v>
      </c>
      <c r="K129">
        <v>19756.43</v>
      </c>
      <c r="L129">
        <v>0</v>
      </c>
      <c r="M129">
        <v>9930.2800000000007</v>
      </c>
      <c r="N129">
        <v>0</v>
      </c>
      <c r="O129">
        <v>0</v>
      </c>
      <c r="P129">
        <v>0</v>
      </c>
      <c r="Q129">
        <v>3428.49</v>
      </c>
      <c r="R129">
        <v>3428.49</v>
      </c>
      <c r="S129">
        <v>626227</v>
      </c>
      <c r="T129" s="2">
        <v>45261</v>
      </c>
      <c r="U129" s="2"/>
      <c r="V129" t="s">
        <v>31</v>
      </c>
      <c r="W129">
        <v>105408</v>
      </c>
      <c r="X129">
        <v>0</v>
      </c>
      <c r="Y129" t="s">
        <v>551</v>
      </c>
      <c r="Z129">
        <v>0</v>
      </c>
      <c r="AA129" t="s">
        <v>2145</v>
      </c>
      <c r="AB129">
        <v>69201.5</v>
      </c>
      <c r="AC129">
        <v>0.46</v>
      </c>
      <c r="AD129" t="s">
        <v>2226</v>
      </c>
    </row>
    <row r="130" spans="1:30" x14ac:dyDescent="0.25">
      <c r="A130">
        <v>6232</v>
      </c>
      <c r="B130" t="s">
        <v>262</v>
      </c>
      <c r="C130" t="s">
        <v>263</v>
      </c>
      <c r="D130" s="11">
        <f t="shared" si="1"/>
        <v>812997.4</v>
      </c>
      <c r="E130" s="6">
        <v>812997.4</v>
      </c>
      <c r="F130" s="6">
        <v>0</v>
      </c>
      <c r="G130" s="6">
        <v>0</v>
      </c>
      <c r="H130">
        <v>0</v>
      </c>
      <c r="I130">
        <v>116520.37</v>
      </c>
      <c r="J130">
        <v>27261.4</v>
      </c>
      <c r="K130">
        <v>20807.21</v>
      </c>
      <c r="L130">
        <v>0</v>
      </c>
      <c r="M130">
        <v>9930.2800000000007</v>
      </c>
      <c r="N130">
        <v>0</v>
      </c>
      <c r="O130">
        <v>0</v>
      </c>
      <c r="P130">
        <v>0</v>
      </c>
      <c r="Q130">
        <v>2292.75</v>
      </c>
      <c r="R130">
        <v>2292.75</v>
      </c>
      <c r="S130">
        <v>935427</v>
      </c>
      <c r="T130" s="2">
        <v>45160</v>
      </c>
      <c r="U130" s="2"/>
      <c r="V130" t="s">
        <v>31</v>
      </c>
      <c r="W130">
        <v>105408</v>
      </c>
      <c r="X130">
        <v>0</v>
      </c>
      <c r="Y130" t="s">
        <v>2227</v>
      </c>
      <c r="Z130">
        <v>0</v>
      </c>
      <c r="AA130" t="s">
        <v>2145</v>
      </c>
      <c r="AB130">
        <v>95888</v>
      </c>
      <c r="AC130">
        <v>-0.9</v>
      </c>
      <c r="AD130" t="s">
        <v>2228</v>
      </c>
    </row>
    <row r="131" spans="1:30" x14ac:dyDescent="0.25">
      <c r="A131">
        <v>6251</v>
      </c>
      <c r="B131" t="s">
        <v>1855</v>
      </c>
      <c r="C131" t="s">
        <v>1856</v>
      </c>
      <c r="D131" s="11">
        <f t="shared" ref="D131:D194" si="2">+E131+F131+Z131</f>
        <v>990192.62</v>
      </c>
      <c r="E131" s="6">
        <v>769571.4</v>
      </c>
      <c r="F131" s="6">
        <v>0</v>
      </c>
      <c r="G131" s="6">
        <v>0</v>
      </c>
      <c r="H131">
        <v>0</v>
      </c>
      <c r="I131">
        <v>142049.92000000001</v>
      </c>
      <c r="J131">
        <v>30439.27</v>
      </c>
      <c r="K131">
        <v>25366.06</v>
      </c>
      <c r="L131">
        <v>0</v>
      </c>
      <c r="M131">
        <v>9930.2800000000007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806856.95</v>
      </c>
      <c r="T131" s="2">
        <v>45492</v>
      </c>
      <c r="U131" s="2"/>
      <c r="V131" t="s">
        <v>31</v>
      </c>
      <c r="W131">
        <v>2808</v>
      </c>
      <c r="X131">
        <v>0</v>
      </c>
      <c r="Y131" t="s">
        <v>551</v>
      </c>
      <c r="Z131">
        <v>220621.22</v>
      </c>
      <c r="AA131" t="s">
        <v>2093</v>
      </c>
      <c r="AB131">
        <v>78746</v>
      </c>
      <c r="AC131">
        <v>0.23</v>
      </c>
      <c r="AD131" t="s">
        <v>2229</v>
      </c>
    </row>
    <row r="132" spans="1:30" x14ac:dyDescent="0.25">
      <c r="A132">
        <v>6271</v>
      </c>
      <c r="B132" t="s">
        <v>264</v>
      </c>
      <c r="C132" t="s">
        <v>265</v>
      </c>
      <c r="D132" s="11">
        <f t="shared" si="2"/>
        <v>588388</v>
      </c>
      <c r="E132" s="6">
        <v>588388</v>
      </c>
      <c r="F132" s="6">
        <v>0</v>
      </c>
      <c r="G132" s="6">
        <v>0</v>
      </c>
      <c r="H132">
        <v>0</v>
      </c>
      <c r="I132">
        <v>84302</v>
      </c>
      <c r="J132">
        <v>23836.23</v>
      </c>
      <c r="K132">
        <v>15053.94</v>
      </c>
      <c r="L132">
        <v>0</v>
      </c>
      <c r="M132">
        <v>9930.2800000000007</v>
      </c>
      <c r="N132">
        <v>0</v>
      </c>
      <c r="O132">
        <v>0</v>
      </c>
      <c r="P132">
        <v>0</v>
      </c>
      <c r="Q132">
        <v>-34228.480000000003</v>
      </c>
      <c r="R132">
        <v>5771.52</v>
      </c>
      <c r="S132">
        <v>434806</v>
      </c>
      <c r="T132" s="2">
        <v>45308</v>
      </c>
      <c r="U132" s="2"/>
      <c r="V132" t="s">
        <v>31</v>
      </c>
      <c r="W132">
        <v>105408</v>
      </c>
      <c r="X132">
        <v>0</v>
      </c>
      <c r="Y132" t="s">
        <v>551</v>
      </c>
      <c r="Z132">
        <v>0</v>
      </c>
      <c r="AA132" t="s">
        <v>2145</v>
      </c>
      <c r="AB132">
        <v>0</v>
      </c>
      <c r="AC132">
        <v>-0.22</v>
      </c>
      <c r="AD132" t="s">
        <v>2230</v>
      </c>
    </row>
    <row r="133" spans="1:30" x14ac:dyDescent="0.25">
      <c r="A133">
        <v>6277</v>
      </c>
      <c r="B133" t="s">
        <v>529</v>
      </c>
      <c r="C133" t="s">
        <v>588</v>
      </c>
      <c r="D133" s="11">
        <f t="shared" si="2"/>
        <v>782526.75</v>
      </c>
      <c r="E133" s="6">
        <v>782526.75</v>
      </c>
      <c r="F133" s="6">
        <v>0</v>
      </c>
      <c r="G133" s="6">
        <v>0</v>
      </c>
      <c r="H133">
        <v>0</v>
      </c>
      <c r="I133">
        <v>112045.27</v>
      </c>
      <c r="J133">
        <v>30325.62</v>
      </c>
      <c r="K133">
        <v>20008.09</v>
      </c>
      <c r="L133">
        <v>0</v>
      </c>
      <c r="M133">
        <v>9930.2800000000007</v>
      </c>
      <c r="N133">
        <v>0</v>
      </c>
      <c r="O133">
        <v>0</v>
      </c>
      <c r="P133">
        <v>0</v>
      </c>
      <c r="Q133">
        <v>-33684.080000000002</v>
      </c>
      <c r="R133">
        <v>6315.92</v>
      </c>
      <c r="S133">
        <v>594329</v>
      </c>
      <c r="T133" s="2">
        <v>45330</v>
      </c>
      <c r="U133" s="2"/>
      <c r="V133" t="s">
        <v>31</v>
      </c>
      <c r="W133">
        <v>2808</v>
      </c>
      <c r="X133">
        <v>0</v>
      </c>
      <c r="Y133" t="s">
        <v>551</v>
      </c>
      <c r="Z133">
        <v>0</v>
      </c>
      <c r="AA133" t="s">
        <v>2093</v>
      </c>
      <c r="AB133">
        <v>0</v>
      </c>
      <c r="AC133">
        <v>-1.03</v>
      </c>
      <c r="AD133" t="s">
        <v>1523</v>
      </c>
    </row>
    <row r="134" spans="1:30" x14ac:dyDescent="0.25">
      <c r="A134">
        <v>6293</v>
      </c>
      <c r="B134" t="s">
        <v>266</v>
      </c>
      <c r="C134" t="s">
        <v>267</v>
      </c>
      <c r="D134" s="11">
        <f t="shared" si="2"/>
        <v>1990811.32</v>
      </c>
      <c r="E134" s="6">
        <v>1990811.32</v>
      </c>
      <c r="F134" s="6">
        <v>0</v>
      </c>
      <c r="G134" s="6">
        <v>0</v>
      </c>
      <c r="H134">
        <v>0</v>
      </c>
      <c r="I134">
        <v>287021.75</v>
      </c>
      <c r="J134">
        <v>61504.66</v>
      </c>
      <c r="K134">
        <v>51253.89</v>
      </c>
      <c r="L134">
        <v>0</v>
      </c>
      <c r="M134">
        <v>9930.2800000000007</v>
      </c>
      <c r="N134">
        <v>0</v>
      </c>
      <c r="O134">
        <v>107184.13</v>
      </c>
      <c r="P134">
        <v>0</v>
      </c>
      <c r="Q134">
        <v>0</v>
      </c>
      <c r="R134">
        <v>0</v>
      </c>
      <c r="S134">
        <v>1533261</v>
      </c>
      <c r="T134" s="2">
        <v>45147</v>
      </c>
      <c r="U134" s="2"/>
      <c r="V134" t="s">
        <v>31</v>
      </c>
      <c r="W134">
        <v>2808</v>
      </c>
      <c r="X134">
        <v>0</v>
      </c>
      <c r="Y134" t="s">
        <v>551</v>
      </c>
      <c r="Z134">
        <v>0</v>
      </c>
      <c r="AA134" t="s">
        <v>2093</v>
      </c>
      <c r="AB134">
        <v>468550</v>
      </c>
      <c r="AC134">
        <v>0.36</v>
      </c>
      <c r="AD134" t="s">
        <v>2231</v>
      </c>
    </row>
    <row r="135" spans="1:30" x14ac:dyDescent="0.25">
      <c r="A135">
        <v>6295</v>
      </c>
      <c r="B135" t="s">
        <v>268</v>
      </c>
      <c r="C135" t="s">
        <v>269</v>
      </c>
      <c r="D135" s="11">
        <f t="shared" si="2"/>
        <v>816957.7</v>
      </c>
      <c r="E135" s="6">
        <v>816957.7</v>
      </c>
      <c r="F135" s="6">
        <v>0</v>
      </c>
      <c r="G135" s="6">
        <v>0</v>
      </c>
      <c r="H135">
        <v>0</v>
      </c>
      <c r="I135">
        <v>117091.91</v>
      </c>
      <c r="J135">
        <v>27306.95</v>
      </c>
      <c r="K135">
        <v>20909.28</v>
      </c>
      <c r="L135">
        <v>0</v>
      </c>
      <c r="M135">
        <v>9930.2800000000007</v>
      </c>
      <c r="N135">
        <v>0</v>
      </c>
      <c r="O135">
        <v>0</v>
      </c>
      <c r="P135">
        <v>0</v>
      </c>
      <c r="Q135">
        <v>2215.83</v>
      </c>
      <c r="R135">
        <v>2215.83</v>
      </c>
      <c r="S135">
        <v>663349</v>
      </c>
      <c r="T135" s="2">
        <v>45261</v>
      </c>
      <c r="U135" s="2"/>
      <c r="V135" t="s">
        <v>31</v>
      </c>
      <c r="W135">
        <v>105408</v>
      </c>
      <c r="X135">
        <v>0</v>
      </c>
      <c r="Y135" t="s">
        <v>551</v>
      </c>
      <c r="Z135">
        <v>0</v>
      </c>
      <c r="AA135" t="s">
        <v>2093</v>
      </c>
      <c r="AB135">
        <v>0</v>
      </c>
      <c r="AC135">
        <v>0.79</v>
      </c>
      <c r="AD135" t="s">
        <v>2134</v>
      </c>
    </row>
    <row r="136" spans="1:30" x14ac:dyDescent="0.25">
      <c r="A136">
        <v>6306</v>
      </c>
      <c r="B136" t="s">
        <v>270</v>
      </c>
      <c r="C136" t="s">
        <v>271</v>
      </c>
      <c r="D136" s="11">
        <f t="shared" si="2"/>
        <v>745980.14</v>
      </c>
      <c r="E136" s="6">
        <v>699060.25</v>
      </c>
      <c r="F136" s="6">
        <v>0</v>
      </c>
      <c r="G136" s="6">
        <v>0</v>
      </c>
      <c r="H136">
        <v>0</v>
      </c>
      <c r="I136">
        <v>106750.45</v>
      </c>
      <c r="J136">
        <v>26911.7</v>
      </c>
      <c r="K136">
        <v>19062.57</v>
      </c>
      <c r="L136">
        <v>0</v>
      </c>
      <c r="M136">
        <v>9930.2800000000007</v>
      </c>
      <c r="N136">
        <v>0</v>
      </c>
      <c r="O136">
        <v>0</v>
      </c>
      <c r="P136">
        <v>0</v>
      </c>
      <c r="Q136">
        <v>4036.6</v>
      </c>
      <c r="R136">
        <v>4036.6</v>
      </c>
      <c r="S136">
        <v>603885</v>
      </c>
      <c r="T136" s="2">
        <v>45110</v>
      </c>
      <c r="U136" s="2"/>
      <c r="V136" t="s">
        <v>31</v>
      </c>
      <c r="W136">
        <v>2808</v>
      </c>
      <c r="X136">
        <v>0</v>
      </c>
      <c r="Y136" t="s">
        <v>551</v>
      </c>
      <c r="Z136">
        <v>46919.89</v>
      </c>
      <c r="AA136" t="s">
        <v>2145</v>
      </c>
      <c r="AB136">
        <v>11178.75</v>
      </c>
      <c r="AC136">
        <v>0.28000000000000003</v>
      </c>
      <c r="AD136" t="s">
        <v>2232</v>
      </c>
    </row>
    <row r="137" spans="1:30" x14ac:dyDescent="0.25">
      <c r="A137">
        <v>6322</v>
      </c>
      <c r="B137" t="s">
        <v>272</v>
      </c>
      <c r="C137" t="s">
        <v>273</v>
      </c>
      <c r="D137" s="11">
        <f t="shared" si="2"/>
        <v>886374.40000000002</v>
      </c>
      <c r="E137" s="6">
        <v>886374.40000000002</v>
      </c>
      <c r="F137" s="6">
        <v>0</v>
      </c>
      <c r="G137" s="6">
        <v>0</v>
      </c>
      <c r="H137">
        <v>0</v>
      </c>
      <c r="I137">
        <v>127004.24</v>
      </c>
      <c r="J137">
        <v>28558.13</v>
      </c>
      <c r="K137">
        <v>22679.33</v>
      </c>
      <c r="L137">
        <v>0</v>
      </c>
      <c r="M137">
        <v>9930.2800000000007</v>
      </c>
      <c r="N137">
        <v>0</v>
      </c>
      <c r="O137">
        <v>0</v>
      </c>
      <c r="P137">
        <v>0</v>
      </c>
      <c r="Q137">
        <v>1342.93</v>
      </c>
      <c r="R137">
        <v>1342.93</v>
      </c>
      <c r="S137">
        <v>720344</v>
      </c>
      <c r="T137" s="2">
        <v>45261</v>
      </c>
      <c r="U137" s="2"/>
      <c r="V137" t="s">
        <v>31</v>
      </c>
      <c r="W137">
        <v>110206</v>
      </c>
      <c r="X137">
        <v>0</v>
      </c>
      <c r="Y137" t="s">
        <v>551</v>
      </c>
      <c r="Z137">
        <v>0</v>
      </c>
      <c r="AA137" t="s">
        <v>2093</v>
      </c>
      <c r="AB137">
        <v>47340</v>
      </c>
      <c r="AC137">
        <v>0</v>
      </c>
      <c r="AD137" t="s">
        <v>2157</v>
      </c>
    </row>
    <row r="138" spans="1:30" x14ac:dyDescent="0.25">
      <c r="A138">
        <v>6341</v>
      </c>
      <c r="B138" t="s">
        <v>274</v>
      </c>
      <c r="C138" t="s">
        <v>275</v>
      </c>
      <c r="D138" s="11">
        <f t="shared" si="2"/>
        <v>864205.6</v>
      </c>
      <c r="E138" s="6">
        <v>864205.6</v>
      </c>
      <c r="F138" s="6">
        <v>0</v>
      </c>
      <c r="G138" s="6">
        <v>0</v>
      </c>
      <c r="H138">
        <v>0</v>
      </c>
      <c r="I138">
        <v>123745.42</v>
      </c>
      <c r="J138">
        <v>28558.13</v>
      </c>
      <c r="K138">
        <v>22097.4</v>
      </c>
      <c r="L138">
        <v>0</v>
      </c>
      <c r="M138">
        <v>9930.2800000000007</v>
      </c>
      <c r="N138">
        <v>0</v>
      </c>
      <c r="O138">
        <v>0</v>
      </c>
      <c r="P138">
        <v>0</v>
      </c>
      <c r="Q138">
        <v>2041.25</v>
      </c>
      <c r="R138">
        <v>2041.25</v>
      </c>
      <c r="S138">
        <v>701606</v>
      </c>
      <c r="T138" s="2">
        <v>45261</v>
      </c>
      <c r="U138" s="2"/>
      <c r="V138" t="s">
        <v>31</v>
      </c>
      <c r="W138">
        <v>2808</v>
      </c>
      <c r="X138">
        <v>0</v>
      </c>
      <c r="Y138" t="s">
        <v>551</v>
      </c>
      <c r="Z138">
        <v>0</v>
      </c>
      <c r="AA138" t="s">
        <v>2093</v>
      </c>
      <c r="AB138">
        <v>28866</v>
      </c>
      <c r="AC138">
        <v>0.17</v>
      </c>
      <c r="AD138" t="s">
        <v>2233</v>
      </c>
    </row>
    <row r="139" spans="1:30" x14ac:dyDescent="0.25">
      <c r="A139">
        <v>6378</v>
      </c>
      <c r="B139" t="s">
        <v>276</v>
      </c>
      <c r="C139" t="s">
        <v>277</v>
      </c>
      <c r="D139" s="11">
        <f t="shared" si="2"/>
        <v>842252.2</v>
      </c>
      <c r="E139" s="6">
        <v>842252.2</v>
      </c>
      <c r="F139" s="6">
        <v>0</v>
      </c>
      <c r="G139" s="6">
        <v>0</v>
      </c>
      <c r="H139">
        <v>0</v>
      </c>
      <c r="I139">
        <v>120577.1</v>
      </c>
      <c r="J139">
        <v>28305.95</v>
      </c>
      <c r="K139">
        <v>21531.62</v>
      </c>
      <c r="L139">
        <v>0</v>
      </c>
      <c r="M139">
        <v>9930.2800000000007</v>
      </c>
      <c r="N139">
        <v>0</v>
      </c>
      <c r="O139">
        <v>0</v>
      </c>
      <c r="P139">
        <v>0</v>
      </c>
      <c r="Q139">
        <v>-77532</v>
      </c>
      <c r="R139">
        <v>2468</v>
      </c>
      <c r="S139">
        <v>603387</v>
      </c>
      <c r="T139" s="2">
        <v>45390</v>
      </c>
      <c r="U139" s="2"/>
      <c r="V139" t="s">
        <v>31</v>
      </c>
      <c r="W139">
        <v>119906</v>
      </c>
      <c r="X139">
        <v>0</v>
      </c>
      <c r="Y139" t="s">
        <v>551</v>
      </c>
      <c r="Z139">
        <v>0</v>
      </c>
      <c r="AA139" t="s">
        <v>2093</v>
      </c>
      <c r="AB139">
        <v>24247.5</v>
      </c>
      <c r="AC139">
        <v>-1.08</v>
      </c>
      <c r="AD139" t="s">
        <v>2234</v>
      </c>
    </row>
    <row r="140" spans="1:30" x14ac:dyDescent="0.25">
      <c r="A140">
        <v>6383</v>
      </c>
      <c r="B140" t="s">
        <v>638</v>
      </c>
      <c r="C140" t="s">
        <v>696</v>
      </c>
      <c r="D140" s="11">
        <f t="shared" si="2"/>
        <v>296199.8</v>
      </c>
      <c r="E140" s="6">
        <v>296199.8</v>
      </c>
      <c r="F140" s="6">
        <v>0</v>
      </c>
      <c r="G140" s="6">
        <v>0</v>
      </c>
      <c r="H140">
        <v>0</v>
      </c>
      <c r="I140">
        <v>41467.97</v>
      </c>
      <c r="J140">
        <v>8885.99</v>
      </c>
      <c r="K140">
        <v>7405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-40000</v>
      </c>
      <c r="R140">
        <v>0</v>
      </c>
      <c r="S140">
        <v>198441</v>
      </c>
      <c r="T140" s="2">
        <v>45390</v>
      </c>
      <c r="U140" s="2">
        <v>45518</v>
      </c>
      <c r="V140" t="s">
        <v>31</v>
      </c>
      <c r="W140">
        <v>105408</v>
      </c>
      <c r="X140">
        <v>0</v>
      </c>
      <c r="Y140" t="s">
        <v>551</v>
      </c>
      <c r="Z140">
        <v>0</v>
      </c>
      <c r="AA140" t="s">
        <v>2093</v>
      </c>
      <c r="AB140">
        <v>0</v>
      </c>
      <c r="AC140">
        <v>0.16</v>
      </c>
      <c r="AD140" t="s">
        <v>2235</v>
      </c>
    </row>
    <row r="141" spans="1:30" x14ac:dyDescent="0.25">
      <c r="A141">
        <v>6427</v>
      </c>
      <c r="B141" t="s">
        <v>278</v>
      </c>
      <c r="C141" t="s">
        <v>279</v>
      </c>
      <c r="D141" s="11">
        <f t="shared" si="2"/>
        <v>871888.23</v>
      </c>
      <c r="E141" s="6">
        <v>820998.95</v>
      </c>
      <c r="F141" s="6">
        <v>0</v>
      </c>
      <c r="G141" s="6">
        <v>0</v>
      </c>
      <c r="H141">
        <v>0</v>
      </c>
      <c r="I141">
        <v>124782.19</v>
      </c>
      <c r="J141">
        <v>28954.87</v>
      </c>
      <c r="K141">
        <v>22282.54</v>
      </c>
      <c r="L141">
        <v>0</v>
      </c>
      <c r="M141">
        <v>9930.2800000000007</v>
      </c>
      <c r="N141">
        <v>0</v>
      </c>
      <c r="O141">
        <v>0</v>
      </c>
      <c r="P141">
        <v>0</v>
      </c>
      <c r="Q141">
        <v>2215.83</v>
      </c>
      <c r="R141">
        <v>2215.83</v>
      </c>
      <c r="S141">
        <v>707568</v>
      </c>
      <c r="T141" s="2">
        <v>45261</v>
      </c>
      <c r="U141" s="2"/>
      <c r="V141" t="s">
        <v>31</v>
      </c>
      <c r="W141">
        <v>105408</v>
      </c>
      <c r="X141">
        <v>0</v>
      </c>
      <c r="Y141" t="s">
        <v>551</v>
      </c>
      <c r="Z141">
        <v>50889.279999999999</v>
      </c>
      <c r="AA141" t="s">
        <v>2093</v>
      </c>
      <c r="AB141">
        <v>12123.75</v>
      </c>
      <c r="AC141">
        <v>0.72</v>
      </c>
      <c r="AD141" t="s">
        <v>2236</v>
      </c>
    </row>
    <row r="142" spans="1:30" x14ac:dyDescent="0.25">
      <c r="A142">
        <v>6468</v>
      </c>
      <c r="B142" t="s">
        <v>280</v>
      </c>
      <c r="C142" t="s">
        <v>281</v>
      </c>
      <c r="D142" s="11">
        <f t="shared" si="2"/>
        <v>866288.87999999989</v>
      </c>
      <c r="E142" s="6">
        <v>679049.2</v>
      </c>
      <c r="F142" s="6">
        <v>0</v>
      </c>
      <c r="G142" s="6">
        <v>0</v>
      </c>
      <c r="H142">
        <v>0</v>
      </c>
      <c r="I142">
        <v>123587.55</v>
      </c>
      <c r="J142">
        <v>30547.07</v>
      </c>
      <c r="K142">
        <v>22069.21</v>
      </c>
      <c r="L142">
        <v>0</v>
      </c>
      <c r="M142">
        <v>9930.2800000000007</v>
      </c>
      <c r="N142">
        <v>0</v>
      </c>
      <c r="O142">
        <v>0</v>
      </c>
      <c r="P142">
        <v>0</v>
      </c>
      <c r="Q142">
        <v>-35935.97</v>
      </c>
      <c r="R142">
        <v>4064.03</v>
      </c>
      <c r="S142">
        <v>660698</v>
      </c>
      <c r="T142" s="2">
        <v>45194</v>
      </c>
      <c r="U142" s="2"/>
      <c r="V142" t="s">
        <v>31</v>
      </c>
      <c r="W142">
        <v>127208</v>
      </c>
      <c r="X142">
        <v>0</v>
      </c>
      <c r="Y142" t="s">
        <v>551</v>
      </c>
      <c r="Z142">
        <v>187239.67999999999</v>
      </c>
      <c r="AA142" t="s">
        <v>2093</v>
      </c>
      <c r="AB142">
        <v>88907.5</v>
      </c>
      <c r="AC142">
        <v>-0.26</v>
      </c>
      <c r="AD142" t="s">
        <v>2237</v>
      </c>
    </row>
    <row r="143" spans="1:30" x14ac:dyDescent="0.25">
      <c r="A143">
        <v>6480</v>
      </c>
      <c r="B143" t="s">
        <v>282</v>
      </c>
      <c r="C143" t="s">
        <v>283</v>
      </c>
      <c r="D143" s="11">
        <f t="shared" si="2"/>
        <v>923553.9</v>
      </c>
      <c r="E143" s="6">
        <v>923553.9</v>
      </c>
      <c r="F143" s="6">
        <v>0</v>
      </c>
      <c r="G143" s="6">
        <v>0</v>
      </c>
      <c r="H143">
        <v>0</v>
      </c>
      <c r="I143">
        <v>132209.35999999999</v>
      </c>
      <c r="J143">
        <v>29673.51</v>
      </c>
      <c r="K143">
        <v>23608.82</v>
      </c>
      <c r="L143">
        <v>0</v>
      </c>
      <c r="M143">
        <v>9930.2800000000007</v>
      </c>
      <c r="N143">
        <v>0</v>
      </c>
      <c r="O143">
        <v>0</v>
      </c>
      <c r="P143">
        <v>0</v>
      </c>
      <c r="Q143">
        <v>1342.93</v>
      </c>
      <c r="R143">
        <v>1342.93</v>
      </c>
      <c r="S143">
        <v>750273</v>
      </c>
      <c r="T143" s="2">
        <v>45261</v>
      </c>
      <c r="U143" s="2"/>
      <c r="V143" t="s">
        <v>31</v>
      </c>
      <c r="W143">
        <v>3009</v>
      </c>
      <c r="X143">
        <v>0</v>
      </c>
      <c r="Y143" t="s">
        <v>551</v>
      </c>
      <c r="Z143">
        <v>0</v>
      </c>
      <c r="AA143" t="s">
        <v>2093</v>
      </c>
      <c r="AB143">
        <v>79670</v>
      </c>
      <c r="AC143">
        <v>-0.51</v>
      </c>
      <c r="AD143" t="s">
        <v>2238</v>
      </c>
    </row>
    <row r="144" spans="1:30" x14ac:dyDescent="0.25">
      <c r="A144">
        <v>6532</v>
      </c>
      <c r="B144" t="s">
        <v>284</v>
      </c>
      <c r="C144" t="s">
        <v>285</v>
      </c>
      <c r="D144" s="11">
        <f t="shared" si="2"/>
        <v>941490.2</v>
      </c>
      <c r="E144" s="6">
        <v>941490.2</v>
      </c>
      <c r="F144" s="6">
        <v>0</v>
      </c>
      <c r="G144" s="6">
        <v>0</v>
      </c>
      <c r="H144">
        <v>0</v>
      </c>
      <c r="I144">
        <v>134882.78</v>
      </c>
      <c r="J144">
        <v>29515.86</v>
      </c>
      <c r="K144">
        <v>24086.21</v>
      </c>
      <c r="L144">
        <v>0</v>
      </c>
      <c r="M144">
        <v>9930.2800000000007</v>
      </c>
      <c r="N144">
        <v>0</v>
      </c>
      <c r="O144">
        <v>0</v>
      </c>
      <c r="P144">
        <v>0</v>
      </c>
      <c r="Q144">
        <v>612.4</v>
      </c>
      <c r="R144">
        <v>612.4</v>
      </c>
      <c r="S144">
        <v>765645</v>
      </c>
      <c r="T144" s="2">
        <v>45261</v>
      </c>
      <c r="U144" s="2"/>
      <c r="V144" t="s">
        <v>31</v>
      </c>
      <c r="W144">
        <v>3009</v>
      </c>
      <c r="X144">
        <v>0</v>
      </c>
      <c r="Y144" t="s">
        <v>551</v>
      </c>
      <c r="Z144">
        <v>0</v>
      </c>
      <c r="AA144" t="s">
        <v>2093</v>
      </c>
      <c r="AB144">
        <v>23785.5</v>
      </c>
      <c r="AC144">
        <v>-0.68</v>
      </c>
      <c r="AD144" t="s">
        <v>2239</v>
      </c>
    </row>
    <row r="145" spans="1:30" x14ac:dyDescent="0.25">
      <c r="A145">
        <v>6570</v>
      </c>
      <c r="B145" t="s">
        <v>639</v>
      </c>
      <c r="C145" t="s">
        <v>697</v>
      </c>
      <c r="D145" s="11">
        <f t="shared" si="2"/>
        <v>388261.9</v>
      </c>
      <c r="E145" s="6">
        <v>388261.9</v>
      </c>
      <c r="F145" s="6">
        <v>0</v>
      </c>
      <c r="G145" s="6">
        <v>0</v>
      </c>
      <c r="H145">
        <v>0</v>
      </c>
      <c r="I145">
        <v>57074.5</v>
      </c>
      <c r="J145">
        <v>14446.08</v>
      </c>
      <c r="K145">
        <v>10191.879999999999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-37784.17</v>
      </c>
      <c r="R145">
        <v>2215.83</v>
      </c>
      <c r="S145">
        <v>288179</v>
      </c>
      <c r="T145" s="2">
        <v>45390</v>
      </c>
      <c r="U145" s="2">
        <v>45531</v>
      </c>
      <c r="V145" t="s">
        <v>31</v>
      </c>
      <c r="W145">
        <v>2808</v>
      </c>
      <c r="X145">
        <v>0</v>
      </c>
      <c r="Y145" t="s">
        <v>551</v>
      </c>
      <c r="Z145">
        <v>0</v>
      </c>
      <c r="AA145" t="s">
        <v>2093</v>
      </c>
      <c r="AB145">
        <v>0</v>
      </c>
      <c r="AC145">
        <v>0.63</v>
      </c>
      <c r="AD145" t="s">
        <v>2175</v>
      </c>
    </row>
    <row r="146" spans="1:30" x14ac:dyDescent="0.25">
      <c r="A146">
        <v>6574</v>
      </c>
      <c r="B146" t="s">
        <v>286</v>
      </c>
      <c r="C146" t="s">
        <v>287</v>
      </c>
      <c r="D146" s="11">
        <f t="shared" si="2"/>
        <v>784017.91</v>
      </c>
      <c r="E146" s="6">
        <v>703317.75</v>
      </c>
      <c r="F146" s="6">
        <v>0</v>
      </c>
      <c r="G146" s="6">
        <v>0</v>
      </c>
      <c r="H146">
        <v>0</v>
      </c>
      <c r="I146">
        <v>112480.34</v>
      </c>
      <c r="J146">
        <v>26318.76</v>
      </c>
      <c r="K146">
        <v>20085.78</v>
      </c>
      <c r="L146">
        <v>0</v>
      </c>
      <c r="M146">
        <v>9930.2800000000007</v>
      </c>
      <c r="N146">
        <v>0</v>
      </c>
      <c r="O146">
        <v>0</v>
      </c>
      <c r="P146">
        <v>0</v>
      </c>
      <c r="Q146">
        <v>2215.83</v>
      </c>
      <c r="R146">
        <v>2215.83</v>
      </c>
      <c r="S146">
        <v>784230</v>
      </c>
      <c r="T146" s="2">
        <v>45104</v>
      </c>
      <c r="U146" s="2"/>
      <c r="V146" t="s">
        <v>31</v>
      </c>
      <c r="W146">
        <v>106609</v>
      </c>
      <c r="X146">
        <v>0</v>
      </c>
      <c r="Y146" t="s">
        <v>2240</v>
      </c>
      <c r="Z146">
        <v>80700.160000000003</v>
      </c>
      <c r="AA146" t="s">
        <v>2093</v>
      </c>
      <c r="AB146">
        <v>37179.5</v>
      </c>
      <c r="AC146">
        <v>0.32</v>
      </c>
      <c r="AD146" t="s">
        <v>2241</v>
      </c>
    </row>
    <row r="147" spans="1:30" x14ac:dyDescent="0.25">
      <c r="A147">
        <v>6581</v>
      </c>
      <c r="B147" t="s">
        <v>288</v>
      </c>
      <c r="C147" t="s">
        <v>289</v>
      </c>
      <c r="D147" s="11">
        <f t="shared" si="2"/>
        <v>968059.2</v>
      </c>
      <c r="E147" s="6">
        <v>757934.4</v>
      </c>
      <c r="F147" s="6">
        <v>0</v>
      </c>
      <c r="G147" s="6">
        <v>0</v>
      </c>
      <c r="H147">
        <v>0</v>
      </c>
      <c r="I147">
        <v>137835.4</v>
      </c>
      <c r="J147">
        <v>33600.18</v>
      </c>
      <c r="K147">
        <v>24613.47</v>
      </c>
      <c r="L147">
        <v>0</v>
      </c>
      <c r="M147">
        <v>9930.2800000000007</v>
      </c>
      <c r="N147">
        <v>0</v>
      </c>
      <c r="O147">
        <v>0</v>
      </c>
      <c r="P147">
        <v>0</v>
      </c>
      <c r="Q147">
        <v>4064.03</v>
      </c>
      <c r="R147">
        <v>4064.03</v>
      </c>
      <c r="S147">
        <v>782623</v>
      </c>
      <c r="T147" s="2">
        <v>45261</v>
      </c>
      <c r="U147" s="2"/>
      <c r="V147" t="s">
        <v>31</v>
      </c>
      <c r="W147">
        <v>2808</v>
      </c>
      <c r="X147">
        <v>0</v>
      </c>
      <c r="Y147" t="s">
        <v>551</v>
      </c>
      <c r="Z147">
        <v>210124.79999999999</v>
      </c>
      <c r="AA147" t="s">
        <v>2093</v>
      </c>
      <c r="AB147">
        <v>98606.5</v>
      </c>
      <c r="AC147">
        <v>-0.36</v>
      </c>
      <c r="AD147" t="s">
        <v>2242</v>
      </c>
    </row>
    <row r="148" spans="1:30" x14ac:dyDescent="0.25">
      <c r="A148">
        <v>6582</v>
      </c>
      <c r="B148" t="s">
        <v>290</v>
      </c>
      <c r="C148" t="s">
        <v>291</v>
      </c>
      <c r="D148" s="11">
        <f t="shared" si="2"/>
        <v>1845437.09</v>
      </c>
      <c r="E148" s="6">
        <v>1845437.09</v>
      </c>
      <c r="F148" s="6">
        <v>0</v>
      </c>
      <c r="G148" s="6">
        <v>0</v>
      </c>
      <c r="H148">
        <v>0</v>
      </c>
      <c r="I148">
        <v>262241.34000000003</v>
      </c>
      <c r="J148">
        <v>56194.58</v>
      </c>
      <c r="K148">
        <v>46828.81</v>
      </c>
      <c r="L148">
        <v>0</v>
      </c>
      <c r="M148">
        <v>9930.2800000000007</v>
      </c>
      <c r="N148">
        <v>0</v>
      </c>
      <c r="O148">
        <v>0</v>
      </c>
      <c r="P148">
        <v>0</v>
      </c>
      <c r="Q148">
        <v>-40000</v>
      </c>
      <c r="R148">
        <v>0</v>
      </c>
      <c r="S148">
        <v>1457957</v>
      </c>
      <c r="T148" s="2">
        <v>45261</v>
      </c>
      <c r="U148" s="2"/>
      <c r="V148" t="s">
        <v>31</v>
      </c>
      <c r="W148">
        <v>121705</v>
      </c>
      <c r="X148">
        <v>0</v>
      </c>
      <c r="Y148" t="s">
        <v>551</v>
      </c>
      <c r="Z148">
        <v>0</v>
      </c>
      <c r="AA148" t="s">
        <v>2093</v>
      </c>
      <c r="AB148">
        <v>327687</v>
      </c>
      <c r="AC148">
        <v>-0.39</v>
      </c>
      <c r="AD148" t="s">
        <v>2243</v>
      </c>
    </row>
    <row r="149" spans="1:30" x14ac:dyDescent="0.25">
      <c r="A149">
        <v>6589</v>
      </c>
      <c r="B149" t="s">
        <v>292</v>
      </c>
      <c r="C149" t="s">
        <v>293</v>
      </c>
      <c r="D149" s="11">
        <f t="shared" si="2"/>
        <v>799700.1</v>
      </c>
      <c r="E149" s="6">
        <v>799700.1</v>
      </c>
      <c r="F149" s="6">
        <v>0</v>
      </c>
      <c r="G149" s="6">
        <v>0</v>
      </c>
      <c r="H149">
        <v>0</v>
      </c>
      <c r="I149">
        <v>114466.8</v>
      </c>
      <c r="J149">
        <v>27685.22</v>
      </c>
      <c r="K149">
        <v>20440.490000000002</v>
      </c>
      <c r="L149">
        <v>0</v>
      </c>
      <c r="M149">
        <v>9930.2800000000007</v>
      </c>
      <c r="N149">
        <v>0</v>
      </c>
      <c r="O149">
        <v>0</v>
      </c>
      <c r="P149">
        <v>0</v>
      </c>
      <c r="Q149">
        <v>3156.62</v>
      </c>
      <c r="R149">
        <v>3156.62</v>
      </c>
      <c r="S149">
        <v>648253</v>
      </c>
      <c r="T149" s="2">
        <v>45261</v>
      </c>
      <c r="U149" s="2"/>
      <c r="V149" t="s">
        <v>31</v>
      </c>
      <c r="W149">
        <v>105408</v>
      </c>
      <c r="X149">
        <v>0</v>
      </c>
      <c r="Y149" t="s">
        <v>551</v>
      </c>
      <c r="Z149">
        <v>0</v>
      </c>
      <c r="AA149" t="s">
        <v>2138</v>
      </c>
      <c r="AB149">
        <v>0</v>
      </c>
      <c r="AC149">
        <v>-0.71</v>
      </c>
      <c r="AD149" t="s">
        <v>2139</v>
      </c>
    </row>
    <row r="150" spans="1:30" x14ac:dyDescent="0.25">
      <c r="A150">
        <v>6598</v>
      </c>
      <c r="B150" t="s">
        <v>294</v>
      </c>
      <c r="C150" t="s">
        <v>295</v>
      </c>
      <c r="D150" s="11">
        <f t="shared" si="2"/>
        <v>830697.95</v>
      </c>
      <c r="E150" s="6">
        <v>830697.95</v>
      </c>
      <c r="F150" s="6">
        <v>0</v>
      </c>
      <c r="G150" s="6">
        <v>0</v>
      </c>
      <c r="H150">
        <v>0</v>
      </c>
      <c r="I150">
        <v>119015.55</v>
      </c>
      <c r="J150">
        <v>27719.16</v>
      </c>
      <c r="K150">
        <v>21252.78</v>
      </c>
      <c r="L150">
        <v>0</v>
      </c>
      <c r="M150">
        <v>9930.2800000000007</v>
      </c>
      <c r="N150">
        <v>0</v>
      </c>
      <c r="O150">
        <v>0</v>
      </c>
      <c r="P150">
        <v>0</v>
      </c>
      <c r="Q150">
        <v>2215.83</v>
      </c>
      <c r="R150">
        <v>2215.83</v>
      </c>
      <c r="S150">
        <v>674410</v>
      </c>
      <c r="T150" s="2">
        <v>45261</v>
      </c>
      <c r="U150" s="2"/>
      <c r="V150" t="s">
        <v>31</v>
      </c>
      <c r="W150">
        <v>121705</v>
      </c>
      <c r="X150">
        <v>0</v>
      </c>
      <c r="Y150" t="s">
        <v>551</v>
      </c>
      <c r="Z150">
        <v>0</v>
      </c>
      <c r="AA150" t="s">
        <v>2093</v>
      </c>
      <c r="AB150">
        <v>9699</v>
      </c>
      <c r="AC150">
        <v>0.89</v>
      </c>
      <c r="AD150" t="s">
        <v>2244</v>
      </c>
    </row>
    <row r="151" spans="1:30" x14ac:dyDescent="0.25">
      <c r="A151">
        <v>6599</v>
      </c>
      <c r="B151" t="s">
        <v>296</v>
      </c>
      <c r="C151" t="s">
        <v>297</v>
      </c>
      <c r="D151" s="11">
        <f t="shared" si="2"/>
        <v>711346.65</v>
      </c>
      <c r="E151" s="6">
        <v>711346.65</v>
      </c>
      <c r="F151" s="6">
        <v>0</v>
      </c>
      <c r="G151" s="6">
        <v>0</v>
      </c>
      <c r="H151">
        <v>0</v>
      </c>
      <c r="I151">
        <v>102178.12</v>
      </c>
      <c r="J151">
        <v>27349.64</v>
      </c>
      <c r="K151">
        <v>18246.099999999999</v>
      </c>
      <c r="L151">
        <v>0</v>
      </c>
      <c r="M151">
        <v>9930.2800000000007</v>
      </c>
      <c r="N151">
        <v>0</v>
      </c>
      <c r="O151">
        <v>0</v>
      </c>
      <c r="P151">
        <v>0</v>
      </c>
      <c r="Q151">
        <v>-34545.67</v>
      </c>
      <c r="R151">
        <v>5454.33</v>
      </c>
      <c r="S151">
        <v>537594</v>
      </c>
      <c r="T151" s="2">
        <v>44935</v>
      </c>
      <c r="U151" s="2"/>
      <c r="V151" t="s">
        <v>31</v>
      </c>
      <c r="W151">
        <v>2808</v>
      </c>
      <c r="X151">
        <v>0</v>
      </c>
      <c r="Y151" t="s">
        <v>551</v>
      </c>
      <c r="Z151">
        <v>0</v>
      </c>
      <c r="AA151" t="s">
        <v>2093</v>
      </c>
      <c r="AB151">
        <v>0</v>
      </c>
      <c r="AC151">
        <v>7.0000000000000007E-2</v>
      </c>
      <c r="AD151" t="s">
        <v>2245</v>
      </c>
    </row>
    <row r="152" spans="1:30" x14ac:dyDescent="0.25">
      <c r="A152">
        <v>6621</v>
      </c>
      <c r="B152" t="s">
        <v>649</v>
      </c>
      <c r="C152" t="s">
        <v>698</v>
      </c>
      <c r="D152" s="11">
        <f t="shared" si="2"/>
        <v>812997.4</v>
      </c>
      <c r="E152" s="6">
        <v>812997.4</v>
      </c>
      <c r="F152" s="6">
        <v>0</v>
      </c>
      <c r="G152" s="6">
        <v>0</v>
      </c>
      <c r="H152">
        <v>0</v>
      </c>
      <c r="I152">
        <v>116520.37</v>
      </c>
      <c r="J152">
        <v>27261.4</v>
      </c>
      <c r="K152">
        <v>20807.21</v>
      </c>
      <c r="L152">
        <v>0</v>
      </c>
      <c r="M152">
        <v>9930.2800000000007</v>
      </c>
      <c r="N152">
        <v>0</v>
      </c>
      <c r="O152">
        <v>0</v>
      </c>
      <c r="P152">
        <v>0</v>
      </c>
      <c r="Q152">
        <v>2292.75</v>
      </c>
      <c r="R152">
        <v>2292.75</v>
      </c>
      <c r="S152">
        <v>935427</v>
      </c>
      <c r="T152" s="2">
        <v>45398</v>
      </c>
      <c r="U152" s="2"/>
      <c r="V152" t="s">
        <v>31</v>
      </c>
      <c r="W152">
        <v>105408</v>
      </c>
      <c r="X152">
        <v>0</v>
      </c>
      <c r="Y152" t="s">
        <v>2227</v>
      </c>
      <c r="Z152">
        <v>0</v>
      </c>
      <c r="AA152" t="s">
        <v>2145</v>
      </c>
      <c r="AB152">
        <v>95888</v>
      </c>
      <c r="AC152">
        <v>-0.9</v>
      </c>
      <c r="AD152" t="s">
        <v>2228</v>
      </c>
    </row>
    <row r="153" spans="1:30" x14ac:dyDescent="0.25">
      <c r="A153">
        <v>6625</v>
      </c>
      <c r="B153" t="s">
        <v>298</v>
      </c>
      <c r="C153" t="s">
        <v>299</v>
      </c>
      <c r="D153" s="11">
        <f t="shared" si="2"/>
        <v>952806.96</v>
      </c>
      <c r="E153" s="6">
        <v>746295.6</v>
      </c>
      <c r="F153" s="6">
        <v>0</v>
      </c>
      <c r="G153" s="6">
        <v>0</v>
      </c>
      <c r="H153">
        <v>0</v>
      </c>
      <c r="I153">
        <v>135700.09</v>
      </c>
      <c r="J153">
        <v>33142.620000000003</v>
      </c>
      <c r="K153">
        <v>24232.17</v>
      </c>
      <c r="L153">
        <v>0</v>
      </c>
      <c r="M153">
        <v>9930.2800000000007</v>
      </c>
      <c r="N153">
        <v>0</v>
      </c>
      <c r="O153">
        <v>0</v>
      </c>
      <c r="P153">
        <v>0</v>
      </c>
      <c r="Q153">
        <v>4064.03</v>
      </c>
      <c r="R153">
        <v>4064.03</v>
      </c>
      <c r="S153">
        <v>770344.97</v>
      </c>
      <c r="T153" s="2">
        <v>45415</v>
      </c>
      <c r="U153" s="2"/>
      <c r="V153" t="s">
        <v>31</v>
      </c>
      <c r="W153">
        <v>105408</v>
      </c>
      <c r="X153">
        <v>0</v>
      </c>
      <c r="Y153" t="s">
        <v>551</v>
      </c>
      <c r="Z153">
        <v>206511.35999999999</v>
      </c>
      <c r="AA153" t="s">
        <v>2093</v>
      </c>
      <c r="AB153">
        <v>88907.5</v>
      </c>
      <c r="AC153">
        <v>-0.32</v>
      </c>
      <c r="AD153" t="s">
        <v>2246</v>
      </c>
    </row>
    <row r="154" spans="1:30" x14ac:dyDescent="0.25">
      <c r="A154">
        <v>6635</v>
      </c>
      <c r="B154" t="s">
        <v>530</v>
      </c>
      <c r="C154" t="s">
        <v>589</v>
      </c>
      <c r="D154" s="11">
        <f t="shared" si="2"/>
        <v>958962.4</v>
      </c>
      <c r="E154" s="6">
        <v>958962.4</v>
      </c>
      <c r="F154" s="6">
        <v>0</v>
      </c>
      <c r="G154" s="6">
        <v>0</v>
      </c>
      <c r="H154">
        <v>0</v>
      </c>
      <c r="I154">
        <v>137414.39999999999</v>
      </c>
      <c r="J154">
        <v>29673.51</v>
      </c>
      <c r="K154">
        <v>24538.3</v>
      </c>
      <c r="L154">
        <v>0</v>
      </c>
      <c r="M154">
        <v>9930.2800000000007</v>
      </c>
      <c r="N154">
        <v>0</v>
      </c>
      <c r="O154">
        <v>25115.06</v>
      </c>
      <c r="P154">
        <v>0</v>
      </c>
      <c r="Q154">
        <v>227.57</v>
      </c>
      <c r="R154">
        <v>227.57</v>
      </c>
      <c r="S154">
        <v>938066</v>
      </c>
      <c r="T154" s="2">
        <v>45338</v>
      </c>
      <c r="U154" s="2"/>
      <c r="V154" t="s">
        <v>31</v>
      </c>
      <c r="W154">
        <v>105408</v>
      </c>
      <c r="X154">
        <v>0</v>
      </c>
      <c r="Y154" t="s">
        <v>2247</v>
      </c>
      <c r="Z154">
        <v>0</v>
      </c>
      <c r="AA154" t="s">
        <v>2093</v>
      </c>
      <c r="AB154">
        <v>110460</v>
      </c>
      <c r="AC154">
        <v>-0.49</v>
      </c>
      <c r="AD154" t="s">
        <v>2119</v>
      </c>
    </row>
    <row r="155" spans="1:30" x14ac:dyDescent="0.25">
      <c r="A155">
        <v>6667</v>
      </c>
      <c r="B155" t="s">
        <v>300</v>
      </c>
      <c r="C155" t="s">
        <v>301</v>
      </c>
      <c r="D155" s="11">
        <f t="shared" si="2"/>
        <v>829566.4</v>
      </c>
      <c r="E155" s="6">
        <v>829566.4</v>
      </c>
      <c r="F155" s="6">
        <v>0</v>
      </c>
      <c r="G155" s="6">
        <v>0</v>
      </c>
      <c r="H155">
        <v>0</v>
      </c>
      <c r="I155">
        <v>118857.14</v>
      </c>
      <c r="J155">
        <v>27685.22</v>
      </c>
      <c r="K155">
        <v>21224.49</v>
      </c>
      <c r="L155">
        <v>0</v>
      </c>
      <c r="M155">
        <v>9930.2800000000007</v>
      </c>
      <c r="N155">
        <v>0</v>
      </c>
      <c r="O155">
        <v>0</v>
      </c>
      <c r="P155">
        <v>0</v>
      </c>
      <c r="Q155">
        <v>-77784.17</v>
      </c>
      <c r="R155">
        <v>2215.83</v>
      </c>
      <c r="S155">
        <v>593499</v>
      </c>
      <c r="T155" s="2">
        <v>45261</v>
      </c>
      <c r="U155" s="2"/>
      <c r="V155" t="s">
        <v>31</v>
      </c>
      <c r="W155">
        <v>105408</v>
      </c>
      <c r="X155">
        <v>0</v>
      </c>
      <c r="Y155" t="s">
        <v>551</v>
      </c>
      <c r="Z155">
        <v>0</v>
      </c>
      <c r="AA155" t="s">
        <v>2093</v>
      </c>
      <c r="AB155">
        <v>0</v>
      </c>
      <c r="AC155">
        <v>0.8</v>
      </c>
      <c r="AD155" t="s">
        <v>2172</v>
      </c>
    </row>
    <row r="156" spans="1:30" x14ac:dyDescent="0.25">
      <c r="A156">
        <v>6668</v>
      </c>
      <c r="B156" t="s">
        <v>640</v>
      </c>
      <c r="C156" t="s">
        <v>699</v>
      </c>
      <c r="D156" s="11">
        <f t="shared" si="2"/>
        <v>671458.7</v>
      </c>
      <c r="E156" s="6">
        <v>671458.7</v>
      </c>
      <c r="F156" s="6">
        <v>0</v>
      </c>
      <c r="G156" s="6">
        <v>0</v>
      </c>
      <c r="H156">
        <v>0</v>
      </c>
      <c r="I156">
        <v>96090.54</v>
      </c>
      <c r="J156">
        <v>25648.42</v>
      </c>
      <c r="K156">
        <v>17159.03</v>
      </c>
      <c r="L156">
        <v>0</v>
      </c>
      <c r="M156">
        <v>9930.2800000000007</v>
      </c>
      <c r="N156">
        <v>0</v>
      </c>
      <c r="O156">
        <v>0</v>
      </c>
      <c r="P156">
        <v>0</v>
      </c>
      <c r="Q156">
        <v>5057.59</v>
      </c>
      <c r="R156">
        <v>5057.59</v>
      </c>
      <c r="S156">
        <v>542590</v>
      </c>
      <c r="T156" s="2">
        <v>45369</v>
      </c>
      <c r="U156" s="2"/>
      <c r="V156" t="s">
        <v>31</v>
      </c>
      <c r="W156">
        <v>105408</v>
      </c>
      <c r="X156">
        <v>0</v>
      </c>
      <c r="Y156" t="s">
        <v>551</v>
      </c>
      <c r="Z156">
        <v>0</v>
      </c>
      <c r="AA156" t="s">
        <v>2093</v>
      </c>
      <c r="AB156">
        <v>0</v>
      </c>
      <c r="AC156">
        <v>-0.38</v>
      </c>
      <c r="AD156" t="s">
        <v>2248</v>
      </c>
    </row>
    <row r="157" spans="1:30" x14ac:dyDescent="0.25">
      <c r="A157">
        <v>6674</v>
      </c>
      <c r="B157" t="s">
        <v>302</v>
      </c>
      <c r="C157" t="s">
        <v>303</v>
      </c>
      <c r="D157" s="11">
        <f t="shared" si="2"/>
        <v>813247.05</v>
      </c>
      <c r="E157" s="6">
        <v>813247.05</v>
      </c>
      <c r="F157" s="6">
        <v>0</v>
      </c>
      <c r="G157" s="6">
        <v>0</v>
      </c>
      <c r="H157">
        <v>0</v>
      </c>
      <c r="I157">
        <v>116752.39</v>
      </c>
      <c r="J157">
        <v>26424.34</v>
      </c>
      <c r="K157">
        <v>20848.64</v>
      </c>
      <c r="L157">
        <v>0</v>
      </c>
      <c r="M157">
        <v>9930.2800000000007</v>
      </c>
      <c r="N157">
        <v>0</v>
      </c>
      <c r="O157">
        <v>0</v>
      </c>
      <c r="P157">
        <v>0</v>
      </c>
      <c r="Q157">
        <v>1405.97</v>
      </c>
      <c r="R157">
        <v>1405.97</v>
      </c>
      <c r="S157">
        <v>661395</v>
      </c>
      <c r="T157" s="2">
        <v>45293</v>
      </c>
      <c r="U157" s="2"/>
      <c r="V157" t="s">
        <v>31</v>
      </c>
      <c r="W157">
        <v>105408</v>
      </c>
      <c r="X157">
        <v>0</v>
      </c>
      <c r="Y157" t="s">
        <v>551</v>
      </c>
      <c r="Z157">
        <v>0</v>
      </c>
      <c r="AA157" t="s">
        <v>2093</v>
      </c>
      <c r="AB157">
        <v>47340</v>
      </c>
      <c r="AC157">
        <v>-0.95</v>
      </c>
      <c r="AD157" t="s">
        <v>2249</v>
      </c>
    </row>
    <row r="158" spans="1:30" x14ac:dyDescent="0.25">
      <c r="A158">
        <v>6678</v>
      </c>
      <c r="B158" t="s">
        <v>304</v>
      </c>
      <c r="C158" t="s">
        <v>305</v>
      </c>
      <c r="D158" s="11">
        <f t="shared" si="2"/>
        <v>672508.2</v>
      </c>
      <c r="E158" s="6">
        <v>672508.2</v>
      </c>
      <c r="F158" s="6">
        <v>0</v>
      </c>
      <c r="G158" s="6">
        <v>0</v>
      </c>
      <c r="H158">
        <v>0</v>
      </c>
      <c r="I158">
        <v>96404.75</v>
      </c>
      <c r="J158">
        <v>24963.05</v>
      </c>
      <c r="K158">
        <v>17215.14</v>
      </c>
      <c r="L158">
        <v>0</v>
      </c>
      <c r="M158">
        <v>9930.2800000000007</v>
      </c>
      <c r="N158">
        <v>0</v>
      </c>
      <c r="O158">
        <v>0</v>
      </c>
      <c r="P158">
        <v>0</v>
      </c>
      <c r="Q158">
        <v>4304.8900000000003</v>
      </c>
      <c r="R158">
        <v>4304.8900000000003</v>
      </c>
      <c r="S158">
        <v>544397</v>
      </c>
      <c r="T158" s="2">
        <v>45261</v>
      </c>
      <c r="U158" s="2"/>
      <c r="V158" t="s">
        <v>31</v>
      </c>
      <c r="W158">
        <v>105408</v>
      </c>
      <c r="X158">
        <v>0</v>
      </c>
      <c r="Y158" t="s">
        <v>551</v>
      </c>
      <c r="Z158">
        <v>0</v>
      </c>
      <c r="AA158" t="s">
        <v>2145</v>
      </c>
      <c r="AB158">
        <v>0</v>
      </c>
      <c r="AC158">
        <v>0</v>
      </c>
      <c r="AD158" t="s">
        <v>2250</v>
      </c>
    </row>
    <row r="159" spans="1:30" x14ac:dyDescent="0.25">
      <c r="A159">
        <v>6687</v>
      </c>
      <c r="B159" t="s">
        <v>306</v>
      </c>
      <c r="C159" t="s">
        <v>307</v>
      </c>
      <c r="D159" s="11">
        <f t="shared" si="2"/>
        <v>829566.4</v>
      </c>
      <c r="E159" s="6">
        <v>829566.4</v>
      </c>
      <c r="F159" s="6">
        <v>0</v>
      </c>
      <c r="G159" s="6">
        <v>0</v>
      </c>
      <c r="H159">
        <v>0</v>
      </c>
      <c r="I159">
        <v>118857.14</v>
      </c>
      <c r="J159">
        <v>27685.22</v>
      </c>
      <c r="K159">
        <v>21224.49</v>
      </c>
      <c r="L159">
        <v>0</v>
      </c>
      <c r="M159">
        <v>9930.2800000000007</v>
      </c>
      <c r="N159">
        <v>0</v>
      </c>
      <c r="O159">
        <v>0</v>
      </c>
      <c r="P159">
        <v>0</v>
      </c>
      <c r="Q159">
        <v>2215.83</v>
      </c>
      <c r="R159">
        <v>2215.83</v>
      </c>
      <c r="S159">
        <v>673499</v>
      </c>
      <c r="T159" s="2">
        <v>45261</v>
      </c>
      <c r="U159" s="2"/>
      <c r="V159" t="s">
        <v>31</v>
      </c>
      <c r="W159">
        <v>105408</v>
      </c>
      <c r="X159">
        <v>0</v>
      </c>
      <c r="Y159" t="s">
        <v>551</v>
      </c>
      <c r="Z159">
        <v>0</v>
      </c>
      <c r="AA159" t="s">
        <v>2093</v>
      </c>
      <c r="AB159">
        <v>0</v>
      </c>
      <c r="AC159">
        <v>0.8</v>
      </c>
      <c r="AD159" t="s">
        <v>2114</v>
      </c>
    </row>
    <row r="160" spans="1:30" x14ac:dyDescent="0.25">
      <c r="A160">
        <v>6719</v>
      </c>
      <c r="B160" t="s">
        <v>308</v>
      </c>
      <c r="C160" t="s">
        <v>309</v>
      </c>
      <c r="D160" s="11">
        <f t="shared" si="2"/>
        <v>858663.4</v>
      </c>
      <c r="E160" s="6">
        <v>858663.4</v>
      </c>
      <c r="F160" s="6">
        <v>0</v>
      </c>
      <c r="G160" s="6">
        <v>0</v>
      </c>
      <c r="H160">
        <v>0</v>
      </c>
      <c r="I160">
        <v>122930.72</v>
      </c>
      <c r="J160">
        <v>28558.13</v>
      </c>
      <c r="K160">
        <v>21951.919999999998</v>
      </c>
      <c r="L160">
        <v>0</v>
      </c>
      <c r="M160">
        <v>9930.2800000000007</v>
      </c>
      <c r="N160">
        <v>0</v>
      </c>
      <c r="O160">
        <v>0</v>
      </c>
      <c r="P160">
        <v>0</v>
      </c>
      <c r="Q160">
        <v>2215.83</v>
      </c>
      <c r="R160">
        <v>2215.83</v>
      </c>
      <c r="S160">
        <v>696922</v>
      </c>
      <c r="T160" s="2">
        <v>45261</v>
      </c>
      <c r="U160" s="2"/>
      <c r="V160" t="s">
        <v>31</v>
      </c>
      <c r="W160">
        <v>105408</v>
      </c>
      <c r="X160">
        <v>0</v>
      </c>
      <c r="Y160" t="s">
        <v>551</v>
      </c>
      <c r="Z160">
        <v>0</v>
      </c>
      <c r="AA160" t="s">
        <v>2093</v>
      </c>
      <c r="AB160">
        <v>24247.5</v>
      </c>
      <c r="AC160">
        <v>0.72</v>
      </c>
      <c r="AD160" t="s">
        <v>2116</v>
      </c>
    </row>
    <row r="161" spans="1:30" x14ac:dyDescent="0.25">
      <c r="A161">
        <v>6726</v>
      </c>
      <c r="B161" t="s">
        <v>310</v>
      </c>
      <c r="C161" t="s">
        <v>311</v>
      </c>
      <c r="D161" s="11">
        <f t="shared" si="2"/>
        <v>1126665.02</v>
      </c>
      <c r="E161" s="6">
        <v>880376.75</v>
      </c>
      <c r="F161" s="6">
        <v>0</v>
      </c>
      <c r="G161" s="6">
        <v>0</v>
      </c>
      <c r="H161">
        <v>0</v>
      </c>
      <c r="I161">
        <v>162205.99</v>
      </c>
      <c r="J161">
        <v>34758.43</v>
      </c>
      <c r="K161">
        <v>28965.360000000001</v>
      </c>
      <c r="L161">
        <v>0</v>
      </c>
      <c r="M161">
        <v>9930.2800000000007</v>
      </c>
      <c r="N161">
        <v>0</v>
      </c>
      <c r="O161">
        <v>0</v>
      </c>
      <c r="P161">
        <v>0</v>
      </c>
      <c r="Q161">
        <v>-40000</v>
      </c>
      <c r="R161">
        <v>0</v>
      </c>
      <c r="S161">
        <v>882754</v>
      </c>
      <c r="T161" s="2">
        <v>45265</v>
      </c>
      <c r="U161" s="2"/>
      <c r="V161" t="s">
        <v>31</v>
      </c>
      <c r="W161">
        <v>2808</v>
      </c>
      <c r="X161">
        <v>0</v>
      </c>
      <c r="Y161" t="s">
        <v>551</v>
      </c>
      <c r="Z161">
        <v>246288.27</v>
      </c>
      <c r="AA161" t="s">
        <v>2093</v>
      </c>
      <c r="AB161">
        <v>128010</v>
      </c>
      <c r="AC161">
        <v>-0.14000000000000001</v>
      </c>
      <c r="AD161" t="s">
        <v>2251</v>
      </c>
    </row>
    <row r="162" spans="1:30" x14ac:dyDescent="0.25">
      <c r="A162">
        <v>6735</v>
      </c>
      <c r="B162" t="s">
        <v>312</v>
      </c>
      <c r="C162" t="s">
        <v>313</v>
      </c>
      <c r="D162" s="11">
        <f t="shared" si="2"/>
        <v>958962.4</v>
      </c>
      <c r="E162" s="6">
        <v>958962.4</v>
      </c>
      <c r="F162" s="6">
        <v>0</v>
      </c>
      <c r="G162" s="6">
        <v>0</v>
      </c>
      <c r="H162">
        <v>0</v>
      </c>
      <c r="I162">
        <v>137414.39999999999</v>
      </c>
      <c r="J162">
        <v>29673.51</v>
      </c>
      <c r="K162">
        <v>24538.3</v>
      </c>
      <c r="L162">
        <v>0</v>
      </c>
      <c r="M162">
        <v>9930.2800000000007</v>
      </c>
      <c r="N162">
        <v>0</v>
      </c>
      <c r="O162">
        <v>0</v>
      </c>
      <c r="P162">
        <v>0</v>
      </c>
      <c r="Q162">
        <v>227.57</v>
      </c>
      <c r="R162">
        <v>227.57</v>
      </c>
      <c r="S162">
        <v>780202</v>
      </c>
      <c r="T162" s="2">
        <v>45261</v>
      </c>
      <c r="U162" s="2"/>
      <c r="V162" t="s">
        <v>31</v>
      </c>
      <c r="W162">
        <v>2808</v>
      </c>
      <c r="X162">
        <v>0</v>
      </c>
      <c r="Y162" t="s">
        <v>551</v>
      </c>
      <c r="Z162">
        <v>0</v>
      </c>
      <c r="AA162" t="s">
        <v>2093</v>
      </c>
      <c r="AB162">
        <v>110460</v>
      </c>
      <c r="AC162">
        <v>-0.55000000000000004</v>
      </c>
      <c r="AD162" t="s">
        <v>2252</v>
      </c>
    </row>
    <row r="163" spans="1:30" x14ac:dyDescent="0.25">
      <c r="A163">
        <v>6749</v>
      </c>
      <c r="B163" t="s">
        <v>314</v>
      </c>
      <c r="C163" t="s">
        <v>315</v>
      </c>
      <c r="D163" s="11">
        <f t="shared" si="2"/>
        <v>886374.40000000002</v>
      </c>
      <c r="E163" s="6">
        <v>886374.40000000002</v>
      </c>
      <c r="F163" s="6">
        <v>0</v>
      </c>
      <c r="G163" s="6">
        <v>0</v>
      </c>
      <c r="H163">
        <v>0</v>
      </c>
      <c r="I163">
        <v>127004.24</v>
      </c>
      <c r="J163">
        <v>28558.13</v>
      </c>
      <c r="K163">
        <v>22679.33</v>
      </c>
      <c r="L163">
        <v>0</v>
      </c>
      <c r="M163">
        <v>9930.2800000000007</v>
      </c>
      <c r="N163">
        <v>0</v>
      </c>
      <c r="O163">
        <v>0</v>
      </c>
      <c r="P163">
        <v>0</v>
      </c>
      <c r="Q163">
        <v>1342.93</v>
      </c>
      <c r="R163">
        <v>1342.93</v>
      </c>
      <c r="S163">
        <v>720344</v>
      </c>
      <c r="T163" s="2">
        <v>45261</v>
      </c>
      <c r="U163" s="2"/>
      <c r="V163" t="s">
        <v>31</v>
      </c>
      <c r="W163">
        <v>109202</v>
      </c>
      <c r="X163">
        <v>0</v>
      </c>
      <c r="Y163" t="s">
        <v>551</v>
      </c>
      <c r="Z163">
        <v>0</v>
      </c>
      <c r="AA163" t="s">
        <v>2093</v>
      </c>
      <c r="AB163">
        <v>47340</v>
      </c>
      <c r="AC163">
        <v>0</v>
      </c>
      <c r="AD163" t="s">
        <v>2157</v>
      </c>
    </row>
    <row r="164" spans="1:30" x14ac:dyDescent="0.25">
      <c r="A164">
        <v>6780</v>
      </c>
      <c r="B164" t="s">
        <v>650</v>
      </c>
      <c r="C164" t="s">
        <v>700</v>
      </c>
      <c r="D164" s="11">
        <f t="shared" si="2"/>
        <v>829566.4</v>
      </c>
      <c r="E164" s="6">
        <v>829566.4</v>
      </c>
      <c r="F164" s="6">
        <v>0</v>
      </c>
      <c r="G164" s="6">
        <v>0</v>
      </c>
      <c r="H164">
        <v>0</v>
      </c>
      <c r="I164">
        <v>118857.14</v>
      </c>
      <c r="J164">
        <v>27685.22</v>
      </c>
      <c r="K164">
        <v>21224.49</v>
      </c>
      <c r="L164">
        <v>0</v>
      </c>
      <c r="M164">
        <v>9930.2800000000007</v>
      </c>
      <c r="N164">
        <v>0</v>
      </c>
      <c r="O164">
        <v>0</v>
      </c>
      <c r="P164">
        <v>0</v>
      </c>
      <c r="Q164">
        <v>-77784.17</v>
      </c>
      <c r="R164">
        <v>2215.83</v>
      </c>
      <c r="S164">
        <v>593499</v>
      </c>
      <c r="T164" s="2">
        <v>45398</v>
      </c>
      <c r="U164" s="2"/>
      <c r="V164" t="s">
        <v>31</v>
      </c>
      <c r="W164">
        <v>105408</v>
      </c>
      <c r="X164">
        <v>0</v>
      </c>
      <c r="Y164" t="s">
        <v>551</v>
      </c>
      <c r="Z164">
        <v>0</v>
      </c>
      <c r="AA164" t="s">
        <v>2093</v>
      </c>
      <c r="AB164">
        <v>0</v>
      </c>
      <c r="AC164">
        <v>0.8</v>
      </c>
      <c r="AD164" t="s">
        <v>2172</v>
      </c>
    </row>
    <row r="165" spans="1:30" x14ac:dyDescent="0.25">
      <c r="A165">
        <v>6781</v>
      </c>
      <c r="B165" t="s">
        <v>316</v>
      </c>
      <c r="C165" t="s">
        <v>317</v>
      </c>
      <c r="D165" s="11">
        <f t="shared" si="2"/>
        <v>829566.4</v>
      </c>
      <c r="E165" s="6">
        <v>829566.4</v>
      </c>
      <c r="F165" s="6">
        <v>0</v>
      </c>
      <c r="G165" s="6">
        <v>0</v>
      </c>
      <c r="H165">
        <v>0</v>
      </c>
      <c r="I165">
        <v>118857.14</v>
      </c>
      <c r="J165">
        <v>27685.22</v>
      </c>
      <c r="K165">
        <v>21224.49</v>
      </c>
      <c r="L165">
        <v>0</v>
      </c>
      <c r="M165">
        <v>9930.2800000000007</v>
      </c>
      <c r="N165">
        <v>0</v>
      </c>
      <c r="O165">
        <v>0</v>
      </c>
      <c r="P165">
        <v>0</v>
      </c>
      <c r="Q165">
        <v>2215.83</v>
      </c>
      <c r="R165">
        <v>2215.83</v>
      </c>
      <c r="S165">
        <v>673499</v>
      </c>
      <c r="T165" s="2">
        <v>45261</v>
      </c>
      <c r="U165" s="2"/>
      <c r="V165" t="s">
        <v>31</v>
      </c>
      <c r="W165">
        <v>105408</v>
      </c>
      <c r="X165">
        <v>0</v>
      </c>
      <c r="Y165" t="s">
        <v>551</v>
      </c>
      <c r="Z165">
        <v>0</v>
      </c>
      <c r="AA165" t="s">
        <v>2093</v>
      </c>
      <c r="AB165">
        <v>0</v>
      </c>
      <c r="AC165">
        <v>0.8</v>
      </c>
      <c r="AD165" t="s">
        <v>2114</v>
      </c>
    </row>
    <row r="166" spans="1:30" x14ac:dyDescent="0.25">
      <c r="A166">
        <v>6784</v>
      </c>
      <c r="B166" t="s">
        <v>318</v>
      </c>
      <c r="C166" t="s">
        <v>319</v>
      </c>
      <c r="D166" s="11">
        <f t="shared" si="2"/>
        <v>829566.4</v>
      </c>
      <c r="E166" s="6">
        <v>829566.4</v>
      </c>
      <c r="F166" s="6">
        <v>0</v>
      </c>
      <c r="G166" s="6">
        <v>0</v>
      </c>
      <c r="H166">
        <v>0</v>
      </c>
      <c r="I166">
        <v>118857.14</v>
      </c>
      <c r="J166">
        <v>27685.22</v>
      </c>
      <c r="K166">
        <v>21224.49</v>
      </c>
      <c r="L166">
        <v>0</v>
      </c>
      <c r="M166">
        <v>9930.2800000000007</v>
      </c>
      <c r="N166">
        <v>0</v>
      </c>
      <c r="O166">
        <v>0</v>
      </c>
      <c r="P166">
        <v>0</v>
      </c>
      <c r="Q166">
        <v>2215.83</v>
      </c>
      <c r="R166">
        <v>2215.83</v>
      </c>
      <c r="S166">
        <v>673499</v>
      </c>
      <c r="T166" s="2">
        <v>45261</v>
      </c>
      <c r="U166" s="2"/>
      <c r="V166" t="s">
        <v>31</v>
      </c>
      <c r="W166">
        <v>105408</v>
      </c>
      <c r="X166">
        <v>0</v>
      </c>
      <c r="Y166" t="s">
        <v>551</v>
      </c>
      <c r="Z166">
        <v>0</v>
      </c>
      <c r="AA166" t="s">
        <v>2093</v>
      </c>
      <c r="AB166">
        <v>0</v>
      </c>
      <c r="AC166">
        <v>0.8</v>
      </c>
      <c r="AD166" t="s">
        <v>2114</v>
      </c>
    </row>
    <row r="167" spans="1:30" x14ac:dyDescent="0.25">
      <c r="A167">
        <v>6786</v>
      </c>
      <c r="B167" t="s">
        <v>320</v>
      </c>
      <c r="C167" t="s">
        <v>321</v>
      </c>
      <c r="D167" s="11">
        <f t="shared" si="2"/>
        <v>1056021.8899999999</v>
      </c>
      <c r="E167" s="6">
        <v>828087.7</v>
      </c>
      <c r="F167" s="6">
        <v>0</v>
      </c>
      <c r="G167" s="6">
        <v>0</v>
      </c>
      <c r="H167">
        <v>0</v>
      </c>
      <c r="I167">
        <v>151790.9</v>
      </c>
      <c r="J167">
        <v>32526.62</v>
      </c>
      <c r="K167">
        <v>27105.52</v>
      </c>
      <c r="L167">
        <v>0</v>
      </c>
      <c r="M167">
        <v>9930.2800000000007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862868</v>
      </c>
      <c r="T167" s="2">
        <v>45261</v>
      </c>
      <c r="U167" s="2"/>
      <c r="V167" t="s">
        <v>31</v>
      </c>
      <c r="W167">
        <v>105408</v>
      </c>
      <c r="X167">
        <v>0</v>
      </c>
      <c r="Y167" t="s">
        <v>551</v>
      </c>
      <c r="Z167">
        <v>227934.19</v>
      </c>
      <c r="AA167" t="s">
        <v>2093</v>
      </c>
      <c r="AB167">
        <v>41566.5</v>
      </c>
      <c r="AC167">
        <v>0.64</v>
      </c>
      <c r="AD167" t="s">
        <v>2180</v>
      </c>
    </row>
    <row r="168" spans="1:30" x14ac:dyDescent="0.25">
      <c r="A168">
        <v>6789</v>
      </c>
      <c r="B168" t="s">
        <v>322</v>
      </c>
      <c r="C168" t="s">
        <v>323</v>
      </c>
      <c r="D168" s="11">
        <f t="shared" si="2"/>
        <v>823562.35</v>
      </c>
      <c r="E168" s="6">
        <v>823562.35</v>
      </c>
      <c r="F168" s="6">
        <v>0</v>
      </c>
      <c r="G168" s="6">
        <v>0</v>
      </c>
      <c r="H168">
        <v>0</v>
      </c>
      <c r="I168">
        <v>117974.55</v>
      </c>
      <c r="J168">
        <v>27685.22</v>
      </c>
      <c r="K168">
        <v>21066.880000000001</v>
      </c>
      <c r="L168">
        <v>0</v>
      </c>
      <c r="M168">
        <v>9930.2800000000007</v>
      </c>
      <c r="N168">
        <v>0</v>
      </c>
      <c r="O168">
        <v>0</v>
      </c>
      <c r="P168">
        <v>0</v>
      </c>
      <c r="Q168">
        <v>2404.9499999999998</v>
      </c>
      <c r="R168">
        <v>2404.9499999999998</v>
      </c>
      <c r="S168">
        <v>668424</v>
      </c>
      <c r="T168" s="2">
        <v>45261</v>
      </c>
      <c r="U168" s="2"/>
      <c r="V168" t="s">
        <v>31</v>
      </c>
      <c r="W168">
        <v>105408</v>
      </c>
      <c r="X168">
        <v>0</v>
      </c>
      <c r="Y168" t="s">
        <v>551</v>
      </c>
      <c r="Z168">
        <v>0</v>
      </c>
      <c r="AA168" t="s">
        <v>2093</v>
      </c>
      <c r="AB168">
        <v>0</v>
      </c>
      <c r="AC168">
        <v>0.74</v>
      </c>
      <c r="AD168" t="s">
        <v>2253</v>
      </c>
    </row>
    <row r="169" spans="1:30" x14ac:dyDescent="0.25">
      <c r="A169">
        <v>6794</v>
      </c>
      <c r="B169" t="s">
        <v>324</v>
      </c>
      <c r="C169" t="s">
        <v>325</v>
      </c>
      <c r="D169" s="11">
        <f t="shared" si="2"/>
        <v>829566.4</v>
      </c>
      <c r="E169" s="6">
        <v>829566.4</v>
      </c>
      <c r="F169" s="6">
        <v>0</v>
      </c>
      <c r="G169" s="6">
        <v>0</v>
      </c>
      <c r="H169">
        <v>0</v>
      </c>
      <c r="I169">
        <v>118857.14</v>
      </c>
      <c r="J169">
        <v>27685.22</v>
      </c>
      <c r="K169">
        <v>21224.49</v>
      </c>
      <c r="L169">
        <v>0</v>
      </c>
      <c r="M169">
        <v>9930.2800000000007</v>
      </c>
      <c r="N169">
        <v>0</v>
      </c>
      <c r="O169">
        <v>0</v>
      </c>
      <c r="P169">
        <v>0</v>
      </c>
      <c r="Q169">
        <v>2215.83</v>
      </c>
      <c r="R169">
        <v>2215.83</v>
      </c>
      <c r="S169">
        <v>673499</v>
      </c>
      <c r="T169" s="2">
        <v>45261</v>
      </c>
      <c r="U169" s="2"/>
      <c r="V169" t="s">
        <v>31</v>
      </c>
      <c r="W169">
        <v>125509</v>
      </c>
      <c r="X169">
        <v>0</v>
      </c>
      <c r="Y169" t="s">
        <v>551</v>
      </c>
      <c r="Z169">
        <v>0</v>
      </c>
      <c r="AA169" t="s">
        <v>2093</v>
      </c>
      <c r="AB169">
        <v>0</v>
      </c>
      <c r="AC169">
        <v>0.8</v>
      </c>
      <c r="AD169" t="s">
        <v>2114</v>
      </c>
    </row>
    <row r="170" spans="1:30" x14ac:dyDescent="0.25">
      <c r="A170">
        <v>6796</v>
      </c>
      <c r="B170" t="s">
        <v>1531</v>
      </c>
      <c r="C170" t="s">
        <v>1532</v>
      </c>
      <c r="D170" s="11">
        <f t="shared" si="2"/>
        <v>720033.35</v>
      </c>
      <c r="E170" s="6">
        <v>720033.35</v>
      </c>
      <c r="F170" s="6">
        <v>0</v>
      </c>
      <c r="G170" s="6">
        <v>0</v>
      </c>
      <c r="H170">
        <v>0</v>
      </c>
      <c r="I170">
        <v>103269.91</v>
      </c>
      <c r="J170">
        <v>25481.74</v>
      </c>
      <c r="K170">
        <v>18441.060000000001</v>
      </c>
      <c r="L170">
        <v>0</v>
      </c>
      <c r="M170">
        <v>9930.2800000000007</v>
      </c>
      <c r="N170">
        <v>0</v>
      </c>
      <c r="O170">
        <v>0</v>
      </c>
      <c r="P170">
        <v>0</v>
      </c>
      <c r="Q170">
        <v>3352.47</v>
      </c>
      <c r="R170">
        <v>3352.47</v>
      </c>
      <c r="S170">
        <v>583871.16</v>
      </c>
      <c r="T170" s="2">
        <v>45461</v>
      </c>
      <c r="U170" s="2"/>
      <c r="V170" t="s">
        <v>31</v>
      </c>
      <c r="W170">
        <v>105408</v>
      </c>
      <c r="X170">
        <v>0</v>
      </c>
      <c r="Y170" t="s">
        <v>551</v>
      </c>
      <c r="Z170">
        <v>0</v>
      </c>
      <c r="AA170" t="s">
        <v>2145</v>
      </c>
      <c r="AB170">
        <v>28106.25</v>
      </c>
      <c r="AC170">
        <v>-0.56999999999999995</v>
      </c>
      <c r="AD170" t="s">
        <v>2254</v>
      </c>
    </row>
    <row r="171" spans="1:30" x14ac:dyDescent="0.25">
      <c r="A171">
        <v>6808</v>
      </c>
      <c r="B171" t="s">
        <v>1459</v>
      </c>
      <c r="C171" t="s">
        <v>1499</v>
      </c>
      <c r="D171" s="11">
        <f t="shared" si="2"/>
        <v>1070488.69</v>
      </c>
      <c r="E171" s="6">
        <v>821663.6</v>
      </c>
      <c r="F171" s="6">
        <v>0</v>
      </c>
      <c r="G171" s="6">
        <v>0</v>
      </c>
      <c r="H171">
        <v>0</v>
      </c>
      <c r="I171">
        <v>153412.03</v>
      </c>
      <c r="J171">
        <v>32874.01</v>
      </c>
      <c r="K171">
        <v>27395.01</v>
      </c>
      <c r="L171">
        <v>0</v>
      </c>
      <c r="M171">
        <v>9930.2800000000007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872188.78</v>
      </c>
      <c r="T171" s="2">
        <v>45453</v>
      </c>
      <c r="U171" s="2"/>
      <c r="V171" t="s">
        <v>31</v>
      </c>
      <c r="W171">
        <v>105408</v>
      </c>
      <c r="X171">
        <v>0</v>
      </c>
      <c r="Y171" t="s">
        <v>551</v>
      </c>
      <c r="Z171">
        <v>248825.09</v>
      </c>
      <c r="AA171" t="s">
        <v>2145</v>
      </c>
      <c r="AB171">
        <v>142129</v>
      </c>
      <c r="AC171">
        <v>-0.12</v>
      </c>
      <c r="AD171" t="s">
        <v>2255</v>
      </c>
    </row>
    <row r="172" spans="1:30" x14ac:dyDescent="0.25">
      <c r="A172">
        <v>6813</v>
      </c>
      <c r="B172" t="s">
        <v>328</v>
      </c>
      <c r="C172" t="s">
        <v>329</v>
      </c>
      <c r="D172" s="11">
        <f t="shared" si="2"/>
        <v>672765.9</v>
      </c>
      <c r="E172" s="6">
        <v>672765.9</v>
      </c>
      <c r="F172" s="6">
        <v>0</v>
      </c>
      <c r="G172" s="6">
        <v>0</v>
      </c>
      <c r="H172">
        <v>0</v>
      </c>
      <c r="I172">
        <v>96905.06</v>
      </c>
      <c r="J172">
        <v>22981.200000000001</v>
      </c>
      <c r="K172">
        <v>17304.48</v>
      </c>
      <c r="L172">
        <v>0</v>
      </c>
      <c r="M172">
        <v>9930.2800000000007</v>
      </c>
      <c r="N172">
        <v>0</v>
      </c>
      <c r="O172">
        <v>0</v>
      </c>
      <c r="P172">
        <v>0</v>
      </c>
      <c r="Q172">
        <v>2215.83</v>
      </c>
      <c r="R172">
        <v>2215.83</v>
      </c>
      <c r="S172">
        <v>547274</v>
      </c>
      <c r="T172" s="2">
        <v>45261</v>
      </c>
      <c r="U172" s="2"/>
      <c r="V172" t="s">
        <v>31</v>
      </c>
      <c r="W172">
        <v>105408</v>
      </c>
      <c r="X172">
        <v>0</v>
      </c>
      <c r="Y172" t="s">
        <v>551</v>
      </c>
      <c r="Z172">
        <v>0</v>
      </c>
      <c r="AA172" t="s">
        <v>2093</v>
      </c>
      <c r="AB172">
        <v>0</v>
      </c>
      <c r="AC172">
        <v>0.19</v>
      </c>
      <c r="AD172" t="s">
        <v>2256</v>
      </c>
    </row>
    <row r="173" spans="1:30" x14ac:dyDescent="0.25">
      <c r="A173">
        <v>6814</v>
      </c>
      <c r="B173" t="s">
        <v>1338</v>
      </c>
      <c r="C173" t="s">
        <v>1339</v>
      </c>
      <c r="D173" s="11">
        <f t="shared" si="2"/>
        <v>858663.4</v>
      </c>
      <c r="E173" s="6">
        <v>858663.4</v>
      </c>
      <c r="F173" s="6">
        <v>0</v>
      </c>
      <c r="G173" s="6">
        <v>0</v>
      </c>
      <c r="H173">
        <v>0</v>
      </c>
      <c r="I173">
        <v>122930.72</v>
      </c>
      <c r="J173">
        <v>28558.13</v>
      </c>
      <c r="K173">
        <v>21951.919999999998</v>
      </c>
      <c r="L173">
        <v>0</v>
      </c>
      <c r="M173">
        <v>9930.2800000000007</v>
      </c>
      <c r="N173">
        <v>0</v>
      </c>
      <c r="O173">
        <v>0</v>
      </c>
      <c r="P173">
        <v>0</v>
      </c>
      <c r="Q173">
        <v>-77784.17</v>
      </c>
      <c r="R173">
        <v>2215.83</v>
      </c>
      <c r="S173">
        <v>616921.55000000005</v>
      </c>
      <c r="T173" s="2">
        <v>45433</v>
      </c>
      <c r="U173" s="2"/>
      <c r="V173" t="s">
        <v>31</v>
      </c>
      <c r="W173">
        <v>2808</v>
      </c>
      <c r="X173">
        <v>0</v>
      </c>
      <c r="Y173" t="s">
        <v>551</v>
      </c>
      <c r="Z173">
        <v>0</v>
      </c>
      <c r="AA173" t="s">
        <v>2093</v>
      </c>
      <c r="AB173">
        <v>24247.5</v>
      </c>
      <c r="AC173">
        <v>0.27</v>
      </c>
      <c r="AD173" t="s">
        <v>2257</v>
      </c>
    </row>
    <row r="174" spans="1:30" x14ac:dyDescent="0.25">
      <c r="A174">
        <v>6835</v>
      </c>
      <c r="B174" t="s">
        <v>332</v>
      </c>
      <c r="C174" t="s">
        <v>333</v>
      </c>
      <c r="D174" s="11">
        <f t="shared" si="2"/>
        <v>700955.4</v>
      </c>
      <c r="E174" s="6">
        <v>700955.4</v>
      </c>
      <c r="F174" s="6">
        <v>0</v>
      </c>
      <c r="G174" s="6">
        <v>0</v>
      </c>
      <c r="H174">
        <v>0</v>
      </c>
      <c r="I174">
        <v>100411.19</v>
      </c>
      <c r="J174">
        <v>29713.46</v>
      </c>
      <c r="K174">
        <v>17930.580000000002</v>
      </c>
      <c r="L174">
        <v>0</v>
      </c>
      <c r="M174">
        <v>9930.2800000000007</v>
      </c>
      <c r="N174">
        <v>0</v>
      </c>
      <c r="O174">
        <v>0</v>
      </c>
      <c r="P174">
        <v>0</v>
      </c>
      <c r="Q174">
        <v>-31803.22</v>
      </c>
      <c r="R174">
        <v>8196.7800000000007</v>
      </c>
      <c r="S174">
        <v>527435</v>
      </c>
      <c r="T174" s="2">
        <v>45261</v>
      </c>
      <c r="U174" s="2"/>
      <c r="V174" t="s">
        <v>31</v>
      </c>
      <c r="W174">
        <v>105408</v>
      </c>
      <c r="X174">
        <v>0</v>
      </c>
      <c r="Y174" t="s">
        <v>551</v>
      </c>
      <c r="Z174">
        <v>0</v>
      </c>
      <c r="AA174" t="s">
        <v>2145</v>
      </c>
      <c r="AB174">
        <v>0</v>
      </c>
      <c r="AC174">
        <v>0.86</v>
      </c>
      <c r="AD174" t="s">
        <v>2258</v>
      </c>
    </row>
    <row r="175" spans="1:30" x14ac:dyDescent="0.25">
      <c r="A175">
        <v>6843</v>
      </c>
      <c r="B175" t="s">
        <v>334</v>
      </c>
      <c r="C175" t="s">
        <v>335</v>
      </c>
      <c r="D175" s="11">
        <f t="shared" si="2"/>
        <v>886374.40000000002</v>
      </c>
      <c r="E175" s="6">
        <v>886374.40000000002</v>
      </c>
      <c r="F175" s="6">
        <v>0</v>
      </c>
      <c r="G175" s="6">
        <v>0</v>
      </c>
      <c r="H175">
        <v>0</v>
      </c>
      <c r="I175">
        <v>127004.24</v>
      </c>
      <c r="J175">
        <v>28558.13</v>
      </c>
      <c r="K175">
        <v>22679.33</v>
      </c>
      <c r="L175">
        <v>0</v>
      </c>
      <c r="M175">
        <v>9930.2800000000007</v>
      </c>
      <c r="N175">
        <v>0</v>
      </c>
      <c r="O175">
        <v>0</v>
      </c>
      <c r="P175">
        <v>0</v>
      </c>
      <c r="Q175">
        <v>1342.93</v>
      </c>
      <c r="R175">
        <v>1342.93</v>
      </c>
      <c r="S175">
        <v>720344</v>
      </c>
      <c r="T175" s="2">
        <v>45261</v>
      </c>
      <c r="U175" s="2"/>
      <c r="V175" t="s">
        <v>31</v>
      </c>
      <c r="W175">
        <v>121705</v>
      </c>
      <c r="X175">
        <v>0</v>
      </c>
      <c r="Y175" t="s">
        <v>551</v>
      </c>
      <c r="Z175">
        <v>0</v>
      </c>
      <c r="AA175" t="s">
        <v>2093</v>
      </c>
      <c r="AB175">
        <v>47340</v>
      </c>
      <c r="AC175">
        <v>0</v>
      </c>
      <c r="AD175" t="s">
        <v>2157</v>
      </c>
    </row>
    <row r="176" spans="1:30" x14ac:dyDescent="0.25">
      <c r="A176">
        <v>6845</v>
      </c>
      <c r="B176" t="s">
        <v>1883</v>
      </c>
      <c r="C176" t="s">
        <v>1884</v>
      </c>
      <c r="D176" s="11">
        <f t="shared" si="2"/>
        <v>922106.2</v>
      </c>
      <c r="E176" s="6">
        <v>922106.2</v>
      </c>
      <c r="F176" s="6">
        <v>0</v>
      </c>
      <c r="G176" s="6">
        <v>0</v>
      </c>
      <c r="H176">
        <v>0</v>
      </c>
      <c r="I176">
        <v>132254.53</v>
      </c>
      <c r="J176">
        <v>28567.82</v>
      </c>
      <c r="K176">
        <v>23616.89</v>
      </c>
      <c r="L176">
        <v>0</v>
      </c>
      <c r="M176">
        <v>9930.2800000000007</v>
      </c>
      <c r="N176">
        <v>0</v>
      </c>
      <c r="O176">
        <v>0</v>
      </c>
      <c r="P176">
        <v>0</v>
      </c>
      <c r="Q176">
        <v>227.57</v>
      </c>
      <c r="R176">
        <v>227.57</v>
      </c>
      <c r="S176">
        <v>938066.1</v>
      </c>
      <c r="T176" s="2">
        <v>45485</v>
      </c>
      <c r="U176" s="2"/>
      <c r="V176" t="s">
        <v>31</v>
      </c>
      <c r="W176">
        <v>119906</v>
      </c>
      <c r="X176">
        <v>0</v>
      </c>
      <c r="Y176" t="s">
        <v>2259</v>
      </c>
      <c r="Z176">
        <v>0</v>
      </c>
      <c r="AA176" t="s">
        <v>2093</v>
      </c>
      <c r="AB176">
        <v>103994</v>
      </c>
      <c r="AC176">
        <v>-0.22</v>
      </c>
      <c r="AD176" t="s">
        <v>2174</v>
      </c>
    </row>
    <row r="177" spans="1:30" x14ac:dyDescent="0.25">
      <c r="A177">
        <v>6848</v>
      </c>
      <c r="B177" t="s">
        <v>336</v>
      </c>
      <c r="C177" t="s">
        <v>337</v>
      </c>
      <c r="D177" s="11">
        <f t="shared" si="2"/>
        <v>801869.1</v>
      </c>
      <c r="E177" s="6">
        <v>801869.1</v>
      </c>
      <c r="F177" s="6">
        <v>0</v>
      </c>
      <c r="G177" s="6">
        <v>0</v>
      </c>
      <c r="H177">
        <v>0</v>
      </c>
      <c r="I177">
        <v>114642.47</v>
      </c>
      <c r="J177">
        <v>28298.79</v>
      </c>
      <c r="K177">
        <v>20471.87</v>
      </c>
      <c r="L177">
        <v>0</v>
      </c>
      <c r="M177">
        <v>9930.2800000000007</v>
      </c>
      <c r="N177">
        <v>0</v>
      </c>
      <c r="O177">
        <v>0</v>
      </c>
      <c r="P177">
        <v>0</v>
      </c>
      <c r="Q177">
        <v>3732.54</v>
      </c>
      <c r="R177">
        <v>3732.54</v>
      </c>
      <c r="S177">
        <v>649264</v>
      </c>
      <c r="T177" s="2">
        <v>44614</v>
      </c>
      <c r="U177" s="2"/>
      <c r="V177" t="s">
        <v>31</v>
      </c>
      <c r="W177">
        <v>119302</v>
      </c>
      <c r="X177">
        <v>0</v>
      </c>
      <c r="Y177" t="s">
        <v>551</v>
      </c>
      <c r="Z177">
        <v>0</v>
      </c>
      <c r="AA177" t="s">
        <v>2145</v>
      </c>
      <c r="AB177">
        <v>84532.5</v>
      </c>
      <c r="AC177">
        <v>0.16</v>
      </c>
      <c r="AD177" t="s">
        <v>2260</v>
      </c>
    </row>
    <row r="178" spans="1:30" x14ac:dyDescent="0.25">
      <c r="A178">
        <v>6855</v>
      </c>
      <c r="B178" t="s">
        <v>340</v>
      </c>
      <c r="C178" t="s">
        <v>341</v>
      </c>
      <c r="D178" s="11">
        <f t="shared" si="2"/>
        <v>902470.3</v>
      </c>
      <c r="E178" s="6">
        <v>902470.3</v>
      </c>
      <c r="F178" s="6">
        <v>0</v>
      </c>
      <c r="G178" s="6">
        <v>0</v>
      </c>
      <c r="H178">
        <v>0</v>
      </c>
      <c r="I178">
        <v>129176.83</v>
      </c>
      <c r="J178">
        <v>29387.39</v>
      </c>
      <c r="K178">
        <v>23067.29</v>
      </c>
      <c r="L178">
        <v>0</v>
      </c>
      <c r="M178">
        <v>9930.2800000000007</v>
      </c>
      <c r="N178">
        <v>0</v>
      </c>
      <c r="O178">
        <v>0</v>
      </c>
      <c r="P178">
        <v>0</v>
      </c>
      <c r="Q178">
        <v>1706.64</v>
      </c>
      <c r="R178">
        <v>1706.64</v>
      </c>
      <c r="S178">
        <v>732836</v>
      </c>
      <c r="T178" s="2">
        <v>45261</v>
      </c>
      <c r="U178" s="2"/>
      <c r="V178" t="s">
        <v>31</v>
      </c>
      <c r="W178">
        <v>105408</v>
      </c>
      <c r="X178">
        <v>0</v>
      </c>
      <c r="Y178" t="s">
        <v>551</v>
      </c>
      <c r="Z178">
        <v>0</v>
      </c>
      <c r="AA178" t="s">
        <v>2093</v>
      </c>
      <c r="AB178">
        <v>68585.5</v>
      </c>
      <c r="AC178">
        <v>-0.48</v>
      </c>
      <c r="AD178" t="s">
        <v>2261</v>
      </c>
    </row>
    <row r="179" spans="1:30" x14ac:dyDescent="0.25">
      <c r="A179">
        <v>6861</v>
      </c>
      <c r="B179" t="s">
        <v>342</v>
      </c>
      <c r="C179" t="s">
        <v>343</v>
      </c>
      <c r="D179" s="11">
        <f t="shared" si="2"/>
        <v>1802340.66</v>
      </c>
      <c r="E179" s="6">
        <v>1802340.66</v>
      </c>
      <c r="F179" s="6">
        <v>0</v>
      </c>
      <c r="G179" s="6">
        <v>0</v>
      </c>
      <c r="H179">
        <v>0</v>
      </c>
      <c r="I179">
        <v>256033.26</v>
      </c>
      <c r="J179">
        <v>54864.27</v>
      </c>
      <c r="K179">
        <v>45720.23</v>
      </c>
      <c r="L179">
        <v>0</v>
      </c>
      <c r="M179">
        <v>9930.2800000000007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1462261</v>
      </c>
      <c r="T179" s="2">
        <v>45161</v>
      </c>
      <c r="U179" s="2"/>
      <c r="V179" t="s">
        <v>31</v>
      </c>
      <c r="W179">
        <v>123305</v>
      </c>
      <c r="X179">
        <v>0</v>
      </c>
      <c r="Y179" t="s">
        <v>551</v>
      </c>
      <c r="Z179">
        <v>0</v>
      </c>
      <c r="AA179" t="s">
        <v>2093</v>
      </c>
      <c r="AB179">
        <v>311753.25</v>
      </c>
      <c r="AC179">
        <v>0.06</v>
      </c>
      <c r="AD179" t="s">
        <v>2262</v>
      </c>
    </row>
    <row r="180" spans="1:30" x14ac:dyDescent="0.25">
      <c r="A180">
        <v>6863</v>
      </c>
      <c r="B180" t="s">
        <v>344</v>
      </c>
      <c r="C180" t="s">
        <v>345</v>
      </c>
      <c r="D180" s="11">
        <f t="shared" si="2"/>
        <v>1301974.1599999999</v>
      </c>
      <c r="E180" s="6">
        <v>1018847.1</v>
      </c>
      <c r="F180" s="6">
        <v>0</v>
      </c>
      <c r="G180" s="6">
        <v>0</v>
      </c>
      <c r="H180">
        <v>0</v>
      </c>
      <c r="I180">
        <v>187145.54</v>
      </c>
      <c r="J180">
        <v>40102.620000000003</v>
      </c>
      <c r="K180">
        <v>33418.85</v>
      </c>
      <c r="L180">
        <v>0</v>
      </c>
      <c r="M180">
        <v>9930.2800000000007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1066157</v>
      </c>
      <c r="T180" s="2">
        <v>45261</v>
      </c>
      <c r="U180" s="2"/>
      <c r="V180" t="s">
        <v>31</v>
      </c>
      <c r="W180">
        <v>402400</v>
      </c>
      <c r="X180">
        <v>0</v>
      </c>
      <c r="Y180" t="s">
        <v>551</v>
      </c>
      <c r="Z180">
        <v>283127.06</v>
      </c>
      <c r="AA180" t="s">
        <v>2090</v>
      </c>
      <c r="AB180">
        <v>99811.75</v>
      </c>
      <c r="AC180">
        <v>0.52</v>
      </c>
      <c r="AD180" t="s">
        <v>2263</v>
      </c>
    </row>
    <row r="181" spans="1:30" x14ac:dyDescent="0.25">
      <c r="A181">
        <v>6865</v>
      </c>
      <c r="B181" t="s">
        <v>348</v>
      </c>
      <c r="C181" t="s">
        <v>349</v>
      </c>
      <c r="D181" s="11">
        <f t="shared" si="2"/>
        <v>1350926.68</v>
      </c>
      <c r="E181" s="6">
        <v>1056670.5</v>
      </c>
      <c r="F181" s="6">
        <v>0</v>
      </c>
      <c r="G181" s="6">
        <v>0</v>
      </c>
      <c r="H181">
        <v>0</v>
      </c>
      <c r="I181">
        <v>193912.08</v>
      </c>
      <c r="J181">
        <v>41552.589999999997</v>
      </c>
      <c r="K181">
        <v>34627.160000000003</v>
      </c>
      <c r="L181">
        <v>0</v>
      </c>
      <c r="M181">
        <v>9930.2800000000007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1105064</v>
      </c>
      <c r="T181" s="2">
        <v>45194</v>
      </c>
      <c r="U181" s="2"/>
      <c r="V181" t="s">
        <v>31</v>
      </c>
      <c r="W181">
        <v>105408</v>
      </c>
      <c r="X181">
        <v>0</v>
      </c>
      <c r="Y181" t="s">
        <v>551</v>
      </c>
      <c r="Z181">
        <v>294256.18</v>
      </c>
      <c r="AA181" t="s">
        <v>2090</v>
      </c>
      <c r="AB181">
        <v>120182.75</v>
      </c>
      <c r="AC181">
        <v>-0.19</v>
      </c>
      <c r="AD181" t="s">
        <v>2264</v>
      </c>
    </row>
    <row r="182" spans="1:30" x14ac:dyDescent="0.25">
      <c r="A182">
        <v>6874</v>
      </c>
      <c r="B182" t="s">
        <v>350</v>
      </c>
      <c r="C182" t="s">
        <v>351</v>
      </c>
      <c r="D182" s="11">
        <f t="shared" si="2"/>
        <v>2096222.08</v>
      </c>
      <c r="E182" s="6">
        <v>2096222.08</v>
      </c>
      <c r="F182" s="6">
        <v>0</v>
      </c>
      <c r="G182" s="6">
        <v>0</v>
      </c>
      <c r="H182">
        <v>0</v>
      </c>
      <c r="I182">
        <v>300861.36</v>
      </c>
      <c r="J182">
        <v>64470.29</v>
      </c>
      <c r="K182">
        <v>53725.24</v>
      </c>
      <c r="L182">
        <v>0</v>
      </c>
      <c r="M182">
        <v>9930.2800000000007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1720022</v>
      </c>
      <c r="T182" s="2">
        <v>45261</v>
      </c>
      <c r="U182" s="2"/>
      <c r="V182" t="s">
        <v>31</v>
      </c>
      <c r="W182">
        <v>111209</v>
      </c>
      <c r="X182">
        <v>0</v>
      </c>
      <c r="Y182" t="s">
        <v>551</v>
      </c>
      <c r="Z182">
        <v>0</v>
      </c>
      <c r="AA182" t="s">
        <v>2093</v>
      </c>
      <c r="AB182">
        <v>377796</v>
      </c>
      <c r="AC182">
        <v>-0.52</v>
      </c>
      <c r="AD182" t="s">
        <v>2265</v>
      </c>
    </row>
    <row r="183" spans="1:30" x14ac:dyDescent="0.25">
      <c r="A183">
        <v>6875</v>
      </c>
      <c r="B183" t="s">
        <v>352</v>
      </c>
      <c r="C183" t="s">
        <v>353</v>
      </c>
      <c r="D183" s="11">
        <f t="shared" si="2"/>
        <v>893401.1</v>
      </c>
      <c r="E183" s="6">
        <v>893401.1</v>
      </c>
      <c r="F183" s="6">
        <v>0</v>
      </c>
      <c r="G183" s="6">
        <v>0</v>
      </c>
      <c r="H183">
        <v>0</v>
      </c>
      <c r="I183">
        <v>127776.89</v>
      </c>
      <c r="J183">
        <v>29673.51</v>
      </c>
      <c r="K183">
        <v>22817.31</v>
      </c>
      <c r="L183">
        <v>0</v>
      </c>
      <c r="M183">
        <v>9930.2800000000007</v>
      </c>
      <c r="N183">
        <v>0</v>
      </c>
      <c r="O183">
        <v>0</v>
      </c>
      <c r="P183">
        <v>0</v>
      </c>
      <c r="Q183">
        <v>2292.75</v>
      </c>
      <c r="R183">
        <v>2292.75</v>
      </c>
      <c r="S183">
        <v>935427</v>
      </c>
      <c r="T183" s="2">
        <v>45054</v>
      </c>
      <c r="U183" s="2"/>
      <c r="V183" t="s">
        <v>31</v>
      </c>
      <c r="W183">
        <v>105408</v>
      </c>
      <c r="X183">
        <v>0</v>
      </c>
      <c r="Y183" t="s">
        <v>2266</v>
      </c>
      <c r="Z183">
        <v>0</v>
      </c>
      <c r="AA183" t="s">
        <v>2093</v>
      </c>
      <c r="AB183">
        <v>106260</v>
      </c>
      <c r="AC183">
        <v>-0.87</v>
      </c>
      <c r="AD183" t="s">
        <v>2228</v>
      </c>
    </row>
    <row r="184" spans="1:30" x14ac:dyDescent="0.25">
      <c r="A184">
        <v>6879</v>
      </c>
      <c r="B184" t="s">
        <v>531</v>
      </c>
      <c r="C184" t="s">
        <v>590</v>
      </c>
      <c r="D184" s="11">
        <f t="shared" si="2"/>
        <v>1526987.16</v>
      </c>
      <c r="E184" s="6">
        <v>1189628.8999999999</v>
      </c>
      <c r="F184" s="6">
        <v>0</v>
      </c>
      <c r="G184" s="6">
        <v>0</v>
      </c>
      <c r="H184">
        <v>0</v>
      </c>
      <c r="I184">
        <v>219792.98</v>
      </c>
      <c r="J184">
        <v>47098.5</v>
      </c>
      <c r="K184">
        <v>39248.75</v>
      </c>
      <c r="L184">
        <v>0</v>
      </c>
      <c r="M184">
        <v>9930.2800000000007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1253880</v>
      </c>
      <c r="T184" s="2">
        <v>45341</v>
      </c>
      <c r="U184" s="2"/>
      <c r="V184" t="s">
        <v>31</v>
      </c>
      <c r="W184">
        <v>105408</v>
      </c>
      <c r="X184">
        <v>0</v>
      </c>
      <c r="Y184" t="s">
        <v>551</v>
      </c>
      <c r="Z184">
        <v>337358.26</v>
      </c>
      <c r="AA184" t="s">
        <v>2090</v>
      </c>
      <c r="AB184">
        <v>235798.75</v>
      </c>
      <c r="AC184">
        <v>0.71</v>
      </c>
      <c r="AD184" t="s">
        <v>2267</v>
      </c>
    </row>
    <row r="185" spans="1:30" x14ac:dyDescent="0.25">
      <c r="A185">
        <v>6884</v>
      </c>
      <c r="B185" t="s">
        <v>354</v>
      </c>
      <c r="C185" t="s">
        <v>355</v>
      </c>
      <c r="D185" s="11">
        <f t="shared" si="2"/>
        <v>731404.1</v>
      </c>
      <c r="E185" s="6">
        <v>731404.1</v>
      </c>
      <c r="F185" s="6">
        <v>0</v>
      </c>
      <c r="G185" s="6">
        <v>0</v>
      </c>
      <c r="H185">
        <v>0</v>
      </c>
      <c r="I185">
        <v>104709.8</v>
      </c>
      <c r="J185">
        <v>26474.41</v>
      </c>
      <c r="K185">
        <v>18698.169999999998</v>
      </c>
      <c r="L185">
        <v>0</v>
      </c>
      <c r="M185">
        <v>9930.2800000000007</v>
      </c>
      <c r="N185">
        <v>0</v>
      </c>
      <c r="O185">
        <v>0</v>
      </c>
      <c r="P185">
        <v>0</v>
      </c>
      <c r="Q185">
        <v>-35963.4</v>
      </c>
      <c r="R185">
        <v>4036.6</v>
      </c>
      <c r="S185">
        <v>552151</v>
      </c>
      <c r="T185" s="2">
        <v>45261</v>
      </c>
      <c r="U185" s="2"/>
      <c r="V185" t="s">
        <v>31</v>
      </c>
      <c r="W185">
        <v>105408</v>
      </c>
      <c r="X185">
        <v>0</v>
      </c>
      <c r="Y185" t="s">
        <v>551</v>
      </c>
      <c r="Z185">
        <v>0</v>
      </c>
      <c r="AA185" t="s">
        <v>2145</v>
      </c>
      <c r="AB185">
        <v>22357.5</v>
      </c>
      <c r="AC185">
        <v>-0.02</v>
      </c>
      <c r="AD185" t="s">
        <v>2268</v>
      </c>
    </row>
    <row r="186" spans="1:30" x14ac:dyDescent="0.25">
      <c r="A186">
        <v>6886</v>
      </c>
      <c r="B186" t="s">
        <v>356</v>
      </c>
      <c r="C186" t="s">
        <v>357</v>
      </c>
      <c r="D186" s="11">
        <f t="shared" si="2"/>
        <v>787214.1</v>
      </c>
      <c r="E186" s="6">
        <v>787214.1</v>
      </c>
      <c r="F186" s="6">
        <v>0</v>
      </c>
      <c r="G186" s="6">
        <v>0</v>
      </c>
      <c r="H186">
        <v>0</v>
      </c>
      <c r="I186">
        <v>112927.81</v>
      </c>
      <c r="J186">
        <v>26414.65</v>
      </c>
      <c r="K186">
        <v>20165.689999999999</v>
      </c>
      <c r="L186">
        <v>0</v>
      </c>
      <c r="M186">
        <v>9930.2800000000007</v>
      </c>
      <c r="N186">
        <v>0</v>
      </c>
      <c r="O186">
        <v>0</v>
      </c>
      <c r="P186">
        <v>0</v>
      </c>
      <c r="Q186">
        <v>-37784.17</v>
      </c>
      <c r="R186">
        <v>2215.83</v>
      </c>
      <c r="S186">
        <v>599405</v>
      </c>
      <c r="T186" s="2">
        <v>45261</v>
      </c>
      <c r="U186" s="2"/>
      <c r="V186" t="s">
        <v>31</v>
      </c>
      <c r="W186">
        <v>105408</v>
      </c>
      <c r="X186">
        <v>0</v>
      </c>
      <c r="Y186" t="s">
        <v>551</v>
      </c>
      <c r="Z186">
        <v>0</v>
      </c>
      <c r="AA186" t="s">
        <v>2093</v>
      </c>
      <c r="AB186">
        <v>24247.5</v>
      </c>
      <c r="AC186">
        <v>0.4</v>
      </c>
      <c r="AD186" t="s">
        <v>2269</v>
      </c>
    </row>
    <row r="187" spans="1:30" x14ac:dyDescent="0.25">
      <c r="A187">
        <v>6888</v>
      </c>
      <c r="B187" t="s">
        <v>360</v>
      </c>
      <c r="C187" t="s">
        <v>361</v>
      </c>
      <c r="D187" s="11">
        <f t="shared" si="2"/>
        <v>2223266.7599999998</v>
      </c>
      <c r="E187" s="6">
        <v>2223266.7599999998</v>
      </c>
      <c r="F187" s="6">
        <v>0</v>
      </c>
      <c r="G187" s="6">
        <v>0</v>
      </c>
      <c r="H187">
        <v>0</v>
      </c>
      <c r="I187">
        <v>320515.87</v>
      </c>
      <c r="J187">
        <v>68681.97</v>
      </c>
      <c r="K187">
        <v>57234.98</v>
      </c>
      <c r="L187">
        <v>0</v>
      </c>
      <c r="M187">
        <v>9930.2800000000007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1833037</v>
      </c>
      <c r="T187" s="2">
        <v>45156</v>
      </c>
      <c r="U187" s="2"/>
      <c r="V187" t="s">
        <v>31</v>
      </c>
      <c r="W187">
        <v>105408</v>
      </c>
      <c r="X187">
        <v>0</v>
      </c>
      <c r="Y187" t="s">
        <v>551</v>
      </c>
      <c r="Z187">
        <v>0</v>
      </c>
      <c r="AA187" t="s">
        <v>2090</v>
      </c>
      <c r="AB187">
        <v>544411</v>
      </c>
      <c r="AC187">
        <v>0.99</v>
      </c>
      <c r="AD187" t="s">
        <v>2270</v>
      </c>
    </row>
    <row r="188" spans="1:30" x14ac:dyDescent="0.25">
      <c r="A188">
        <v>6889</v>
      </c>
      <c r="B188" t="s">
        <v>362</v>
      </c>
      <c r="C188" t="s">
        <v>363</v>
      </c>
      <c r="D188" s="11">
        <f t="shared" si="2"/>
        <v>809710.35000000009</v>
      </c>
      <c r="E188" s="6">
        <v>623749.30000000005</v>
      </c>
      <c r="F188" s="6">
        <v>0</v>
      </c>
      <c r="G188" s="6">
        <v>0</v>
      </c>
      <c r="H188">
        <v>0</v>
      </c>
      <c r="I188">
        <v>115359.53</v>
      </c>
      <c r="J188">
        <v>30165.65</v>
      </c>
      <c r="K188">
        <v>20599.919999999998</v>
      </c>
      <c r="L188">
        <v>0</v>
      </c>
      <c r="M188">
        <v>9930.2800000000007</v>
      </c>
      <c r="N188">
        <v>0</v>
      </c>
      <c r="O188">
        <v>0</v>
      </c>
      <c r="P188">
        <v>0</v>
      </c>
      <c r="Q188">
        <v>5445.75</v>
      </c>
      <c r="R188">
        <v>5445.75</v>
      </c>
      <c r="S188">
        <v>653386.41</v>
      </c>
      <c r="T188" s="2">
        <v>45474</v>
      </c>
      <c r="U188" s="2"/>
      <c r="V188" t="s">
        <v>31</v>
      </c>
      <c r="W188">
        <v>105408</v>
      </c>
      <c r="X188">
        <v>0</v>
      </c>
      <c r="Y188" t="s">
        <v>551</v>
      </c>
      <c r="Z188">
        <v>185961.05</v>
      </c>
      <c r="AA188" t="s">
        <v>2145</v>
      </c>
      <c r="AB188">
        <v>81977.5</v>
      </c>
      <c r="AC188">
        <v>-0.55000000000000004</v>
      </c>
      <c r="AD188" t="s">
        <v>2271</v>
      </c>
    </row>
    <row r="189" spans="1:30" x14ac:dyDescent="0.25">
      <c r="A189">
        <v>6894</v>
      </c>
      <c r="B189" t="s">
        <v>364</v>
      </c>
      <c r="C189" t="s">
        <v>365</v>
      </c>
      <c r="D189" s="11">
        <f t="shared" si="2"/>
        <v>1934833.22</v>
      </c>
      <c r="E189" s="6">
        <v>1934833.22</v>
      </c>
      <c r="F189" s="6">
        <v>0</v>
      </c>
      <c r="G189" s="6">
        <v>0</v>
      </c>
      <c r="H189">
        <v>0</v>
      </c>
      <c r="I189">
        <v>277137.19</v>
      </c>
      <c r="J189">
        <v>59386.54</v>
      </c>
      <c r="K189">
        <v>49488.78</v>
      </c>
      <c r="L189">
        <v>0</v>
      </c>
      <c r="M189">
        <v>9930.2800000000007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1583608</v>
      </c>
      <c r="T189" s="2">
        <v>45261</v>
      </c>
      <c r="U189" s="2"/>
      <c r="V189" t="s">
        <v>31</v>
      </c>
      <c r="W189">
        <v>2808</v>
      </c>
      <c r="X189">
        <v>0</v>
      </c>
      <c r="Y189" t="s">
        <v>551</v>
      </c>
      <c r="Z189">
        <v>0</v>
      </c>
      <c r="AA189" t="s">
        <v>2093</v>
      </c>
      <c r="AB189">
        <v>414744</v>
      </c>
      <c r="AC189">
        <v>-0.59</v>
      </c>
      <c r="AD189" t="s">
        <v>2272</v>
      </c>
    </row>
    <row r="190" spans="1:30" x14ac:dyDescent="0.25">
      <c r="A190">
        <v>6897</v>
      </c>
      <c r="B190" t="s">
        <v>701</v>
      </c>
      <c r="C190" t="s">
        <v>702</v>
      </c>
      <c r="D190" s="11">
        <f t="shared" si="2"/>
        <v>951526.5</v>
      </c>
      <c r="E190" s="6">
        <v>951526.5</v>
      </c>
      <c r="F190" s="6">
        <v>0</v>
      </c>
      <c r="G190" s="6">
        <v>0</v>
      </c>
      <c r="H190">
        <v>0</v>
      </c>
      <c r="I190">
        <v>136373.37</v>
      </c>
      <c r="J190">
        <v>29450.43</v>
      </c>
      <c r="K190">
        <v>24352.400000000001</v>
      </c>
      <c r="L190">
        <v>0</v>
      </c>
      <c r="M190">
        <v>9930.2800000000007</v>
      </c>
      <c r="N190">
        <v>0</v>
      </c>
      <c r="O190">
        <v>0</v>
      </c>
      <c r="P190">
        <v>0</v>
      </c>
      <c r="Q190">
        <v>227.57</v>
      </c>
      <c r="R190">
        <v>227.57</v>
      </c>
      <c r="S190">
        <v>938066.1</v>
      </c>
      <c r="T190" s="2">
        <v>45415</v>
      </c>
      <c r="U190" s="2"/>
      <c r="V190" t="s">
        <v>31</v>
      </c>
      <c r="W190">
        <v>105408</v>
      </c>
      <c r="X190">
        <v>0</v>
      </c>
      <c r="Y190" t="s">
        <v>2155</v>
      </c>
      <c r="Z190">
        <v>0</v>
      </c>
      <c r="AA190" t="s">
        <v>2093</v>
      </c>
      <c r="AB190">
        <v>103994</v>
      </c>
      <c r="AC190">
        <v>0.44</v>
      </c>
      <c r="AD190" t="s">
        <v>2174</v>
      </c>
    </row>
    <row r="191" spans="1:30" x14ac:dyDescent="0.25">
      <c r="A191">
        <v>6899</v>
      </c>
      <c r="B191" t="s">
        <v>651</v>
      </c>
      <c r="C191" t="s">
        <v>703</v>
      </c>
      <c r="D191" s="11">
        <f t="shared" si="2"/>
        <v>1378583.55</v>
      </c>
      <c r="E191" s="6">
        <v>1378583.55</v>
      </c>
      <c r="F191" s="6">
        <v>0</v>
      </c>
      <c r="G191" s="6">
        <v>0</v>
      </c>
      <c r="H191">
        <v>0</v>
      </c>
      <c r="I191">
        <v>196479.39</v>
      </c>
      <c r="J191">
        <v>42102.720000000001</v>
      </c>
      <c r="K191">
        <v>35085.61</v>
      </c>
      <c r="L191">
        <v>0</v>
      </c>
      <c r="M191">
        <v>9930.2800000000007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1119826</v>
      </c>
      <c r="T191" s="2">
        <v>45405</v>
      </c>
      <c r="U191" s="2"/>
      <c r="V191" t="s">
        <v>31</v>
      </c>
      <c r="W191">
        <v>105408</v>
      </c>
      <c r="X191">
        <v>0</v>
      </c>
      <c r="Y191" t="s">
        <v>551</v>
      </c>
      <c r="Z191">
        <v>0</v>
      </c>
      <c r="AA191" t="s">
        <v>2093</v>
      </c>
      <c r="AB191">
        <v>141559</v>
      </c>
      <c r="AC191">
        <v>-0.31</v>
      </c>
      <c r="AD191" t="s">
        <v>2273</v>
      </c>
    </row>
    <row r="192" spans="1:30" x14ac:dyDescent="0.25">
      <c r="A192">
        <v>6900</v>
      </c>
      <c r="B192" t="s">
        <v>652</v>
      </c>
      <c r="C192" t="s">
        <v>704</v>
      </c>
      <c r="D192" s="11">
        <f t="shared" si="2"/>
        <v>2838247.88</v>
      </c>
      <c r="E192" s="6">
        <v>2838247.88</v>
      </c>
      <c r="F192" s="6">
        <v>0</v>
      </c>
      <c r="G192" s="6">
        <v>0</v>
      </c>
      <c r="H192">
        <v>0</v>
      </c>
      <c r="I192">
        <v>406139.79</v>
      </c>
      <c r="J192">
        <v>87029.96</v>
      </c>
      <c r="K192">
        <v>72524.960000000006</v>
      </c>
      <c r="L192">
        <v>0</v>
      </c>
      <c r="M192">
        <v>9930.2800000000007</v>
      </c>
      <c r="N192">
        <v>0</v>
      </c>
      <c r="O192">
        <v>0</v>
      </c>
      <c r="P192">
        <v>0</v>
      </c>
      <c r="Q192">
        <v>-40000</v>
      </c>
      <c r="R192">
        <v>0</v>
      </c>
      <c r="S192">
        <v>2285373</v>
      </c>
      <c r="T192" s="2">
        <v>45405</v>
      </c>
      <c r="U192" s="2"/>
      <c r="V192" t="s">
        <v>31</v>
      </c>
      <c r="W192">
        <v>105408</v>
      </c>
      <c r="X192">
        <v>0</v>
      </c>
      <c r="Y192" t="s">
        <v>551</v>
      </c>
      <c r="Z192">
        <v>0</v>
      </c>
      <c r="AA192" t="s">
        <v>2090</v>
      </c>
      <c r="AB192">
        <v>676752</v>
      </c>
      <c r="AC192">
        <v>-0.47</v>
      </c>
      <c r="AD192" t="s">
        <v>2274</v>
      </c>
    </row>
    <row r="193" spans="1:30" x14ac:dyDescent="0.25">
      <c r="A193">
        <v>6905</v>
      </c>
      <c r="B193" t="s">
        <v>705</v>
      </c>
      <c r="C193" t="s">
        <v>706</v>
      </c>
      <c r="D193" s="11">
        <f t="shared" si="2"/>
        <v>871723.20000000007</v>
      </c>
      <c r="E193" s="6">
        <v>829566.4</v>
      </c>
      <c r="F193" s="6">
        <v>0</v>
      </c>
      <c r="G193" s="6">
        <v>0</v>
      </c>
      <c r="H193">
        <v>0</v>
      </c>
      <c r="I193">
        <v>124759.08</v>
      </c>
      <c r="J193">
        <v>31061.74</v>
      </c>
      <c r="K193">
        <v>22278.41</v>
      </c>
      <c r="L193">
        <v>0</v>
      </c>
      <c r="M193">
        <v>9930.2800000000007</v>
      </c>
      <c r="N193">
        <v>0</v>
      </c>
      <c r="O193">
        <v>0</v>
      </c>
      <c r="P193">
        <v>0</v>
      </c>
      <c r="Q193">
        <v>4327.6499999999996</v>
      </c>
      <c r="R193">
        <v>4327.6499999999996</v>
      </c>
      <c r="S193">
        <v>707434.55</v>
      </c>
      <c r="T193" s="2">
        <v>45422</v>
      </c>
      <c r="U193" s="2"/>
      <c r="V193" t="s">
        <v>31</v>
      </c>
      <c r="W193">
        <v>105408</v>
      </c>
      <c r="X193">
        <v>0</v>
      </c>
      <c r="Y193" t="s">
        <v>551</v>
      </c>
      <c r="Z193">
        <v>42156.800000000003</v>
      </c>
      <c r="AA193" t="s">
        <v>2093</v>
      </c>
      <c r="AB193">
        <v>0</v>
      </c>
      <c r="AC193">
        <v>0.11</v>
      </c>
      <c r="AD193" t="s">
        <v>2275</v>
      </c>
    </row>
    <row r="194" spans="1:30" x14ac:dyDescent="0.25">
      <c r="A194">
        <v>6906</v>
      </c>
      <c r="B194" t="s">
        <v>366</v>
      </c>
      <c r="C194" t="s">
        <v>367</v>
      </c>
      <c r="D194" s="11">
        <f t="shared" si="2"/>
        <v>459713.8</v>
      </c>
      <c r="E194" s="6">
        <v>459713.8</v>
      </c>
      <c r="F194" s="6">
        <v>0</v>
      </c>
      <c r="G194" s="6">
        <v>0</v>
      </c>
      <c r="H194">
        <v>0</v>
      </c>
      <c r="I194">
        <v>65900.98</v>
      </c>
      <c r="J194">
        <v>22232.86</v>
      </c>
      <c r="K194">
        <v>11768.03</v>
      </c>
      <c r="L194">
        <v>0</v>
      </c>
      <c r="M194">
        <v>9930.2800000000007</v>
      </c>
      <c r="N194">
        <v>0</v>
      </c>
      <c r="O194">
        <v>0</v>
      </c>
      <c r="P194">
        <v>0</v>
      </c>
      <c r="Q194">
        <v>8111.22</v>
      </c>
      <c r="R194">
        <v>8111.22</v>
      </c>
      <c r="S194">
        <v>369001</v>
      </c>
      <c r="T194" s="2">
        <v>45261</v>
      </c>
      <c r="U194" s="2"/>
      <c r="V194" t="s">
        <v>31</v>
      </c>
      <c r="W194">
        <v>105408</v>
      </c>
      <c r="X194">
        <v>0</v>
      </c>
      <c r="Y194" t="s">
        <v>551</v>
      </c>
      <c r="Z194">
        <v>0</v>
      </c>
      <c r="AA194" t="s">
        <v>2093</v>
      </c>
      <c r="AB194">
        <v>0</v>
      </c>
      <c r="AC194">
        <v>0.7</v>
      </c>
      <c r="AD194" t="s">
        <v>2276</v>
      </c>
    </row>
    <row r="195" spans="1:30" x14ac:dyDescent="0.25">
      <c r="A195">
        <v>6908</v>
      </c>
      <c r="B195" t="s">
        <v>1454</v>
      </c>
      <c r="C195" t="s">
        <v>1500</v>
      </c>
      <c r="D195" s="11">
        <f t="shared" ref="D195:D258" si="3">+E195+F195+Z195</f>
        <v>873765.7</v>
      </c>
      <c r="E195" s="6">
        <v>873765.7</v>
      </c>
      <c r="F195" s="6">
        <v>0</v>
      </c>
      <c r="G195" s="6">
        <v>0</v>
      </c>
      <c r="H195">
        <v>0</v>
      </c>
      <c r="I195">
        <v>125239.01</v>
      </c>
      <c r="J195">
        <v>28179.86</v>
      </c>
      <c r="K195">
        <v>22364.11</v>
      </c>
      <c r="L195">
        <v>0</v>
      </c>
      <c r="M195">
        <v>9930.2800000000007</v>
      </c>
      <c r="N195">
        <v>0</v>
      </c>
      <c r="O195">
        <v>0</v>
      </c>
      <c r="P195">
        <v>0</v>
      </c>
      <c r="Q195">
        <v>-38657.07</v>
      </c>
      <c r="R195">
        <v>1342.93</v>
      </c>
      <c r="S195">
        <v>670193.91</v>
      </c>
      <c r="T195" s="2">
        <v>45453</v>
      </c>
      <c r="U195" s="2"/>
      <c r="V195" t="s">
        <v>31</v>
      </c>
      <c r="W195">
        <v>105408</v>
      </c>
      <c r="X195">
        <v>0</v>
      </c>
      <c r="Y195" t="s">
        <v>551</v>
      </c>
      <c r="Z195">
        <v>0</v>
      </c>
      <c r="AA195" t="s">
        <v>2093</v>
      </c>
      <c r="AB195">
        <v>47340</v>
      </c>
      <c r="AC195">
        <v>-0.11</v>
      </c>
      <c r="AD195" t="s">
        <v>2277</v>
      </c>
    </row>
    <row r="196" spans="1:30" x14ac:dyDescent="0.25">
      <c r="A196">
        <v>6916</v>
      </c>
      <c r="B196" t="s">
        <v>1902</v>
      </c>
      <c r="C196" t="s">
        <v>1903</v>
      </c>
      <c r="D196" s="11">
        <f t="shared" si="3"/>
        <v>1845437.09</v>
      </c>
      <c r="E196" s="6">
        <v>1845437.09</v>
      </c>
      <c r="F196" s="6">
        <v>0</v>
      </c>
      <c r="G196" s="6">
        <v>0</v>
      </c>
      <c r="H196">
        <v>0</v>
      </c>
      <c r="I196">
        <v>262241.34000000003</v>
      </c>
      <c r="J196">
        <v>56194.58</v>
      </c>
      <c r="K196">
        <v>46828.81</v>
      </c>
      <c r="L196">
        <v>0</v>
      </c>
      <c r="M196">
        <v>9930.2800000000007</v>
      </c>
      <c r="N196">
        <v>0</v>
      </c>
      <c r="O196">
        <v>0</v>
      </c>
      <c r="P196">
        <v>0</v>
      </c>
      <c r="Q196">
        <v>-40000</v>
      </c>
      <c r="R196">
        <v>0</v>
      </c>
      <c r="S196">
        <v>1457956.83</v>
      </c>
      <c r="T196" s="2">
        <v>45491</v>
      </c>
      <c r="U196" s="2"/>
      <c r="V196" t="s">
        <v>31</v>
      </c>
      <c r="W196">
        <v>116105</v>
      </c>
      <c r="X196">
        <v>0</v>
      </c>
      <c r="Y196" t="s">
        <v>551</v>
      </c>
      <c r="Z196">
        <v>0</v>
      </c>
      <c r="AA196" t="s">
        <v>2093</v>
      </c>
      <c r="AB196">
        <v>327687</v>
      </c>
      <c r="AC196">
        <v>-0.56000000000000005</v>
      </c>
      <c r="AD196" t="s">
        <v>2278</v>
      </c>
    </row>
    <row r="197" spans="1:30" x14ac:dyDescent="0.25">
      <c r="A197">
        <v>6917</v>
      </c>
      <c r="B197" t="s">
        <v>368</v>
      </c>
      <c r="C197" t="s">
        <v>369</v>
      </c>
      <c r="D197" s="11">
        <f t="shared" si="3"/>
        <v>757549.12</v>
      </c>
      <c r="E197" s="6">
        <v>583803.9</v>
      </c>
      <c r="F197" s="6">
        <v>0</v>
      </c>
      <c r="G197" s="6">
        <v>0</v>
      </c>
      <c r="H197">
        <v>0</v>
      </c>
      <c r="I197">
        <v>108056.96000000001</v>
      </c>
      <c r="J197">
        <v>28600.81</v>
      </c>
      <c r="K197">
        <v>19295.89</v>
      </c>
      <c r="L197">
        <v>0</v>
      </c>
      <c r="M197">
        <v>9930.2800000000007</v>
      </c>
      <c r="N197">
        <v>0</v>
      </c>
      <c r="O197">
        <v>0</v>
      </c>
      <c r="P197">
        <v>0</v>
      </c>
      <c r="Q197">
        <v>5445.75</v>
      </c>
      <c r="R197">
        <v>5445.75</v>
      </c>
      <c r="S197">
        <v>611396</v>
      </c>
      <c r="T197" s="2">
        <v>45261</v>
      </c>
      <c r="U197" s="2"/>
      <c r="V197" t="s">
        <v>31</v>
      </c>
      <c r="W197">
        <v>406</v>
      </c>
      <c r="X197">
        <v>0</v>
      </c>
      <c r="Y197" t="s">
        <v>551</v>
      </c>
      <c r="Z197">
        <v>173745.22</v>
      </c>
      <c r="AA197" t="s">
        <v>2145</v>
      </c>
      <c r="AB197">
        <v>90920.5</v>
      </c>
      <c r="AC197">
        <v>-1.17</v>
      </c>
      <c r="AD197" t="s">
        <v>2279</v>
      </c>
    </row>
    <row r="198" spans="1:30" x14ac:dyDescent="0.25">
      <c r="A198">
        <v>6919</v>
      </c>
      <c r="B198" t="s">
        <v>370</v>
      </c>
      <c r="C198" t="s">
        <v>371</v>
      </c>
      <c r="D198" s="11">
        <f t="shared" si="3"/>
        <v>952806.96</v>
      </c>
      <c r="E198" s="6">
        <v>746295.6</v>
      </c>
      <c r="F198" s="6">
        <v>0</v>
      </c>
      <c r="G198" s="6">
        <v>0</v>
      </c>
      <c r="H198">
        <v>0</v>
      </c>
      <c r="I198">
        <v>135700.09</v>
      </c>
      <c r="J198">
        <v>33142.620000000003</v>
      </c>
      <c r="K198">
        <v>24232.17</v>
      </c>
      <c r="L198">
        <v>0</v>
      </c>
      <c r="M198">
        <v>9930.2800000000007</v>
      </c>
      <c r="N198">
        <v>0</v>
      </c>
      <c r="O198">
        <v>0</v>
      </c>
      <c r="P198">
        <v>0</v>
      </c>
      <c r="Q198">
        <v>-35935.97</v>
      </c>
      <c r="R198">
        <v>4064.03</v>
      </c>
      <c r="S198">
        <v>730345</v>
      </c>
      <c r="T198" s="2">
        <v>45261</v>
      </c>
      <c r="U198" s="2"/>
      <c r="V198" t="s">
        <v>31</v>
      </c>
      <c r="W198">
        <v>105408</v>
      </c>
      <c r="X198">
        <v>0</v>
      </c>
      <c r="Y198" t="s">
        <v>551</v>
      </c>
      <c r="Z198">
        <v>206511.35999999999</v>
      </c>
      <c r="AA198" t="s">
        <v>2093</v>
      </c>
      <c r="AB198">
        <v>88907.5</v>
      </c>
      <c r="AC198">
        <v>-0.28999999999999998</v>
      </c>
      <c r="AD198" t="s">
        <v>2280</v>
      </c>
    </row>
    <row r="199" spans="1:30" x14ac:dyDescent="0.25">
      <c r="A199">
        <v>6921</v>
      </c>
      <c r="B199" t="s">
        <v>372</v>
      </c>
      <c r="C199" t="s">
        <v>373</v>
      </c>
      <c r="D199" s="11">
        <f t="shared" si="3"/>
        <v>957695.91999999993</v>
      </c>
      <c r="E199" s="6">
        <v>736448.95</v>
      </c>
      <c r="F199" s="6">
        <v>0</v>
      </c>
      <c r="G199" s="6">
        <v>0</v>
      </c>
      <c r="H199">
        <v>0</v>
      </c>
      <c r="I199">
        <v>137977.04</v>
      </c>
      <c r="J199">
        <v>29566.51</v>
      </c>
      <c r="K199">
        <v>24638.76</v>
      </c>
      <c r="L199">
        <v>0</v>
      </c>
      <c r="M199">
        <v>9930.2800000000007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783438</v>
      </c>
      <c r="T199" s="2">
        <v>45252</v>
      </c>
      <c r="U199" s="2"/>
      <c r="V199" t="s">
        <v>31</v>
      </c>
      <c r="W199">
        <v>105408</v>
      </c>
      <c r="X199">
        <v>0</v>
      </c>
      <c r="Y199" t="s">
        <v>551</v>
      </c>
      <c r="Z199">
        <v>221246.97</v>
      </c>
      <c r="AA199" t="s">
        <v>2145</v>
      </c>
      <c r="AB199">
        <v>94929.25</v>
      </c>
      <c r="AC199">
        <v>0.28999999999999998</v>
      </c>
      <c r="AD199" t="s">
        <v>2281</v>
      </c>
    </row>
    <row r="200" spans="1:30" x14ac:dyDescent="0.25">
      <c r="A200">
        <v>6928</v>
      </c>
      <c r="B200" t="s">
        <v>374</v>
      </c>
      <c r="C200" t="s">
        <v>375</v>
      </c>
      <c r="D200" s="11">
        <f t="shared" si="3"/>
        <v>1121150.81</v>
      </c>
      <c r="E200" s="6">
        <v>875751.7</v>
      </c>
      <c r="F200" s="6">
        <v>0</v>
      </c>
      <c r="G200" s="6">
        <v>0</v>
      </c>
      <c r="H200">
        <v>0</v>
      </c>
      <c r="I200">
        <v>160711.62</v>
      </c>
      <c r="J200">
        <v>34438.21</v>
      </c>
      <c r="K200">
        <v>28698.5</v>
      </c>
      <c r="L200">
        <v>0</v>
      </c>
      <c r="M200">
        <v>9930.2800000000007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914161</v>
      </c>
      <c r="T200" s="2">
        <v>45246</v>
      </c>
      <c r="U200" s="2"/>
      <c r="V200" t="s">
        <v>31</v>
      </c>
      <c r="W200">
        <v>105408</v>
      </c>
      <c r="X200">
        <v>0</v>
      </c>
      <c r="Y200" t="s">
        <v>551</v>
      </c>
      <c r="Z200">
        <v>245399.11</v>
      </c>
      <c r="AA200" t="s">
        <v>2093</v>
      </c>
      <c r="AB200">
        <v>142020.25</v>
      </c>
      <c r="AC200">
        <v>-0.43</v>
      </c>
      <c r="AD200" t="s">
        <v>2282</v>
      </c>
    </row>
    <row r="201" spans="1:30" x14ac:dyDescent="0.25">
      <c r="A201">
        <v>6943</v>
      </c>
      <c r="B201" t="s">
        <v>707</v>
      </c>
      <c r="C201" t="s">
        <v>708</v>
      </c>
      <c r="D201" s="11">
        <f t="shared" si="3"/>
        <v>2406900.4500000002</v>
      </c>
      <c r="E201" s="6">
        <v>2406900.4500000002</v>
      </c>
      <c r="F201" s="6">
        <v>0</v>
      </c>
      <c r="G201" s="6">
        <v>0</v>
      </c>
      <c r="H201">
        <v>0</v>
      </c>
      <c r="I201">
        <v>344356.34</v>
      </c>
      <c r="J201">
        <v>73790.649999999994</v>
      </c>
      <c r="K201">
        <v>61492.2</v>
      </c>
      <c r="L201">
        <v>0</v>
      </c>
      <c r="M201">
        <v>9930.2800000000007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1970119</v>
      </c>
      <c r="T201" s="2">
        <v>45405</v>
      </c>
      <c r="U201" s="2"/>
      <c r="V201" t="s">
        <v>31</v>
      </c>
      <c r="W201">
        <v>105408</v>
      </c>
      <c r="X201">
        <v>0</v>
      </c>
      <c r="Y201" t="s">
        <v>551</v>
      </c>
      <c r="Z201">
        <v>0</v>
      </c>
      <c r="AA201" t="s">
        <v>2093</v>
      </c>
      <c r="AB201">
        <v>494184</v>
      </c>
      <c r="AC201">
        <v>0.41</v>
      </c>
      <c r="AD201" t="s">
        <v>2283</v>
      </c>
    </row>
    <row r="202" spans="1:30" x14ac:dyDescent="0.25">
      <c r="A202">
        <v>6955</v>
      </c>
      <c r="B202" t="s">
        <v>376</v>
      </c>
      <c r="C202" t="s">
        <v>377</v>
      </c>
      <c r="D202" s="11">
        <f t="shared" si="3"/>
        <v>1475385.2</v>
      </c>
      <c r="E202" s="6">
        <v>1146489.5</v>
      </c>
      <c r="F202" s="6">
        <v>0</v>
      </c>
      <c r="G202" s="6">
        <v>0</v>
      </c>
      <c r="H202">
        <v>0</v>
      </c>
      <c r="I202">
        <v>212007.13</v>
      </c>
      <c r="J202">
        <v>45430.1</v>
      </c>
      <c r="K202">
        <v>37858.42</v>
      </c>
      <c r="L202">
        <v>0</v>
      </c>
      <c r="M202">
        <v>9930.2800000000007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1209111</v>
      </c>
      <c r="T202" s="2">
        <v>45261</v>
      </c>
      <c r="U202" s="2"/>
      <c r="V202" t="s">
        <v>31</v>
      </c>
      <c r="W202">
        <v>105408</v>
      </c>
      <c r="X202">
        <v>0</v>
      </c>
      <c r="Y202" t="s">
        <v>551</v>
      </c>
      <c r="Z202">
        <v>328895.7</v>
      </c>
      <c r="AA202" t="s">
        <v>2093</v>
      </c>
      <c r="AB202">
        <v>283462</v>
      </c>
      <c r="AC202">
        <v>0.32</v>
      </c>
      <c r="AD202" t="s">
        <v>2284</v>
      </c>
    </row>
    <row r="203" spans="1:30" x14ac:dyDescent="0.25">
      <c r="A203">
        <v>6956</v>
      </c>
      <c r="B203" t="s">
        <v>378</v>
      </c>
      <c r="C203" t="s">
        <v>379</v>
      </c>
      <c r="D203" s="11">
        <f t="shared" si="3"/>
        <v>1054017.26</v>
      </c>
      <c r="E203" s="6">
        <v>822182.75</v>
      </c>
      <c r="F203" s="6">
        <v>0</v>
      </c>
      <c r="G203" s="6">
        <v>0</v>
      </c>
      <c r="H203">
        <v>0</v>
      </c>
      <c r="I203">
        <v>152035.31</v>
      </c>
      <c r="J203">
        <v>32579</v>
      </c>
      <c r="K203">
        <v>27149.16</v>
      </c>
      <c r="L203">
        <v>0</v>
      </c>
      <c r="M203">
        <v>9930.2800000000007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864273</v>
      </c>
      <c r="T203" s="2">
        <v>45316</v>
      </c>
      <c r="U203" s="2"/>
      <c r="V203" t="s">
        <v>31</v>
      </c>
      <c r="W203">
        <v>100106</v>
      </c>
      <c r="X203">
        <v>0</v>
      </c>
      <c r="Y203" t="s">
        <v>551</v>
      </c>
      <c r="Z203">
        <v>231834.51</v>
      </c>
      <c r="AA203" t="s">
        <v>2093</v>
      </c>
      <c r="AB203">
        <v>179738</v>
      </c>
      <c r="AC203">
        <v>0.31</v>
      </c>
      <c r="AD203" t="s">
        <v>2285</v>
      </c>
    </row>
    <row r="204" spans="1:30" x14ac:dyDescent="0.25">
      <c r="A204">
        <v>6963</v>
      </c>
      <c r="B204" t="s">
        <v>380</v>
      </c>
      <c r="C204" t="s">
        <v>381</v>
      </c>
      <c r="D204" s="11">
        <f t="shared" si="3"/>
        <v>842991.2</v>
      </c>
      <c r="E204" s="6">
        <v>842991.2</v>
      </c>
      <c r="F204" s="6">
        <v>0</v>
      </c>
      <c r="G204" s="6">
        <v>0</v>
      </c>
      <c r="H204">
        <v>0</v>
      </c>
      <c r="I204">
        <v>120667.62</v>
      </c>
      <c r="J204">
        <v>28383.54</v>
      </c>
      <c r="K204">
        <v>21547.79</v>
      </c>
      <c r="L204">
        <v>0</v>
      </c>
      <c r="M204">
        <v>9930.2800000000007</v>
      </c>
      <c r="N204">
        <v>0</v>
      </c>
      <c r="O204">
        <v>0</v>
      </c>
      <c r="P204">
        <v>0</v>
      </c>
      <c r="Q204">
        <v>2526.1999999999998</v>
      </c>
      <c r="R204">
        <v>2526.1999999999998</v>
      </c>
      <c r="S204">
        <v>683908</v>
      </c>
      <c r="T204" s="2">
        <v>45261</v>
      </c>
      <c r="U204" s="2"/>
      <c r="V204" t="s">
        <v>31</v>
      </c>
      <c r="W204">
        <v>105408</v>
      </c>
      <c r="X204">
        <v>0</v>
      </c>
      <c r="Y204" t="s">
        <v>551</v>
      </c>
      <c r="Z204">
        <v>0</v>
      </c>
      <c r="AA204" t="s">
        <v>2093</v>
      </c>
      <c r="AB204">
        <v>37872</v>
      </c>
      <c r="AC204">
        <v>-0.63</v>
      </c>
      <c r="AD204" t="s">
        <v>2286</v>
      </c>
    </row>
    <row r="205" spans="1:30" x14ac:dyDescent="0.25">
      <c r="A205">
        <v>6965</v>
      </c>
      <c r="B205" t="s">
        <v>382</v>
      </c>
      <c r="C205" t="s">
        <v>383</v>
      </c>
      <c r="D205" s="11">
        <f t="shared" si="3"/>
        <v>829566.4</v>
      </c>
      <c r="E205" s="6">
        <v>829566.4</v>
      </c>
      <c r="F205" s="6">
        <v>0</v>
      </c>
      <c r="G205" s="6">
        <v>0</v>
      </c>
      <c r="H205">
        <v>0</v>
      </c>
      <c r="I205">
        <v>118857.14</v>
      </c>
      <c r="J205">
        <v>27685.22</v>
      </c>
      <c r="K205">
        <v>21224.49</v>
      </c>
      <c r="L205">
        <v>0</v>
      </c>
      <c r="M205">
        <v>9930.2800000000007</v>
      </c>
      <c r="N205">
        <v>0</v>
      </c>
      <c r="O205">
        <v>0</v>
      </c>
      <c r="P205">
        <v>0</v>
      </c>
      <c r="Q205">
        <v>-37784.17</v>
      </c>
      <c r="R205">
        <v>2215.83</v>
      </c>
      <c r="S205">
        <v>633499</v>
      </c>
      <c r="T205" s="2">
        <v>45261</v>
      </c>
      <c r="U205" s="2"/>
      <c r="V205" t="s">
        <v>31</v>
      </c>
      <c r="W205">
        <v>3801</v>
      </c>
      <c r="X205">
        <v>0</v>
      </c>
      <c r="Y205" t="s">
        <v>551</v>
      </c>
      <c r="Z205">
        <v>0</v>
      </c>
      <c r="AA205" t="s">
        <v>2093</v>
      </c>
      <c r="AB205">
        <v>0</v>
      </c>
      <c r="AC205">
        <v>0.8</v>
      </c>
      <c r="AD205" t="s">
        <v>2154</v>
      </c>
    </row>
    <row r="206" spans="1:30" x14ac:dyDescent="0.25">
      <c r="A206">
        <v>6966</v>
      </c>
      <c r="B206" t="s">
        <v>384</v>
      </c>
      <c r="C206" t="s">
        <v>385</v>
      </c>
      <c r="D206" s="11">
        <f t="shared" si="3"/>
        <v>886374.40000000002</v>
      </c>
      <c r="E206" s="6">
        <v>886374.40000000002</v>
      </c>
      <c r="F206" s="6">
        <v>0</v>
      </c>
      <c r="G206" s="6">
        <v>0</v>
      </c>
      <c r="H206">
        <v>0</v>
      </c>
      <c r="I206">
        <v>127004.24</v>
      </c>
      <c r="J206">
        <v>28558.13</v>
      </c>
      <c r="K206">
        <v>22679.33</v>
      </c>
      <c r="L206">
        <v>0</v>
      </c>
      <c r="M206">
        <v>9930.2800000000007</v>
      </c>
      <c r="N206">
        <v>0</v>
      </c>
      <c r="O206">
        <v>0</v>
      </c>
      <c r="P206">
        <v>0</v>
      </c>
      <c r="Q206">
        <v>1342.93</v>
      </c>
      <c r="R206">
        <v>1342.93</v>
      </c>
      <c r="S206">
        <v>720344</v>
      </c>
      <c r="T206" s="2">
        <v>44914</v>
      </c>
      <c r="U206" s="2"/>
      <c r="V206" t="s">
        <v>31</v>
      </c>
      <c r="W206">
        <v>102904</v>
      </c>
      <c r="X206">
        <v>0</v>
      </c>
      <c r="Y206" t="s">
        <v>551</v>
      </c>
      <c r="Z206">
        <v>0</v>
      </c>
      <c r="AA206" t="s">
        <v>2093</v>
      </c>
      <c r="AB206">
        <v>47340</v>
      </c>
      <c r="AC206">
        <v>0</v>
      </c>
      <c r="AD206" t="s">
        <v>2157</v>
      </c>
    </row>
    <row r="207" spans="1:30" x14ac:dyDescent="0.25">
      <c r="A207">
        <v>6967</v>
      </c>
      <c r="B207" t="s">
        <v>386</v>
      </c>
      <c r="C207" t="s">
        <v>387</v>
      </c>
      <c r="D207" s="11">
        <f t="shared" si="3"/>
        <v>706065.6</v>
      </c>
      <c r="E207" s="6">
        <v>706065.6</v>
      </c>
      <c r="F207" s="6">
        <v>0</v>
      </c>
      <c r="G207" s="6">
        <v>0</v>
      </c>
      <c r="H207">
        <v>0</v>
      </c>
      <c r="I207">
        <v>101162.41</v>
      </c>
      <c r="J207">
        <v>25714.26</v>
      </c>
      <c r="K207">
        <v>18064.71</v>
      </c>
      <c r="L207">
        <v>0</v>
      </c>
      <c r="M207">
        <v>9930.2800000000007</v>
      </c>
      <c r="N207">
        <v>0</v>
      </c>
      <c r="O207">
        <v>0</v>
      </c>
      <c r="P207">
        <v>0</v>
      </c>
      <c r="Q207">
        <v>4036.6</v>
      </c>
      <c r="R207">
        <v>4036.6</v>
      </c>
      <c r="S207">
        <v>571754</v>
      </c>
      <c r="T207" s="2">
        <v>44911</v>
      </c>
      <c r="U207" s="2"/>
      <c r="V207" t="s">
        <v>31</v>
      </c>
      <c r="W207">
        <v>3207</v>
      </c>
      <c r="X207">
        <v>0</v>
      </c>
      <c r="Y207" t="s">
        <v>551</v>
      </c>
      <c r="Z207">
        <v>0</v>
      </c>
      <c r="AA207" t="s">
        <v>2145</v>
      </c>
      <c r="AB207">
        <v>0</v>
      </c>
      <c r="AC207">
        <v>0.48</v>
      </c>
      <c r="AD207" t="s">
        <v>2205</v>
      </c>
    </row>
    <row r="208" spans="1:30" x14ac:dyDescent="0.25">
      <c r="A208">
        <v>6972</v>
      </c>
      <c r="B208" t="s">
        <v>388</v>
      </c>
      <c r="C208" t="s">
        <v>389</v>
      </c>
      <c r="D208" s="11">
        <f t="shared" si="3"/>
        <v>799700.1</v>
      </c>
      <c r="E208" s="6">
        <v>799700.1</v>
      </c>
      <c r="F208" s="6">
        <v>0</v>
      </c>
      <c r="G208" s="6">
        <v>0</v>
      </c>
      <c r="H208">
        <v>0</v>
      </c>
      <c r="I208">
        <v>114466.8</v>
      </c>
      <c r="J208">
        <v>27685.22</v>
      </c>
      <c r="K208">
        <v>20440.490000000002</v>
      </c>
      <c r="L208">
        <v>0</v>
      </c>
      <c r="M208">
        <v>9930.2800000000007</v>
      </c>
      <c r="N208">
        <v>0</v>
      </c>
      <c r="O208">
        <v>0</v>
      </c>
      <c r="P208">
        <v>0</v>
      </c>
      <c r="Q208">
        <v>3156.62</v>
      </c>
      <c r="R208">
        <v>3156.62</v>
      </c>
      <c r="S208">
        <v>648253</v>
      </c>
      <c r="T208" s="2">
        <v>44935</v>
      </c>
      <c r="U208" s="2"/>
      <c r="V208">
        <v>1</v>
      </c>
      <c r="W208">
        <v>105408</v>
      </c>
      <c r="X208">
        <v>0</v>
      </c>
      <c r="Y208" t="s">
        <v>551</v>
      </c>
      <c r="Z208">
        <v>0</v>
      </c>
      <c r="AA208" t="s">
        <v>2138</v>
      </c>
      <c r="AB208">
        <v>0</v>
      </c>
      <c r="AC208">
        <v>-0.71</v>
      </c>
      <c r="AD208" t="s">
        <v>2139</v>
      </c>
    </row>
    <row r="209" spans="1:30" x14ac:dyDescent="0.25">
      <c r="A209">
        <v>6975</v>
      </c>
      <c r="B209" t="s">
        <v>390</v>
      </c>
      <c r="C209" t="s">
        <v>391</v>
      </c>
      <c r="D209" s="11">
        <f t="shared" si="3"/>
        <v>910945.2</v>
      </c>
      <c r="E209" s="6">
        <v>910945.2</v>
      </c>
      <c r="F209" s="6">
        <v>0</v>
      </c>
      <c r="G209" s="6">
        <v>0</v>
      </c>
      <c r="H209">
        <v>0</v>
      </c>
      <c r="I209">
        <v>130444.14</v>
      </c>
      <c r="J209">
        <v>29295.25</v>
      </c>
      <c r="K209">
        <v>23293.599999999999</v>
      </c>
      <c r="L209">
        <v>0</v>
      </c>
      <c r="M209">
        <v>9930.2800000000007</v>
      </c>
      <c r="N209">
        <v>0</v>
      </c>
      <c r="O209">
        <v>0</v>
      </c>
      <c r="P209">
        <v>0</v>
      </c>
      <c r="Q209">
        <v>1342.93</v>
      </c>
      <c r="R209">
        <v>1342.93</v>
      </c>
      <c r="S209">
        <v>740123</v>
      </c>
      <c r="T209" s="2">
        <v>45002</v>
      </c>
      <c r="U209" s="2"/>
      <c r="V209" t="s">
        <v>31</v>
      </c>
      <c r="W209">
        <v>104306</v>
      </c>
      <c r="X209">
        <v>0</v>
      </c>
      <c r="Y209" t="s">
        <v>551</v>
      </c>
      <c r="Z209">
        <v>0</v>
      </c>
      <c r="AA209" t="s">
        <v>2093</v>
      </c>
      <c r="AB209">
        <v>79670</v>
      </c>
      <c r="AC209">
        <v>-0.51</v>
      </c>
      <c r="AD209" t="s">
        <v>2287</v>
      </c>
    </row>
    <row r="210" spans="1:30" x14ac:dyDescent="0.25">
      <c r="A210">
        <v>6988</v>
      </c>
      <c r="B210" t="s">
        <v>392</v>
      </c>
      <c r="C210" t="s">
        <v>393</v>
      </c>
      <c r="D210" s="11">
        <f t="shared" si="3"/>
        <v>886374.40000000002</v>
      </c>
      <c r="E210" s="6">
        <v>886374.40000000002</v>
      </c>
      <c r="F210" s="6">
        <v>0</v>
      </c>
      <c r="G210" s="6">
        <v>0</v>
      </c>
      <c r="H210">
        <v>0</v>
      </c>
      <c r="I210">
        <v>127004.24</v>
      </c>
      <c r="J210">
        <v>28558.13</v>
      </c>
      <c r="K210">
        <v>22679.33</v>
      </c>
      <c r="L210">
        <v>0</v>
      </c>
      <c r="M210">
        <v>9930.2800000000007</v>
      </c>
      <c r="N210">
        <v>0</v>
      </c>
      <c r="O210">
        <v>0</v>
      </c>
      <c r="P210">
        <v>0</v>
      </c>
      <c r="Q210">
        <v>1342.93</v>
      </c>
      <c r="R210">
        <v>1342.93</v>
      </c>
      <c r="S210">
        <v>720344</v>
      </c>
      <c r="T210" s="2">
        <v>44986</v>
      </c>
      <c r="U210" s="2"/>
      <c r="V210" t="s">
        <v>31</v>
      </c>
      <c r="W210">
        <v>105408</v>
      </c>
      <c r="X210">
        <v>0</v>
      </c>
      <c r="Y210" t="s">
        <v>551</v>
      </c>
      <c r="Z210">
        <v>0</v>
      </c>
      <c r="AA210" t="s">
        <v>2093</v>
      </c>
      <c r="AB210">
        <v>47340</v>
      </c>
      <c r="AC210">
        <v>0</v>
      </c>
      <c r="AD210" t="s">
        <v>2157</v>
      </c>
    </row>
    <row r="211" spans="1:30" x14ac:dyDescent="0.25">
      <c r="A211">
        <v>7000</v>
      </c>
      <c r="B211" t="s">
        <v>397</v>
      </c>
      <c r="C211" t="s">
        <v>398</v>
      </c>
      <c r="D211" s="11">
        <f t="shared" si="3"/>
        <v>1010152.25</v>
      </c>
      <c r="E211" s="6">
        <v>1010152.25</v>
      </c>
      <c r="F211" s="6">
        <v>0</v>
      </c>
      <c r="G211" s="6">
        <v>0</v>
      </c>
      <c r="H211">
        <v>0</v>
      </c>
      <c r="I211">
        <v>144867.22</v>
      </c>
      <c r="J211">
        <v>31042.98</v>
      </c>
      <c r="K211">
        <v>25869.15</v>
      </c>
      <c r="L211">
        <v>0</v>
      </c>
      <c r="M211">
        <v>9930.2800000000007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823056</v>
      </c>
      <c r="T211" s="2">
        <v>45128</v>
      </c>
      <c r="U211" s="2"/>
      <c r="V211" t="s">
        <v>31</v>
      </c>
      <c r="W211">
        <v>400800</v>
      </c>
      <c r="X211">
        <v>0</v>
      </c>
      <c r="Y211" t="s">
        <v>551</v>
      </c>
      <c r="Z211">
        <v>0</v>
      </c>
      <c r="AA211" t="s">
        <v>2090</v>
      </c>
      <c r="AB211">
        <v>30710.5</v>
      </c>
      <c r="AC211">
        <v>-0.18</v>
      </c>
      <c r="AD211" t="s">
        <v>2288</v>
      </c>
    </row>
    <row r="212" spans="1:30" x14ac:dyDescent="0.25">
      <c r="A212">
        <v>7001</v>
      </c>
      <c r="B212" t="s">
        <v>399</v>
      </c>
      <c r="C212" t="s">
        <v>400</v>
      </c>
      <c r="D212" s="11">
        <f t="shared" si="3"/>
        <v>342383.4</v>
      </c>
      <c r="E212" s="6">
        <v>206111.4</v>
      </c>
      <c r="F212" s="6">
        <v>136272</v>
      </c>
      <c r="G212" s="6">
        <v>0</v>
      </c>
      <c r="H212">
        <v>0</v>
      </c>
      <c r="I212">
        <v>47933.67</v>
      </c>
      <c r="J212">
        <v>19943.02</v>
      </c>
      <c r="K212">
        <v>8559.59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9671.52</v>
      </c>
      <c r="R212">
        <v>9671.52</v>
      </c>
      <c r="S212">
        <v>275619</v>
      </c>
      <c r="T212" s="2">
        <v>45124</v>
      </c>
      <c r="U212" s="2">
        <v>45523</v>
      </c>
      <c r="V212" t="s">
        <v>31</v>
      </c>
      <c r="W212">
        <v>3801</v>
      </c>
      <c r="X212">
        <v>0</v>
      </c>
      <c r="Y212" t="s">
        <v>551</v>
      </c>
      <c r="Z212">
        <v>0</v>
      </c>
      <c r="AA212" t="s">
        <v>2145</v>
      </c>
      <c r="AB212">
        <v>0</v>
      </c>
      <c r="AC212">
        <v>0.36</v>
      </c>
      <c r="AD212" t="s">
        <v>2289</v>
      </c>
    </row>
    <row r="213" spans="1:30" x14ac:dyDescent="0.25">
      <c r="A213">
        <v>7002</v>
      </c>
      <c r="B213" t="s">
        <v>401</v>
      </c>
      <c r="C213" t="s">
        <v>402</v>
      </c>
      <c r="D213" s="11">
        <f t="shared" si="3"/>
        <v>656000.4</v>
      </c>
      <c r="E213" s="6">
        <v>656000.4</v>
      </c>
      <c r="F213" s="6">
        <v>0</v>
      </c>
      <c r="G213" s="6">
        <v>0</v>
      </c>
      <c r="H213">
        <v>0</v>
      </c>
      <c r="I213">
        <v>94596.68</v>
      </c>
      <c r="J213">
        <v>22311.97</v>
      </c>
      <c r="K213">
        <v>16892.27</v>
      </c>
      <c r="L213">
        <v>0</v>
      </c>
      <c r="M213">
        <v>9930.2800000000007</v>
      </c>
      <c r="N213">
        <v>0</v>
      </c>
      <c r="O213">
        <v>0</v>
      </c>
      <c r="P213">
        <v>0</v>
      </c>
      <c r="Q213">
        <v>2041.25</v>
      </c>
      <c r="R213">
        <v>2041.25</v>
      </c>
      <c r="S213">
        <v>935749</v>
      </c>
      <c r="T213" s="2">
        <v>45299</v>
      </c>
      <c r="U213" s="2"/>
      <c r="V213" t="s">
        <v>31</v>
      </c>
      <c r="W213">
        <v>105408</v>
      </c>
      <c r="X213">
        <v>0</v>
      </c>
      <c r="Y213" t="s">
        <v>2290</v>
      </c>
      <c r="Z213">
        <v>0</v>
      </c>
      <c r="AA213" t="s">
        <v>2093</v>
      </c>
      <c r="AB213">
        <v>9468</v>
      </c>
      <c r="AC213">
        <v>0.34</v>
      </c>
      <c r="AD213" t="s">
        <v>2291</v>
      </c>
    </row>
    <row r="214" spans="1:30" x14ac:dyDescent="0.25">
      <c r="A214">
        <v>7012</v>
      </c>
      <c r="B214" t="s">
        <v>403</v>
      </c>
      <c r="C214" t="s">
        <v>404</v>
      </c>
      <c r="D214" s="11">
        <f t="shared" si="3"/>
        <v>858663.4</v>
      </c>
      <c r="E214" s="6">
        <v>858663.4</v>
      </c>
      <c r="F214" s="6">
        <v>0</v>
      </c>
      <c r="G214" s="6">
        <v>0</v>
      </c>
      <c r="H214">
        <v>0</v>
      </c>
      <c r="I214">
        <v>122930.72</v>
      </c>
      <c r="J214">
        <v>28558.13</v>
      </c>
      <c r="K214">
        <v>21951.919999999998</v>
      </c>
      <c r="L214">
        <v>0</v>
      </c>
      <c r="M214">
        <v>9930.2800000000007</v>
      </c>
      <c r="N214">
        <v>0</v>
      </c>
      <c r="O214">
        <v>0</v>
      </c>
      <c r="P214">
        <v>0</v>
      </c>
      <c r="Q214">
        <v>2215.83</v>
      </c>
      <c r="R214">
        <v>2215.83</v>
      </c>
      <c r="S214">
        <v>696922</v>
      </c>
      <c r="T214" s="2">
        <v>45139</v>
      </c>
      <c r="U214" s="2"/>
      <c r="V214" t="s">
        <v>31</v>
      </c>
      <c r="W214">
        <v>105408</v>
      </c>
      <c r="X214">
        <v>0</v>
      </c>
      <c r="Y214" t="s">
        <v>551</v>
      </c>
      <c r="Z214">
        <v>0</v>
      </c>
      <c r="AA214" t="s">
        <v>2093</v>
      </c>
      <c r="AB214">
        <v>24247.5</v>
      </c>
      <c r="AC214">
        <v>0.72</v>
      </c>
      <c r="AD214" t="s">
        <v>2116</v>
      </c>
    </row>
    <row r="215" spans="1:30" x14ac:dyDescent="0.25">
      <c r="A215">
        <v>7013</v>
      </c>
      <c r="B215" t="s">
        <v>561</v>
      </c>
      <c r="C215" t="s">
        <v>709</v>
      </c>
      <c r="D215" s="11">
        <f t="shared" si="3"/>
        <v>918407.41</v>
      </c>
      <c r="E215" s="6">
        <v>918407.41</v>
      </c>
      <c r="F215" s="6">
        <v>0</v>
      </c>
      <c r="G215" s="6">
        <v>0</v>
      </c>
      <c r="H215">
        <v>0</v>
      </c>
      <c r="I215">
        <v>131426.35</v>
      </c>
      <c r="J215">
        <v>29786.99</v>
      </c>
      <c r="K215">
        <v>23468.99</v>
      </c>
      <c r="L215">
        <v>0</v>
      </c>
      <c r="M215">
        <v>9930.2800000000007</v>
      </c>
      <c r="N215">
        <v>0</v>
      </c>
      <c r="O215">
        <v>0</v>
      </c>
      <c r="P215">
        <v>0</v>
      </c>
      <c r="Q215">
        <v>1624.2</v>
      </c>
      <c r="R215">
        <v>1624.2</v>
      </c>
      <c r="S215">
        <v>745771</v>
      </c>
      <c r="T215" s="2">
        <v>45369</v>
      </c>
      <c r="U215" s="2"/>
      <c r="V215" t="s">
        <v>31</v>
      </c>
      <c r="W215">
        <v>3801</v>
      </c>
      <c r="X215">
        <v>0</v>
      </c>
      <c r="Y215" t="s">
        <v>551</v>
      </c>
      <c r="Z215">
        <v>0</v>
      </c>
      <c r="AA215" t="s">
        <v>2093</v>
      </c>
      <c r="AB215">
        <v>87121.2</v>
      </c>
      <c r="AC215">
        <v>-0.19</v>
      </c>
      <c r="AD215" t="s">
        <v>2292</v>
      </c>
    </row>
    <row r="216" spans="1:30" x14ac:dyDescent="0.25">
      <c r="A216">
        <v>7016</v>
      </c>
      <c r="B216" t="s">
        <v>405</v>
      </c>
      <c r="C216" t="s">
        <v>406</v>
      </c>
      <c r="D216" s="11">
        <f t="shared" si="3"/>
        <v>841205.2</v>
      </c>
      <c r="E216" s="6">
        <v>841205.2</v>
      </c>
      <c r="F216" s="6">
        <v>0</v>
      </c>
      <c r="G216" s="6">
        <v>0</v>
      </c>
      <c r="H216">
        <v>0</v>
      </c>
      <c r="I216">
        <v>120486.56</v>
      </c>
      <c r="J216">
        <v>28034.38</v>
      </c>
      <c r="K216">
        <v>21515.46</v>
      </c>
      <c r="L216">
        <v>0</v>
      </c>
      <c r="M216">
        <v>9930.2800000000007</v>
      </c>
      <c r="N216">
        <v>0</v>
      </c>
      <c r="O216">
        <v>0</v>
      </c>
      <c r="P216">
        <v>0</v>
      </c>
      <c r="Q216">
        <v>2215.83</v>
      </c>
      <c r="R216">
        <v>2215.83</v>
      </c>
      <c r="S216">
        <v>682868</v>
      </c>
      <c r="T216" s="2">
        <v>45141</v>
      </c>
      <c r="U216" s="2"/>
      <c r="V216" t="s">
        <v>31</v>
      </c>
      <c r="W216">
        <v>100106</v>
      </c>
      <c r="X216">
        <v>0</v>
      </c>
      <c r="Y216" t="s">
        <v>551</v>
      </c>
      <c r="Z216">
        <v>0</v>
      </c>
      <c r="AA216" t="s">
        <v>2093</v>
      </c>
      <c r="AB216">
        <v>9699</v>
      </c>
      <c r="AC216">
        <v>0.55000000000000004</v>
      </c>
      <c r="AD216" t="s">
        <v>2293</v>
      </c>
    </row>
    <row r="217" spans="1:30" x14ac:dyDescent="0.25">
      <c r="A217">
        <v>7018</v>
      </c>
      <c r="B217" t="s">
        <v>408</v>
      </c>
      <c r="C217" t="s">
        <v>409</v>
      </c>
      <c r="D217" s="11">
        <f t="shared" si="3"/>
        <v>1729057.83</v>
      </c>
      <c r="E217" s="6">
        <v>1729057.83</v>
      </c>
      <c r="F217" s="6">
        <v>0</v>
      </c>
      <c r="G217" s="6">
        <v>0</v>
      </c>
      <c r="H217">
        <v>0</v>
      </c>
      <c r="I217">
        <v>248964.12</v>
      </c>
      <c r="J217">
        <v>53349.46</v>
      </c>
      <c r="K217">
        <v>44457.87</v>
      </c>
      <c r="L217">
        <v>0</v>
      </c>
      <c r="M217">
        <v>9930.2800000000007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1421613</v>
      </c>
      <c r="T217" s="2">
        <v>45145</v>
      </c>
      <c r="U217" s="2"/>
      <c r="V217" t="s">
        <v>31</v>
      </c>
      <c r="W217">
        <v>105408</v>
      </c>
      <c r="X217">
        <v>0</v>
      </c>
      <c r="Y217" t="s">
        <v>551</v>
      </c>
      <c r="Z217">
        <v>0</v>
      </c>
      <c r="AA217" t="s">
        <v>2093</v>
      </c>
      <c r="AB217">
        <v>353779.5</v>
      </c>
      <c r="AC217">
        <v>-0.33</v>
      </c>
      <c r="AD217" t="s">
        <v>2294</v>
      </c>
    </row>
    <row r="218" spans="1:30" x14ac:dyDescent="0.25">
      <c r="A218">
        <v>7022</v>
      </c>
      <c r="B218" t="s">
        <v>410</v>
      </c>
      <c r="C218" t="s">
        <v>411</v>
      </c>
      <c r="D218" s="11">
        <f t="shared" si="3"/>
        <v>734668.6</v>
      </c>
      <c r="E218" s="6">
        <v>734668.6</v>
      </c>
      <c r="F218" s="6">
        <v>0</v>
      </c>
      <c r="G218" s="6">
        <v>0</v>
      </c>
      <c r="H218">
        <v>0</v>
      </c>
      <c r="I218">
        <v>105335.75</v>
      </c>
      <c r="J218">
        <v>25848.41</v>
      </c>
      <c r="K218">
        <v>18809.96</v>
      </c>
      <c r="L218">
        <v>0</v>
      </c>
      <c r="M218">
        <v>9930.2800000000007</v>
      </c>
      <c r="N218">
        <v>0</v>
      </c>
      <c r="O218">
        <v>0</v>
      </c>
      <c r="P218">
        <v>0</v>
      </c>
      <c r="Q218">
        <v>3276.46</v>
      </c>
      <c r="R218">
        <v>3276.46</v>
      </c>
      <c r="S218">
        <v>595750</v>
      </c>
      <c r="T218" s="2">
        <v>45152</v>
      </c>
      <c r="U218" s="2"/>
      <c r="V218" t="s">
        <v>31</v>
      </c>
      <c r="W218">
        <v>105408</v>
      </c>
      <c r="X218">
        <v>0</v>
      </c>
      <c r="Y218" t="s">
        <v>551</v>
      </c>
      <c r="Z218">
        <v>0</v>
      </c>
      <c r="AA218" t="s">
        <v>2145</v>
      </c>
      <c r="AB218">
        <v>34707</v>
      </c>
      <c r="AC218">
        <v>-0.22</v>
      </c>
      <c r="AD218" t="s">
        <v>2295</v>
      </c>
    </row>
    <row r="219" spans="1:30" x14ac:dyDescent="0.25">
      <c r="A219">
        <v>7026</v>
      </c>
      <c r="B219" t="s">
        <v>412</v>
      </c>
      <c r="C219" t="s">
        <v>413</v>
      </c>
      <c r="D219" s="11">
        <f t="shared" si="3"/>
        <v>1675305.75</v>
      </c>
      <c r="E219" s="6">
        <v>1675305.75</v>
      </c>
      <c r="F219" s="6">
        <v>0</v>
      </c>
      <c r="G219" s="6">
        <v>0</v>
      </c>
      <c r="H219">
        <v>0</v>
      </c>
      <c r="I219">
        <v>241324.46</v>
      </c>
      <c r="J219">
        <v>51712.38</v>
      </c>
      <c r="K219">
        <v>43093.66</v>
      </c>
      <c r="L219">
        <v>0</v>
      </c>
      <c r="M219">
        <v>9930.2800000000007</v>
      </c>
      <c r="N219">
        <v>0</v>
      </c>
      <c r="O219">
        <v>0</v>
      </c>
      <c r="P219">
        <v>0</v>
      </c>
      <c r="Q219">
        <v>-40000</v>
      </c>
      <c r="R219">
        <v>0</v>
      </c>
      <c r="S219">
        <v>1337686</v>
      </c>
      <c r="T219" s="2">
        <v>45160</v>
      </c>
      <c r="U219" s="2"/>
      <c r="V219" t="s">
        <v>31</v>
      </c>
      <c r="W219">
        <v>1508</v>
      </c>
      <c r="X219">
        <v>0</v>
      </c>
      <c r="Y219" t="s">
        <v>551</v>
      </c>
      <c r="Z219">
        <v>0</v>
      </c>
      <c r="AA219" t="s">
        <v>2145</v>
      </c>
      <c r="AB219">
        <v>429260</v>
      </c>
      <c r="AC219">
        <v>0.59</v>
      </c>
      <c r="AD219" t="s">
        <v>2296</v>
      </c>
    </row>
    <row r="220" spans="1:30" x14ac:dyDescent="0.25">
      <c r="A220">
        <v>7031</v>
      </c>
      <c r="B220" t="s">
        <v>416</v>
      </c>
      <c r="C220" t="s">
        <v>417</v>
      </c>
      <c r="D220" s="11">
        <f t="shared" si="3"/>
        <v>700955.4</v>
      </c>
      <c r="E220" s="6">
        <v>700955.4</v>
      </c>
      <c r="F220" s="6">
        <v>0</v>
      </c>
      <c r="G220" s="6">
        <v>0</v>
      </c>
      <c r="H220">
        <v>0</v>
      </c>
      <c r="I220">
        <v>100411.19</v>
      </c>
      <c r="J220">
        <v>29713.46</v>
      </c>
      <c r="K220">
        <v>17930.580000000002</v>
      </c>
      <c r="L220">
        <v>0</v>
      </c>
      <c r="M220">
        <v>9930.2800000000007</v>
      </c>
      <c r="N220">
        <v>0</v>
      </c>
      <c r="O220">
        <v>85115.25</v>
      </c>
      <c r="P220">
        <v>0</v>
      </c>
      <c r="Q220">
        <v>-31803.22</v>
      </c>
      <c r="R220">
        <v>8196.7800000000007</v>
      </c>
      <c r="S220">
        <v>442319</v>
      </c>
      <c r="T220" s="2">
        <v>45154</v>
      </c>
      <c r="U220" s="2"/>
      <c r="V220" t="s">
        <v>31</v>
      </c>
      <c r="W220">
        <v>1508</v>
      </c>
      <c r="X220">
        <v>0</v>
      </c>
      <c r="Y220" t="s">
        <v>551</v>
      </c>
      <c r="Z220">
        <v>0</v>
      </c>
      <c r="AA220" t="s">
        <v>2145</v>
      </c>
      <c r="AB220">
        <v>0</v>
      </c>
      <c r="AC220">
        <v>0.11</v>
      </c>
      <c r="AD220" t="s">
        <v>2297</v>
      </c>
    </row>
    <row r="221" spans="1:30" x14ac:dyDescent="0.25">
      <c r="A221">
        <v>7034</v>
      </c>
      <c r="B221" t="s">
        <v>418</v>
      </c>
      <c r="C221" t="s">
        <v>419</v>
      </c>
      <c r="D221" s="11">
        <f t="shared" si="3"/>
        <v>840609.46</v>
      </c>
      <c r="E221" s="6">
        <v>648179.6</v>
      </c>
      <c r="F221" s="6">
        <v>0</v>
      </c>
      <c r="G221" s="6">
        <v>0</v>
      </c>
      <c r="H221">
        <v>0</v>
      </c>
      <c r="I221">
        <v>120550.42</v>
      </c>
      <c r="J221">
        <v>27385.37</v>
      </c>
      <c r="K221">
        <v>21526.86</v>
      </c>
      <c r="L221">
        <v>0</v>
      </c>
      <c r="M221">
        <v>9930.2800000000007</v>
      </c>
      <c r="N221">
        <v>0</v>
      </c>
      <c r="O221">
        <v>0</v>
      </c>
      <c r="P221">
        <v>0</v>
      </c>
      <c r="Q221">
        <v>1553.14</v>
      </c>
      <c r="R221">
        <v>1553.14</v>
      </c>
      <c r="S221">
        <v>760640</v>
      </c>
      <c r="T221" s="2">
        <v>45160</v>
      </c>
      <c r="U221" s="2"/>
      <c r="V221" t="s">
        <v>31</v>
      </c>
      <c r="W221">
        <v>105408</v>
      </c>
      <c r="X221">
        <v>0</v>
      </c>
      <c r="Y221" t="s">
        <v>2298</v>
      </c>
      <c r="Z221">
        <v>192429.86</v>
      </c>
      <c r="AA221" t="s">
        <v>2299</v>
      </c>
      <c r="AB221">
        <v>16026</v>
      </c>
      <c r="AC221">
        <v>-0.36</v>
      </c>
      <c r="AD221" t="s">
        <v>2300</v>
      </c>
    </row>
    <row r="222" spans="1:30" x14ac:dyDescent="0.25">
      <c r="A222">
        <v>7037</v>
      </c>
      <c r="B222" t="s">
        <v>420</v>
      </c>
      <c r="C222" t="s">
        <v>421</v>
      </c>
      <c r="D222" s="11">
        <f t="shared" si="3"/>
        <v>915778.56000000006</v>
      </c>
      <c r="E222" s="6">
        <v>706179</v>
      </c>
      <c r="F222" s="6">
        <v>0</v>
      </c>
      <c r="G222" s="6">
        <v>0</v>
      </c>
      <c r="H222">
        <v>0</v>
      </c>
      <c r="I222">
        <v>131330.14000000001</v>
      </c>
      <c r="J222">
        <v>28543.119999999999</v>
      </c>
      <c r="K222">
        <v>23451.81</v>
      </c>
      <c r="L222">
        <v>0</v>
      </c>
      <c r="M222">
        <v>9930.2800000000007</v>
      </c>
      <c r="N222">
        <v>0</v>
      </c>
      <c r="O222">
        <v>0</v>
      </c>
      <c r="P222">
        <v>0</v>
      </c>
      <c r="Q222">
        <v>400.94</v>
      </c>
      <c r="R222">
        <v>400.94</v>
      </c>
      <c r="S222">
        <v>829550</v>
      </c>
      <c r="T222" s="2">
        <v>45166</v>
      </c>
      <c r="U222" s="2"/>
      <c r="V222" t="s">
        <v>31</v>
      </c>
      <c r="W222">
        <v>105408</v>
      </c>
      <c r="X222">
        <v>0</v>
      </c>
      <c r="Y222" t="s">
        <v>2301</v>
      </c>
      <c r="Z222">
        <v>209599.56</v>
      </c>
      <c r="AA222" t="s">
        <v>2145</v>
      </c>
      <c r="AB222">
        <v>17460</v>
      </c>
      <c r="AC222">
        <v>0.19</v>
      </c>
      <c r="AD222" t="s">
        <v>2302</v>
      </c>
    </row>
    <row r="223" spans="1:30" x14ac:dyDescent="0.25">
      <c r="A223">
        <v>7039</v>
      </c>
      <c r="B223" t="s">
        <v>422</v>
      </c>
      <c r="C223" t="s">
        <v>423</v>
      </c>
      <c r="D223" s="11">
        <f t="shared" si="3"/>
        <v>793542.1</v>
      </c>
      <c r="E223" s="6">
        <v>793542.1</v>
      </c>
      <c r="F223" s="6">
        <v>0</v>
      </c>
      <c r="G223" s="6">
        <v>0</v>
      </c>
      <c r="H223">
        <v>0</v>
      </c>
      <c r="I223">
        <v>113561.58</v>
      </c>
      <c r="J223">
        <v>27685.22</v>
      </c>
      <c r="K223">
        <v>20278.849999999999</v>
      </c>
      <c r="L223">
        <v>0</v>
      </c>
      <c r="M223">
        <v>9930.2800000000007</v>
      </c>
      <c r="N223">
        <v>0</v>
      </c>
      <c r="O223">
        <v>0</v>
      </c>
      <c r="P223">
        <v>0</v>
      </c>
      <c r="Q223">
        <v>3350.59</v>
      </c>
      <c r="R223">
        <v>3350.59</v>
      </c>
      <c r="S223">
        <v>643049</v>
      </c>
      <c r="T223" s="2">
        <v>45166</v>
      </c>
      <c r="U223" s="2"/>
      <c r="V223" t="s">
        <v>31</v>
      </c>
      <c r="W223">
        <v>105408</v>
      </c>
      <c r="X223">
        <v>0</v>
      </c>
      <c r="Y223" t="s">
        <v>551</v>
      </c>
      <c r="Z223">
        <v>0</v>
      </c>
      <c r="AA223" t="s">
        <v>2093</v>
      </c>
      <c r="AB223">
        <v>0</v>
      </c>
      <c r="AC223">
        <v>0.36</v>
      </c>
      <c r="AD223" t="s">
        <v>2303</v>
      </c>
    </row>
    <row r="224" spans="1:30" x14ac:dyDescent="0.25">
      <c r="A224">
        <v>7043</v>
      </c>
      <c r="B224" t="s">
        <v>424</v>
      </c>
      <c r="C224" t="s">
        <v>425</v>
      </c>
      <c r="D224" s="11">
        <f t="shared" si="3"/>
        <v>858109</v>
      </c>
      <c r="E224" s="6">
        <v>858109</v>
      </c>
      <c r="F224" s="6">
        <v>0</v>
      </c>
      <c r="G224" s="6">
        <v>0</v>
      </c>
      <c r="H224">
        <v>0</v>
      </c>
      <c r="I224">
        <v>122930.69</v>
      </c>
      <c r="J224">
        <v>28208.959999999999</v>
      </c>
      <c r="K224">
        <v>21951.91</v>
      </c>
      <c r="L224">
        <v>0</v>
      </c>
      <c r="M224">
        <v>9930.2800000000007</v>
      </c>
      <c r="N224">
        <v>0</v>
      </c>
      <c r="O224">
        <v>0</v>
      </c>
      <c r="P224">
        <v>0</v>
      </c>
      <c r="Q224">
        <v>1866.67</v>
      </c>
      <c r="R224">
        <v>1866.67</v>
      </c>
      <c r="S224">
        <v>696922</v>
      </c>
      <c r="T224" s="2">
        <v>45170</v>
      </c>
      <c r="U224" s="2"/>
      <c r="V224" t="s">
        <v>31</v>
      </c>
      <c r="W224">
        <v>105408</v>
      </c>
      <c r="X224">
        <v>0</v>
      </c>
      <c r="Y224" t="s">
        <v>551</v>
      </c>
      <c r="Z224">
        <v>0</v>
      </c>
      <c r="AA224" t="s">
        <v>2093</v>
      </c>
      <c r="AB224">
        <v>23785.5</v>
      </c>
      <c r="AC224">
        <v>0.85</v>
      </c>
      <c r="AD224" t="s">
        <v>2116</v>
      </c>
    </row>
    <row r="225" spans="1:30" x14ac:dyDescent="0.25">
      <c r="A225">
        <v>7052</v>
      </c>
      <c r="B225" t="s">
        <v>426</v>
      </c>
      <c r="C225" t="s">
        <v>427</v>
      </c>
      <c r="D225" s="11">
        <f t="shared" si="3"/>
        <v>791740.3</v>
      </c>
      <c r="E225" s="6">
        <v>791740.3</v>
      </c>
      <c r="F225" s="6">
        <v>0</v>
      </c>
      <c r="G225" s="6">
        <v>0</v>
      </c>
      <c r="H225">
        <v>0</v>
      </c>
      <c r="I225">
        <v>113561.47</v>
      </c>
      <c r="J225">
        <v>26550.43</v>
      </c>
      <c r="K225">
        <v>20278.84</v>
      </c>
      <c r="L225">
        <v>0</v>
      </c>
      <c r="M225">
        <v>9930.2800000000007</v>
      </c>
      <c r="N225">
        <v>0</v>
      </c>
      <c r="O225">
        <v>0</v>
      </c>
      <c r="P225">
        <v>0</v>
      </c>
      <c r="Q225">
        <v>2215.83</v>
      </c>
      <c r="R225">
        <v>2215.83</v>
      </c>
      <c r="S225">
        <v>643049</v>
      </c>
      <c r="T225" s="2">
        <v>45281</v>
      </c>
      <c r="U225" s="2"/>
      <c r="V225" t="s">
        <v>31</v>
      </c>
      <c r="W225">
        <v>105408</v>
      </c>
      <c r="X225">
        <v>0</v>
      </c>
      <c r="Y225" t="s">
        <v>551</v>
      </c>
      <c r="Z225">
        <v>0</v>
      </c>
      <c r="AA225" t="s">
        <v>2093</v>
      </c>
      <c r="AB225">
        <v>0</v>
      </c>
      <c r="AC225">
        <v>0.79</v>
      </c>
      <c r="AD225" t="s">
        <v>2303</v>
      </c>
    </row>
    <row r="226" spans="1:30" x14ac:dyDescent="0.25">
      <c r="A226">
        <v>7053</v>
      </c>
      <c r="B226" t="s">
        <v>428</v>
      </c>
      <c r="C226" t="s">
        <v>429</v>
      </c>
      <c r="D226" s="11">
        <f t="shared" si="3"/>
        <v>731404.1</v>
      </c>
      <c r="E226" s="6">
        <v>731404.1</v>
      </c>
      <c r="F226" s="6">
        <v>0</v>
      </c>
      <c r="G226" s="6">
        <v>0</v>
      </c>
      <c r="H226">
        <v>0</v>
      </c>
      <c r="I226">
        <v>104709.8</v>
      </c>
      <c r="J226">
        <v>26474.41</v>
      </c>
      <c r="K226">
        <v>18698.169999999998</v>
      </c>
      <c r="L226">
        <v>0</v>
      </c>
      <c r="M226">
        <v>9930.2800000000007</v>
      </c>
      <c r="N226">
        <v>0</v>
      </c>
      <c r="O226">
        <v>0</v>
      </c>
      <c r="P226">
        <v>0</v>
      </c>
      <c r="Q226">
        <v>-75963.399999999994</v>
      </c>
      <c r="R226">
        <v>4036.6</v>
      </c>
      <c r="S226">
        <v>512151</v>
      </c>
      <c r="T226" s="2">
        <v>45182</v>
      </c>
      <c r="U226" s="2"/>
      <c r="V226" t="s">
        <v>31</v>
      </c>
      <c r="W226">
        <v>105408</v>
      </c>
      <c r="X226">
        <v>0</v>
      </c>
      <c r="Y226" t="s">
        <v>551</v>
      </c>
      <c r="Z226">
        <v>0</v>
      </c>
      <c r="AA226" t="s">
        <v>2145</v>
      </c>
      <c r="AB226">
        <v>22357.5</v>
      </c>
      <c r="AC226">
        <v>-0.02</v>
      </c>
      <c r="AD226" t="s">
        <v>2184</v>
      </c>
    </row>
    <row r="227" spans="1:30" x14ac:dyDescent="0.25">
      <c r="A227">
        <v>7061</v>
      </c>
      <c r="B227" t="s">
        <v>432</v>
      </c>
      <c r="C227" t="s">
        <v>433</v>
      </c>
      <c r="D227" s="11">
        <f t="shared" si="3"/>
        <v>1056468.0900000001</v>
      </c>
      <c r="E227" s="6">
        <v>829566.4</v>
      </c>
      <c r="F227" s="6">
        <v>0</v>
      </c>
      <c r="G227" s="6">
        <v>0</v>
      </c>
      <c r="H227">
        <v>0</v>
      </c>
      <c r="I227">
        <v>151402.26999999999</v>
      </c>
      <c r="J227">
        <v>32443.35</v>
      </c>
      <c r="K227">
        <v>27036.12</v>
      </c>
      <c r="L227">
        <v>0</v>
      </c>
      <c r="M227">
        <v>9930.2800000000007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860632</v>
      </c>
      <c r="T227" s="2">
        <v>45194</v>
      </c>
      <c r="U227" s="2"/>
      <c r="V227" t="s">
        <v>31</v>
      </c>
      <c r="W227">
        <v>105408</v>
      </c>
      <c r="X227">
        <v>0</v>
      </c>
      <c r="Y227" t="s">
        <v>551</v>
      </c>
      <c r="Z227">
        <v>226901.69</v>
      </c>
      <c r="AA227" t="s">
        <v>2093</v>
      </c>
      <c r="AB227">
        <v>0</v>
      </c>
      <c r="AC227">
        <v>-0.75</v>
      </c>
      <c r="AD227" t="s">
        <v>2304</v>
      </c>
    </row>
    <row r="228" spans="1:30" x14ac:dyDescent="0.25">
      <c r="A228">
        <v>7062</v>
      </c>
      <c r="B228" t="s">
        <v>434</v>
      </c>
      <c r="C228" t="s">
        <v>435</v>
      </c>
      <c r="D228" s="11">
        <f t="shared" si="3"/>
        <v>1056468.0900000001</v>
      </c>
      <c r="E228" s="6">
        <v>829566.4</v>
      </c>
      <c r="F228" s="6">
        <v>0</v>
      </c>
      <c r="G228" s="6">
        <v>0</v>
      </c>
      <c r="H228">
        <v>0</v>
      </c>
      <c r="I228">
        <v>151402.26999999999</v>
      </c>
      <c r="J228">
        <v>32443.35</v>
      </c>
      <c r="K228">
        <v>27036.12</v>
      </c>
      <c r="L228">
        <v>0</v>
      </c>
      <c r="M228">
        <v>9930.2800000000007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860632</v>
      </c>
      <c r="T228" s="2">
        <v>45194</v>
      </c>
      <c r="U228" s="2"/>
      <c r="V228" t="s">
        <v>31</v>
      </c>
      <c r="W228">
        <v>105408</v>
      </c>
      <c r="X228">
        <v>0</v>
      </c>
      <c r="Y228" t="s">
        <v>551</v>
      </c>
      <c r="Z228">
        <v>226901.69</v>
      </c>
      <c r="AA228" t="s">
        <v>2093</v>
      </c>
      <c r="AB228">
        <v>0</v>
      </c>
      <c r="AC228">
        <v>-0.75</v>
      </c>
      <c r="AD228" t="s">
        <v>2304</v>
      </c>
    </row>
    <row r="229" spans="1:30" x14ac:dyDescent="0.25">
      <c r="A229">
        <v>7064</v>
      </c>
      <c r="B229" t="s">
        <v>436</v>
      </c>
      <c r="C229" t="s">
        <v>437</v>
      </c>
      <c r="D229" s="11">
        <f t="shared" si="3"/>
        <v>938420.52</v>
      </c>
      <c r="E229" s="6">
        <v>763283.05</v>
      </c>
      <c r="F229" s="6">
        <v>0</v>
      </c>
      <c r="G229" s="6">
        <v>0</v>
      </c>
      <c r="H229">
        <v>0</v>
      </c>
      <c r="I229">
        <v>134150.70000000001</v>
      </c>
      <c r="J229">
        <v>30719.47</v>
      </c>
      <c r="K229">
        <v>23955.49</v>
      </c>
      <c r="L229">
        <v>0</v>
      </c>
      <c r="M229">
        <v>9930.2800000000007</v>
      </c>
      <c r="N229">
        <v>0</v>
      </c>
      <c r="O229">
        <v>0</v>
      </c>
      <c r="P229">
        <v>0</v>
      </c>
      <c r="Q229">
        <v>1972.89</v>
      </c>
      <c r="R229">
        <v>1972.89</v>
      </c>
      <c r="S229">
        <v>831519</v>
      </c>
      <c r="T229" s="2">
        <v>45194</v>
      </c>
      <c r="U229" s="2"/>
      <c r="V229" t="s">
        <v>31</v>
      </c>
      <c r="W229">
        <v>122104</v>
      </c>
      <c r="X229">
        <v>0</v>
      </c>
      <c r="Y229" t="s">
        <v>2305</v>
      </c>
      <c r="Z229">
        <v>175137.47</v>
      </c>
      <c r="AA229" t="s">
        <v>2093</v>
      </c>
      <c r="AB229">
        <v>14317.5</v>
      </c>
      <c r="AC229">
        <v>-0.15</v>
      </c>
      <c r="AD229" t="s">
        <v>2306</v>
      </c>
    </row>
    <row r="230" spans="1:30" x14ac:dyDescent="0.25">
      <c r="A230">
        <v>7071</v>
      </c>
      <c r="B230" t="s">
        <v>438</v>
      </c>
      <c r="C230" t="s">
        <v>439</v>
      </c>
      <c r="D230" s="11">
        <f t="shared" si="3"/>
        <v>867746.45</v>
      </c>
      <c r="E230" s="6">
        <v>867746.45</v>
      </c>
      <c r="F230" s="6">
        <v>0</v>
      </c>
      <c r="G230" s="6">
        <v>0</v>
      </c>
      <c r="H230">
        <v>0</v>
      </c>
      <c r="I230">
        <v>124265.93</v>
      </c>
      <c r="J230">
        <v>28558.13</v>
      </c>
      <c r="K230">
        <v>22190.34</v>
      </c>
      <c r="L230">
        <v>0</v>
      </c>
      <c r="M230">
        <v>9930.2800000000007</v>
      </c>
      <c r="N230">
        <v>0</v>
      </c>
      <c r="O230">
        <v>0</v>
      </c>
      <c r="P230">
        <v>0</v>
      </c>
      <c r="Q230">
        <v>1929.71</v>
      </c>
      <c r="R230">
        <v>1929.71</v>
      </c>
      <c r="S230">
        <v>704599</v>
      </c>
      <c r="T230" s="2">
        <v>45401</v>
      </c>
      <c r="U230" s="2"/>
      <c r="V230" t="s">
        <v>31</v>
      </c>
      <c r="W230">
        <v>105408</v>
      </c>
      <c r="X230">
        <v>0</v>
      </c>
      <c r="Y230" t="s">
        <v>551</v>
      </c>
      <c r="Z230">
        <v>0</v>
      </c>
      <c r="AA230" t="s">
        <v>2093</v>
      </c>
      <c r="AB230">
        <v>33484.5</v>
      </c>
      <c r="AC230">
        <v>0.27</v>
      </c>
      <c r="AD230" t="s">
        <v>2307</v>
      </c>
    </row>
    <row r="231" spans="1:30" x14ac:dyDescent="0.25">
      <c r="A231">
        <v>7072</v>
      </c>
      <c r="B231" t="s">
        <v>440</v>
      </c>
      <c r="C231" t="s">
        <v>441</v>
      </c>
      <c r="D231" s="11">
        <f t="shared" si="3"/>
        <v>706065.6</v>
      </c>
      <c r="E231" s="6">
        <v>706065.6</v>
      </c>
      <c r="F231" s="6">
        <v>0</v>
      </c>
      <c r="G231" s="6">
        <v>0</v>
      </c>
      <c r="H231">
        <v>0</v>
      </c>
      <c r="I231">
        <v>101162.41</v>
      </c>
      <c r="J231">
        <v>25714.26</v>
      </c>
      <c r="K231">
        <v>18064.71</v>
      </c>
      <c r="L231">
        <v>0</v>
      </c>
      <c r="M231">
        <v>9930.2800000000007</v>
      </c>
      <c r="N231">
        <v>0</v>
      </c>
      <c r="O231">
        <v>0</v>
      </c>
      <c r="P231">
        <v>0</v>
      </c>
      <c r="Q231">
        <v>-75963.399999999994</v>
      </c>
      <c r="R231">
        <v>4036.6</v>
      </c>
      <c r="S231">
        <v>491754</v>
      </c>
      <c r="T231" s="2">
        <v>45208</v>
      </c>
      <c r="U231" s="2"/>
      <c r="V231" t="s">
        <v>31</v>
      </c>
      <c r="W231">
        <v>105408</v>
      </c>
      <c r="X231">
        <v>0</v>
      </c>
      <c r="Y231" t="s">
        <v>551</v>
      </c>
      <c r="Z231">
        <v>0</v>
      </c>
      <c r="AA231" t="s">
        <v>2145</v>
      </c>
      <c r="AB231">
        <v>0</v>
      </c>
      <c r="AC231">
        <v>0.48</v>
      </c>
      <c r="AD231" t="s">
        <v>2308</v>
      </c>
    </row>
    <row r="232" spans="1:30" x14ac:dyDescent="0.25">
      <c r="A232">
        <v>7075</v>
      </c>
      <c r="B232" t="s">
        <v>442</v>
      </c>
      <c r="C232" t="s">
        <v>443</v>
      </c>
      <c r="D232" s="11">
        <f t="shared" si="3"/>
        <v>898690.4</v>
      </c>
      <c r="E232" s="6">
        <v>898690.4</v>
      </c>
      <c r="F232" s="6">
        <v>0</v>
      </c>
      <c r="G232" s="6">
        <v>0</v>
      </c>
      <c r="H232">
        <v>0</v>
      </c>
      <c r="I232">
        <v>128814.69</v>
      </c>
      <c r="J232">
        <v>28558.13</v>
      </c>
      <c r="K232">
        <v>23002.62</v>
      </c>
      <c r="L232">
        <v>0</v>
      </c>
      <c r="M232">
        <v>9930.2800000000007</v>
      </c>
      <c r="N232">
        <v>0</v>
      </c>
      <c r="O232">
        <v>0</v>
      </c>
      <c r="P232">
        <v>0</v>
      </c>
      <c r="Q232">
        <v>954.98</v>
      </c>
      <c r="R232">
        <v>954.98</v>
      </c>
      <c r="S232">
        <v>730755</v>
      </c>
      <c r="T232" s="2">
        <v>45203</v>
      </c>
      <c r="U232" s="2"/>
      <c r="V232" t="s">
        <v>31</v>
      </c>
      <c r="W232">
        <v>2501</v>
      </c>
      <c r="X232">
        <v>0</v>
      </c>
      <c r="Y232" t="s">
        <v>551</v>
      </c>
      <c r="Z232">
        <v>0</v>
      </c>
      <c r="AA232" t="s">
        <v>2093</v>
      </c>
      <c r="AB232">
        <v>71972</v>
      </c>
      <c r="AC232">
        <v>0.89</v>
      </c>
      <c r="AD232" t="s">
        <v>2309</v>
      </c>
    </row>
    <row r="233" spans="1:30" x14ac:dyDescent="0.25">
      <c r="A233">
        <v>7076</v>
      </c>
      <c r="B233" t="s">
        <v>444</v>
      </c>
      <c r="C233" t="s">
        <v>445</v>
      </c>
      <c r="D233" s="11">
        <f t="shared" si="3"/>
        <v>1357273.17</v>
      </c>
      <c r="E233" s="6">
        <v>1061602.7</v>
      </c>
      <c r="F233" s="6">
        <v>0</v>
      </c>
      <c r="G233" s="6">
        <v>0</v>
      </c>
      <c r="H233">
        <v>0</v>
      </c>
      <c r="I233">
        <v>194800.58</v>
      </c>
      <c r="J233">
        <v>41742.980000000003</v>
      </c>
      <c r="K233">
        <v>34785.82</v>
      </c>
      <c r="L233">
        <v>0</v>
      </c>
      <c r="M233">
        <v>9930.2800000000007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1110173</v>
      </c>
      <c r="T233" s="2">
        <v>45208</v>
      </c>
      <c r="U233" s="2"/>
      <c r="V233" t="s">
        <v>31</v>
      </c>
      <c r="W233">
        <v>3801</v>
      </c>
      <c r="X233">
        <v>0</v>
      </c>
      <c r="Y233" t="s">
        <v>551</v>
      </c>
      <c r="Z233">
        <v>295670.46999999997</v>
      </c>
      <c r="AA233" t="s">
        <v>2090</v>
      </c>
      <c r="AB233">
        <v>120182.75</v>
      </c>
      <c r="AC233">
        <v>-0.13</v>
      </c>
      <c r="AD233" t="s">
        <v>2310</v>
      </c>
    </row>
    <row r="234" spans="1:30" x14ac:dyDescent="0.25">
      <c r="A234">
        <v>7080</v>
      </c>
      <c r="B234" t="s">
        <v>448</v>
      </c>
      <c r="C234" t="s">
        <v>449</v>
      </c>
      <c r="D234" s="11">
        <f t="shared" si="3"/>
        <v>829566.4</v>
      </c>
      <c r="E234" s="6">
        <v>829566.4</v>
      </c>
      <c r="F234" s="6">
        <v>0</v>
      </c>
      <c r="G234" s="6">
        <v>0</v>
      </c>
      <c r="H234">
        <v>0</v>
      </c>
      <c r="I234">
        <v>118857.14</v>
      </c>
      <c r="J234">
        <v>27685.22</v>
      </c>
      <c r="K234">
        <v>21224.49</v>
      </c>
      <c r="L234">
        <v>0</v>
      </c>
      <c r="M234">
        <v>9930.2800000000007</v>
      </c>
      <c r="N234">
        <v>0</v>
      </c>
      <c r="O234">
        <v>0</v>
      </c>
      <c r="P234">
        <v>0</v>
      </c>
      <c r="Q234">
        <v>2215.83</v>
      </c>
      <c r="R234">
        <v>2215.83</v>
      </c>
      <c r="S234">
        <v>673499</v>
      </c>
      <c r="T234" s="2">
        <v>45201</v>
      </c>
      <c r="U234" s="2"/>
      <c r="V234" t="s">
        <v>31</v>
      </c>
      <c r="W234">
        <v>2501</v>
      </c>
      <c r="X234">
        <v>0</v>
      </c>
      <c r="Y234" t="s">
        <v>551</v>
      </c>
      <c r="Z234">
        <v>0</v>
      </c>
      <c r="AA234" t="s">
        <v>2093</v>
      </c>
      <c r="AB234">
        <v>0</v>
      </c>
      <c r="AC234">
        <v>0.8</v>
      </c>
      <c r="AD234" t="s">
        <v>2114</v>
      </c>
    </row>
    <row r="235" spans="1:30" x14ac:dyDescent="0.25">
      <c r="A235">
        <v>7081</v>
      </c>
      <c r="B235" t="s">
        <v>450</v>
      </c>
      <c r="C235" t="s">
        <v>451</v>
      </c>
      <c r="D235" s="11">
        <f t="shared" si="3"/>
        <v>700955.4</v>
      </c>
      <c r="E235" s="6">
        <v>700955.4</v>
      </c>
      <c r="F235" s="6">
        <v>0</v>
      </c>
      <c r="G235" s="6">
        <v>0</v>
      </c>
      <c r="H235">
        <v>0</v>
      </c>
      <c r="I235">
        <v>100411.19</v>
      </c>
      <c r="J235">
        <v>29713.46</v>
      </c>
      <c r="K235">
        <v>17930.580000000002</v>
      </c>
      <c r="L235">
        <v>0</v>
      </c>
      <c r="M235">
        <v>9930.2800000000007</v>
      </c>
      <c r="N235">
        <v>0</v>
      </c>
      <c r="O235">
        <v>0</v>
      </c>
      <c r="P235">
        <v>0</v>
      </c>
      <c r="Q235">
        <v>-31803.22</v>
      </c>
      <c r="R235">
        <v>8196.7800000000007</v>
      </c>
      <c r="S235">
        <v>527435</v>
      </c>
      <c r="T235" s="2">
        <v>45446</v>
      </c>
      <c r="U235" s="2"/>
      <c r="V235" t="s">
        <v>31</v>
      </c>
      <c r="W235">
        <v>105408</v>
      </c>
      <c r="X235">
        <v>0</v>
      </c>
      <c r="Y235" t="s">
        <v>551</v>
      </c>
      <c r="Z235">
        <v>0</v>
      </c>
      <c r="AA235" t="s">
        <v>2145</v>
      </c>
      <c r="AB235">
        <v>0</v>
      </c>
      <c r="AC235">
        <v>0.86</v>
      </c>
      <c r="AD235" t="s">
        <v>2258</v>
      </c>
    </row>
    <row r="236" spans="1:30" x14ac:dyDescent="0.25">
      <c r="A236">
        <v>7085</v>
      </c>
      <c r="B236" t="s">
        <v>452</v>
      </c>
      <c r="C236" t="s">
        <v>453</v>
      </c>
      <c r="D236" s="11">
        <f t="shared" si="3"/>
        <v>1300418.04</v>
      </c>
      <c r="E236" s="6">
        <v>1015184.9</v>
      </c>
      <c r="F236" s="6">
        <v>0</v>
      </c>
      <c r="G236" s="6">
        <v>0</v>
      </c>
      <c r="H236">
        <v>0</v>
      </c>
      <c r="I236">
        <v>186673.75</v>
      </c>
      <c r="J236">
        <v>40001.53</v>
      </c>
      <c r="K236">
        <v>33334.6</v>
      </c>
      <c r="L236">
        <v>0</v>
      </c>
      <c r="M236">
        <v>9930.2800000000007</v>
      </c>
      <c r="N236">
        <v>0</v>
      </c>
      <c r="O236">
        <v>0</v>
      </c>
      <c r="P236">
        <v>0</v>
      </c>
      <c r="Q236">
        <v>-40000</v>
      </c>
      <c r="R236">
        <v>0</v>
      </c>
      <c r="S236">
        <v>1023444</v>
      </c>
      <c r="T236" s="2">
        <v>45218</v>
      </c>
      <c r="U236" s="2"/>
      <c r="V236" t="s">
        <v>31</v>
      </c>
      <c r="W236">
        <v>2501</v>
      </c>
      <c r="X236">
        <v>0</v>
      </c>
      <c r="Y236" t="s">
        <v>551</v>
      </c>
      <c r="Z236">
        <v>285233.14</v>
      </c>
      <c r="AA236" t="s">
        <v>2093</v>
      </c>
      <c r="AB236">
        <v>179199</v>
      </c>
      <c r="AC236">
        <v>0.26</v>
      </c>
      <c r="AD236" t="s">
        <v>2311</v>
      </c>
    </row>
    <row r="237" spans="1:30" x14ac:dyDescent="0.25">
      <c r="A237">
        <v>7086</v>
      </c>
      <c r="B237" t="s">
        <v>454</v>
      </c>
      <c r="C237" t="s">
        <v>455</v>
      </c>
      <c r="D237" s="11">
        <f t="shared" si="3"/>
        <v>769494.3</v>
      </c>
      <c r="E237" s="6">
        <v>769494.3</v>
      </c>
      <c r="F237" s="6">
        <v>0</v>
      </c>
      <c r="G237" s="6">
        <v>0</v>
      </c>
      <c r="H237">
        <v>0</v>
      </c>
      <c r="I237">
        <v>110393.15</v>
      </c>
      <c r="J237">
        <v>26113.98</v>
      </c>
      <c r="K237">
        <v>19713.07</v>
      </c>
      <c r="L237">
        <v>0</v>
      </c>
      <c r="M237">
        <v>9930.2800000000007</v>
      </c>
      <c r="N237">
        <v>0</v>
      </c>
      <c r="O237">
        <v>0</v>
      </c>
      <c r="P237">
        <v>0</v>
      </c>
      <c r="Q237">
        <v>2458.3000000000002</v>
      </c>
      <c r="R237">
        <v>2458.3000000000002</v>
      </c>
      <c r="S237">
        <v>624830</v>
      </c>
      <c r="T237" s="2">
        <v>45218</v>
      </c>
      <c r="U237" s="2"/>
      <c r="V237" t="s">
        <v>31</v>
      </c>
      <c r="W237">
        <v>2501</v>
      </c>
      <c r="X237">
        <v>0</v>
      </c>
      <c r="Y237" t="s">
        <v>551</v>
      </c>
      <c r="Z237">
        <v>0</v>
      </c>
      <c r="AA237" t="s">
        <v>2093</v>
      </c>
      <c r="AB237">
        <v>21476.25</v>
      </c>
      <c r="AC237">
        <v>-0.34</v>
      </c>
      <c r="AD237" t="s">
        <v>2312</v>
      </c>
    </row>
    <row r="238" spans="1:30" x14ac:dyDescent="0.25">
      <c r="A238">
        <v>7087</v>
      </c>
      <c r="B238" t="s">
        <v>456</v>
      </c>
      <c r="C238" t="s">
        <v>457</v>
      </c>
      <c r="D238" s="11">
        <f t="shared" si="3"/>
        <v>1056505.53</v>
      </c>
      <c r="E238" s="6">
        <v>829173.65</v>
      </c>
      <c r="F238" s="6">
        <v>0</v>
      </c>
      <c r="G238" s="6">
        <v>0</v>
      </c>
      <c r="H238">
        <v>0</v>
      </c>
      <c r="I238">
        <v>151509.20000000001</v>
      </c>
      <c r="J238">
        <v>32466.26</v>
      </c>
      <c r="K238">
        <v>27055.21</v>
      </c>
      <c r="L238">
        <v>0</v>
      </c>
      <c r="M238">
        <v>9930.2800000000007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953886</v>
      </c>
      <c r="T238" s="2">
        <v>45224</v>
      </c>
      <c r="U238" s="2"/>
      <c r="V238" t="s">
        <v>31</v>
      </c>
      <c r="W238">
        <v>105408</v>
      </c>
      <c r="X238">
        <v>0</v>
      </c>
      <c r="Y238" t="s">
        <v>2313</v>
      </c>
      <c r="Z238">
        <v>227331.88</v>
      </c>
      <c r="AA238" t="s">
        <v>2093</v>
      </c>
      <c r="AB238">
        <v>18936</v>
      </c>
      <c r="AC238">
        <v>0.28999999999999998</v>
      </c>
      <c r="AD238" t="s">
        <v>2314</v>
      </c>
    </row>
    <row r="239" spans="1:30" x14ac:dyDescent="0.25">
      <c r="A239">
        <v>7102</v>
      </c>
      <c r="B239" t="s">
        <v>460</v>
      </c>
      <c r="C239" t="s">
        <v>461</v>
      </c>
      <c r="D239" s="11">
        <f t="shared" si="3"/>
        <v>1109217.1299999999</v>
      </c>
      <c r="E239" s="6">
        <v>868392.1</v>
      </c>
      <c r="F239" s="6">
        <v>0</v>
      </c>
      <c r="G239" s="6">
        <v>0</v>
      </c>
      <c r="H239">
        <v>0</v>
      </c>
      <c r="I239">
        <v>159439.29</v>
      </c>
      <c r="J239">
        <v>34165.56</v>
      </c>
      <c r="K239">
        <v>28471.3</v>
      </c>
      <c r="L239">
        <v>0</v>
      </c>
      <c r="M239">
        <v>9930.2800000000007</v>
      </c>
      <c r="N239">
        <v>0</v>
      </c>
      <c r="O239">
        <v>180007.79</v>
      </c>
      <c r="P239">
        <v>0</v>
      </c>
      <c r="Q239">
        <v>0</v>
      </c>
      <c r="R239">
        <v>0</v>
      </c>
      <c r="S239">
        <v>726837</v>
      </c>
      <c r="T239" s="2">
        <v>45231</v>
      </c>
      <c r="U239" s="2"/>
      <c r="V239" t="s">
        <v>31</v>
      </c>
      <c r="W239">
        <v>2808</v>
      </c>
      <c r="X239">
        <v>0</v>
      </c>
      <c r="Y239" t="s">
        <v>551</v>
      </c>
      <c r="Z239">
        <v>240825.03</v>
      </c>
      <c r="AA239" t="s">
        <v>2093</v>
      </c>
      <c r="AB239">
        <v>72934</v>
      </c>
      <c r="AC239">
        <v>-0.83</v>
      </c>
      <c r="AD239" t="s">
        <v>2315</v>
      </c>
    </row>
    <row r="240" spans="1:30" x14ac:dyDescent="0.25">
      <c r="A240">
        <v>7105</v>
      </c>
      <c r="B240" t="s">
        <v>463</v>
      </c>
      <c r="C240" t="s">
        <v>464</v>
      </c>
      <c r="D240" s="11">
        <f t="shared" si="3"/>
        <v>729600.23</v>
      </c>
      <c r="E240" s="6">
        <v>589593.9</v>
      </c>
      <c r="F240" s="6">
        <v>0</v>
      </c>
      <c r="G240" s="6">
        <v>0</v>
      </c>
      <c r="H240">
        <v>0</v>
      </c>
      <c r="I240">
        <v>105050.39</v>
      </c>
      <c r="J240">
        <v>23878.27</v>
      </c>
      <c r="K240">
        <v>18759</v>
      </c>
      <c r="L240">
        <v>0</v>
      </c>
      <c r="M240">
        <v>9930.2800000000007</v>
      </c>
      <c r="N240">
        <v>0</v>
      </c>
      <c r="O240">
        <v>0</v>
      </c>
      <c r="P240">
        <v>0</v>
      </c>
      <c r="Q240">
        <v>1367.47</v>
      </c>
      <c r="R240">
        <v>1367.47</v>
      </c>
      <c r="S240">
        <v>594110</v>
      </c>
      <c r="T240" s="2">
        <v>45231</v>
      </c>
      <c r="U240" s="2"/>
      <c r="V240" t="s">
        <v>31</v>
      </c>
      <c r="W240">
        <v>2907</v>
      </c>
      <c r="X240">
        <v>0</v>
      </c>
      <c r="Y240" t="s">
        <v>551</v>
      </c>
      <c r="Z240">
        <v>140006.32999999999</v>
      </c>
      <c r="AA240" t="s">
        <v>2145</v>
      </c>
      <c r="AB240">
        <v>0</v>
      </c>
      <c r="AC240">
        <v>0.55000000000000004</v>
      </c>
      <c r="AD240" t="s">
        <v>2316</v>
      </c>
    </row>
    <row r="241" spans="1:30" x14ac:dyDescent="0.25">
      <c r="A241">
        <v>7106</v>
      </c>
      <c r="B241" t="s">
        <v>465</v>
      </c>
      <c r="C241" t="s">
        <v>466</v>
      </c>
      <c r="D241" s="11">
        <f t="shared" si="3"/>
        <v>793080.7</v>
      </c>
      <c r="E241" s="6">
        <v>793080.7</v>
      </c>
      <c r="F241" s="6">
        <v>0</v>
      </c>
      <c r="G241" s="6">
        <v>0</v>
      </c>
      <c r="H241">
        <v>0</v>
      </c>
      <c r="I241">
        <v>113290.07</v>
      </c>
      <c r="J241">
        <v>28558.13</v>
      </c>
      <c r="K241">
        <v>20230.37</v>
      </c>
      <c r="L241">
        <v>0</v>
      </c>
      <c r="M241">
        <v>9930.2800000000007</v>
      </c>
      <c r="N241">
        <v>0</v>
      </c>
      <c r="O241">
        <v>0</v>
      </c>
      <c r="P241">
        <v>0</v>
      </c>
      <c r="Q241">
        <v>-35718.32</v>
      </c>
      <c r="R241">
        <v>4281.68</v>
      </c>
      <c r="S241">
        <v>601488</v>
      </c>
      <c r="T241" s="2">
        <v>45231</v>
      </c>
      <c r="U241" s="2"/>
      <c r="V241" t="s">
        <v>31</v>
      </c>
      <c r="W241">
        <v>105408</v>
      </c>
      <c r="X241">
        <v>0</v>
      </c>
      <c r="Y241" t="s">
        <v>551</v>
      </c>
      <c r="Z241">
        <v>0</v>
      </c>
      <c r="AA241" t="s">
        <v>2093</v>
      </c>
      <c r="AB241">
        <v>47340</v>
      </c>
      <c r="AC241">
        <v>0.51</v>
      </c>
      <c r="AD241" t="s">
        <v>2317</v>
      </c>
    </row>
    <row r="242" spans="1:30" x14ac:dyDescent="0.25">
      <c r="A242">
        <v>7110</v>
      </c>
      <c r="B242" t="s">
        <v>468</v>
      </c>
      <c r="C242" t="s">
        <v>469</v>
      </c>
      <c r="D242" s="11">
        <f t="shared" si="3"/>
        <v>935621.21</v>
      </c>
      <c r="E242" s="6">
        <v>718527.7</v>
      </c>
      <c r="F242" s="6">
        <v>0</v>
      </c>
      <c r="G242" s="6">
        <v>0</v>
      </c>
      <c r="H242">
        <v>0</v>
      </c>
      <c r="I242">
        <v>134440.19</v>
      </c>
      <c r="J242">
        <v>28808.61</v>
      </c>
      <c r="K242">
        <v>24007.18</v>
      </c>
      <c r="L242">
        <v>0</v>
      </c>
      <c r="M242">
        <v>9930.2800000000007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763100</v>
      </c>
      <c r="T242" s="2">
        <v>45231</v>
      </c>
      <c r="U242" s="2"/>
      <c r="V242" t="s">
        <v>31</v>
      </c>
      <c r="W242">
        <v>105408</v>
      </c>
      <c r="X242">
        <v>0</v>
      </c>
      <c r="Y242" t="s">
        <v>551</v>
      </c>
      <c r="Z242">
        <v>217093.51</v>
      </c>
      <c r="AA242" t="s">
        <v>2299</v>
      </c>
      <c r="AB242">
        <v>118113.5</v>
      </c>
      <c r="AC242">
        <v>-0.87</v>
      </c>
      <c r="AD242" t="s">
        <v>2318</v>
      </c>
    </row>
    <row r="243" spans="1:30" x14ac:dyDescent="0.25">
      <c r="A243">
        <v>7112</v>
      </c>
      <c r="B243" t="s">
        <v>470</v>
      </c>
      <c r="C243" t="s">
        <v>471</v>
      </c>
      <c r="D243" s="11">
        <f t="shared" si="3"/>
        <v>829566.4</v>
      </c>
      <c r="E243" s="6">
        <v>829566.4</v>
      </c>
      <c r="F243" s="6">
        <v>0</v>
      </c>
      <c r="G243" s="6">
        <v>0</v>
      </c>
      <c r="H243">
        <v>0</v>
      </c>
      <c r="I243">
        <v>118857.14</v>
      </c>
      <c r="J243">
        <v>27685.22</v>
      </c>
      <c r="K243">
        <v>21224.49</v>
      </c>
      <c r="L243">
        <v>0</v>
      </c>
      <c r="M243">
        <v>9930.2800000000007</v>
      </c>
      <c r="N243">
        <v>0</v>
      </c>
      <c r="O243">
        <v>0</v>
      </c>
      <c r="P243">
        <v>0</v>
      </c>
      <c r="Q243">
        <v>2215.83</v>
      </c>
      <c r="R243">
        <v>2215.83</v>
      </c>
      <c r="S243">
        <v>673499</v>
      </c>
      <c r="T243" s="2">
        <v>45238</v>
      </c>
      <c r="U243" s="2"/>
      <c r="V243" t="s">
        <v>31</v>
      </c>
      <c r="W243">
        <v>105408</v>
      </c>
      <c r="X243">
        <v>0</v>
      </c>
      <c r="Y243" t="s">
        <v>551</v>
      </c>
      <c r="Z243">
        <v>0</v>
      </c>
      <c r="AA243" t="s">
        <v>2093</v>
      </c>
      <c r="AB243">
        <v>0</v>
      </c>
      <c r="AC243">
        <v>0.8</v>
      </c>
      <c r="AD243" t="s">
        <v>2114</v>
      </c>
    </row>
    <row r="244" spans="1:30" x14ac:dyDescent="0.25">
      <c r="A244">
        <v>7114</v>
      </c>
      <c r="B244" t="s">
        <v>474</v>
      </c>
      <c r="C244" t="s">
        <v>475</v>
      </c>
      <c r="D244" s="11">
        <f t="shared" si="3"/>
        <v>732057</v>
      </c>
      <c r="E244" s="6">
        <v>732057</v>
      </c>
      <c r="F244" s="6">
        <v>0</v>
      </c>
      <c r="G244" s="6">
        <v>0</v>
      </c>
      <c r="H244">
        <v>0</v>
      </c>
      <c r="I244">
        <v>104834.98</v>
      </c>
      <c r="J244">
        <v>26349.21</v>
      </c>
      <c r="K244">
        <v>18720.54</v>
      </c>
      <c r="L244">
        <v>0</v>
      </c>
      <c r="M244">
        <v>9930.2800000000007</v>
      </c>
      <c r="N244">
        <v>0</v>
      </c>
      <c r="O244">
        <v>0</v>
      </c>
      <c r="P244">
        <v>0</v>
      </c>
      <c r="Q244">
        <v>3884.57</v>
      </c>
      <c r="R244">
        <v>3884.57</v>
      </c>
      <c r="S244">
        <v>592870</v>
      </c>
      <c r="T244" s="2">
        <v>45252</v>
      </c>
      <c r="U244" s="2"/>
      <c r="V244" t="s">
        <v>31</v>
      </c>
      <c r="W244">
        <v>105408</v>
      </c>
      <c r="X244">
        <v>0</v>
      </c>
      <c r="Y244" t="s">
        <v>551</v>
      </c>
      <c r="Z244">
        <v>0</v>
      </c>
      <c r="AA244" t="s">
        <v>2145</v>
      </c>
      <c r="AB244">
        <v>32578</v>
      </c>
      <c r="AC244">
        <v>-0.85</v>
      </c>
      <c r="AD244" t="s">
        <v>2319</v>
      </c>
    </row>
    <row r="245" spans="1:30" x14ac:dyDescent="0.25">
      <c r="A245">
        <v>7119</v>
      </c>
      <c r="B245" t="s">
        <v>476</v>
      </c>
      <c r="C245" t="s">
        <v>477</v>
      </c>
      <c r="D245" s="11">
        <f t="shared" si="3"/>
        <v>772768.7</v>
      </c>
      <c r="E245" s="6">
        <v>772768.7</v>
      </c>
      <c r="F245" s="6">
        <v>0</v>
      </c>
      <c r="G245" s="6">
        <v>0</v>
      </c>
      <c r="H245">
        <v>0</v>
      </c>
      <c r="I245">
        <v>110635.98</v>
      </c>
      <c r="J245">
        <v>27136.2</v>
      </c>
      <c r="K245">
        <v>19756.43</v>
      </c>
      <c r="L245">
        <v>0</v>
      </c>
      <c r="M245">
        <v>9930.2800000000007</v>
      </c>
      <c r="N245">
        <v>0</v>
      </c>
      <c r="O245">
        <v>0</v>
      </c>
      <c r="P245">
        <v>0</v>
      </c>
      <c r="Q245">
        <v>-36571.51</v>
      </c>
      <c r="R245">
        <v>3428.49</v>
      </c>
      <c r="S245">
        <v>586227</v>
      </c>
      <c r="T245" s="2">
        <v>45252</v>
      </c>
      <c r="U245" s="2"/>
      <c r="V245" t="s">
        <v>31</v>
      </c>
      <c r="W245">
        <v>2808</v>
      </c>
      <c r="X245">
        <v>0</v>
      </c>
      <c r="Y245" t="s">
        <v>551</v>
      </c>
      <c r="Z245">
        <v>0</v>
      </c>
      <c r="AA245" t="s">
        <v>2145</v>
      </c>
      <c r="AB245">
        <v>69201.5</v>
      </c>
      <c r="AC245">
        <v>0.46</v>
      </c>
      <c r="AD245" t="s">
        <v>2320</v>
      </c>
    </row>
    <row r="246" spans="1:30" x14ac:dyDescent="0.25">
      <c r="A246">
        <v>7120</v>
      </c>
      <c r="B246" t="s">
        <v>478</v>
      </c>
      <c r="C246" t="s">
        <v>479</v>
      </c>
      <c r="D246" s="11">
        <f t="shared" si="3"/>
        <v>772768.7</v>
      </c>
      <c r="E246" s="6">
        <v>772768.7</v>
      </c>
      <c r="F246" s="6">
        <v>0</v>
      </c>
      <c r="G246" s="6">
        <v>0</v>
      </c>
      <c r="H246">
        <v>0</v>
      </c>
      <c r="I246">
        <v>110635.98</v>
      </c>
      <c r="J246">
        <v>27136.2</v>
      </c>
      <c r="K246">
        <v>19756.43</v>
      </c>
      <c r="L246">
        <v>0</v>
      </c>
      <c r="M246">
        <v>9930.2800000000007</v>
      </c>
      <c r="N246">
        <v>0</v>
      </c>
      <c r="O246">
        <v>0</v>
      </c>
      <c r="P246">
        <v>0</v>
      </c>
      <c r="Q246">
        <v>3428.49</v>
      </c>
      <c r="R246">
        <v>3428.49</v>
      </c>
      <c r="S246">
        <v>626227</v>
      </c>
      <c r="T246" s="2">
        <v>45252</v>
      </c>
      <c r="U246" s="2"/>
      <c r="V246" t="s">
        <v>31</v>
      </c>
      <c r="W246">
        <v>105408</v>
      </c>
      <c r="X246">
        <v>0</v>
      </c>
      <c r="Y246" t="s">
        <v>551</v>
      </c>
      <c r="Z246">
        <v>0</v>
      </c>
      <c r="AA246" t="s">
        <v>2145</v>
      </c>
      <c r="AB246">
        <v>69201.5</v>
      </c>
      <c r="AC246">
        <v>0.46</v>
      </c>
      <c r="AD246" t="s">
        <v>2226</v>
      </c>
    </row>
    <row r="247" spans="1:30" x14ac:dyDescent="0.25">
      <c r="A247">
        <v>7123</v>
      </c>
      <c r="B247" t="s">
        <v>480</v>
      </c>
      <c r="C247" t="s">
        <v>481</v>
      </c>
      <c r="D247" s="11">
        <f t="shared" si="3"/>
        <v>660711.9</v>
      </c>
      <c r="E247" s="6">
        <v>660711.9</v>
      </c>
      <c r="F247" s="6">
        <v>0</v>
      </c>
      <c r="G247" s="6">
        <v>0</v>
      </c>
      <c r="H247">
        <v>0</v>
      </c>
      <c r="I247">
        <v>94777.1</v>
      </c>
      <c r="J247">
        <v>28506.15</v>
      </c>
      <c r="K247">
        <v>16924.490000000002</v>
      </c>
      <c r="L247">
        <v>0</v>
      </c>
      <c r="M247">
        <v>9930.2800000000007</v>
      </c>
      <c r="N247">
        <v>0</v>
      </c>
      <c r="O247">
        <v>0</v>
      </c>
      <c r="P247">
        <v>0</v>
      </c>
      <c r="Q247">
        <v>-71803.22</v>
      </c>
      <c r="R247">
        <v>8196.7800000000007</v>
      </c>
      <c r="S247">
        <v>455039</v>
      </c>
      <c r="T247" s="2">
        <v>45453</v>
      </c>
      <c r="U247" s="2"/>
      <c r="V247" t="s">
        <v>31</v>
      </c>
      <c r="W247">
        <v>105408</v>
      </c>
      <c r="X247">
        <v>0</v>
      </c>
      <c r="Y247" t="s">
        <v>551</v>
      </c>
      <c r="Z247">
        <v>0</v>
      </c>
      <c r="AA247" t="s">
        <v>2145</v>
      </c>
      <c r="AB247">
        <v>22357.5</v>
      </c>
      <c r="AC247">
        <v>0.87</v>
      </c>
      <c r="AD247" t="s">
        <v>2321</v>
      </c>
    </row>
    <row r="248" spans="1:30" x14ac:dyDescent="0.25">
      <c r="A248">
        <v>7124</v>
      </c>
      <c r="B248" t="s">
        <v>482</v>
      </c>
      <c r="C248" t="s">
        <v>483</v>
      </c>
      <c r="D248" s="11">
        <f t="shared" si="3"/>
        <v>832614.7</v>
      </c>
      <c r="E248" s="6">
        <v>832614.7</v>
      </c>
      <c r="F248" s="6">
        <v>0</v>
      </c>
      <c r="G248" s="6">
        <v>0</v>
      </c>
      <c r="H248">
        <v>0</v>
      </c>
      <c r="I248">
        <v>119264.5</v>
      </c>
      <c r="J248">
        <v>30054.76</v>
      </c>
      <c r="K248">
        <v>21297.24</v>
      </c>
      <c r="L248">
        <v>0</v>
      </c>
      <c r="M248">
        <v>9930.2800000000007</v>
      </c>
      <c r="N248">
        <v>0</v>
      </c>
      <c r="O248">
        <v>0</v>
      </c>
      <c r="P248">
        <v>0</v>
      </c>
      <c r="Q248">
        <v>-35501.919999999998</v>
      </c>
      <c r="R248">
        <v>4498.08</v>
      </c>
      <c r="S248">
        <v>635840</v>
      </c>
      <c r="T248" s="2">
        <v>45251</v>
      </c>
      <c r="U248" s="2"/>
      <c r="V248" t="s">
        <v>31</v>
      </c>
      <c r="W248">
        <v>100106</v>
      </c>
      <c r="X248">
        <v>0</v>
      </c>
      <c r="Y248" t="s">
        <v>551</v>
      </c>
      <c r="Z248">
        <v>0</v>
      </c>
      <c r="AA248" t="s">
        <v>2093</v>
      </c>
      <c r="AB248">
        <v>9468</v>
      </c>
      <c r="AC248">
        <v>-0.54</v>
      </c>
      <c r="AD248" t="s">
        <v>2322</v>
      </c>
    </row>
    <row r="249" spans="1:30" x14ac:dyDescent="0.25">
      <c r="A249">
        <v>7126</v>
      </c>
      <c r="B249" t="s">
        <v>484</v>
      </c>
      <c r="C249" t="s">
        <v>485</v>
      </c>
      <c r="D249" s="11">
        <f t="shared" si="3"/>
        <v>1127700.2</v>
      </c>
      <c r="E249" s="6">
        <v>893887.05</v>
      </c>
      <c r="F249" s="6">
        <v>0</v>
      </c>
      <c r="G249" s="6">
        <v>0</v>
      </c>
      <c r="H249">
        <v>0</v>
      </c>
      <c r="I249">
        <v>161715.28</v>
      </c>
      <c r="J249">
        <v>34653.279999999999</v>
      </c>
      <c r="K249">
        <v>28877.72</v>
      </c>
      <c r="L249">
        <v>0</v>
      </c>
      <c r="M249">
        <v>9930.2800000000007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919932</v>
      </c>
      <c r="T249" s="2">
        <v>45246</v>
      </c>
      <c r="U249" s="2"/>
      <c r="V249" t="s">
        <v>31</v>
      </c>
      <c r="W249">
        <v>105408</v>
      </c>
      <c r="X249">
        <v>0</v>
      </c>
      <c r="Y249" t="s">
        <v>551</v>
      </c>
      <c r="Z249">
        <v>233813.15</v>
      </c>
      <c r="AA249" t="s">
        <v>2093</v>
      </c>
      <c r="AB249">
        <v>128395.25</v>
      </c>
      <c r="AC249">
        <v>-0.59</v>
      </c>
      <c r="AD249" t="s">
        <v>2323</v>
      </c>
    </row>
    <row r="250" spans="1:30" x14ac:dyDescent="0.25">
      <c r="A250">
        <v>7132</v>
      </c>
      <c r="B250" t="s">
        <v>486</v>
      </c>
      <c r="C250" t="s">
        <v>487</v>
      </c>
      <c r="D250" s="11">
        <f t="shared" si="3"/>
        <v>829566.4</v>
      </c>
      <c r="E250" s="6">
        <v>829566.4</v>
      </c>
      <c r="F250" s="6">
        <v>0</v>
      </c>
      <c r="G250" s="6">
        <v>0</v>
      </c>
      <c r="H250">
        <v>0</v>
      </c>
      <c r="I250">
        <v>118857.14</v>
      </c>
      <c r="J250">
        <v>27685.22</v>
      </c>
      <c r="K250">
        <v>21224.49</v>
      </c>
      <c r="L250">
        <v>0</v>
      </c>
      <c r="M250">
        <v>9930.2800000000007</v>
      </c>
      <c r="N250">
        <v>0</v>
      </c>
      <c r="O250">
        <v>0</v>
      </c>
      <c r="P250">
        <v>0</v>
      </c>
      <c r="Q250">
        <v>2215.83</v>
      </c>
      <c r="R250">
        <v>2215.83</v>
      </c>
      <c r="S250">
        <v>673499</v>
      </c>
      <c r="T250" s="2">
        <v>45247</v>
      </c>
      <c r="U250" s="2"/>
      <c r="V250" t="s">
        <v>31</v>
      </c>
      <c r="W250">
        <v>3801</v>
      </c>
      <c r="X250">
        <v>0</v>
      </c>
      <c r="Y250" t="s">
        <v>551</v>
      </c>
      <c r="Z250">
        <v>0</v>
      </c>
      <c r="AA250" t="s">
        <v>2093</v>
      </c>
      <c r="AB250">
        <v>0</v>
      </c>
      <c r="AC250">
        <v>0.8</v>
      </c>
      <c r="AD250" t="s">
        <v>2114</v>
      </c>
    </row>
    <row r="251" spans="1:30" x14ac:dyDescent="0.25">
      <c r="A251">
        <v>7137</v>
      </c>
      <c r="B251" t="s">
        <v>488</v>
      </c>
      <c r="C251" t="s">
        <v>489</v>
      </c>
      <c r="D251" s="11">
        <f t="shared" si="3"/>
        <v>829566.4</v>
      </c>
      <c r="E251" s="6">
        <v>829566.4</v>
      </c>
      <c r="F251" s="6">
        <v>0</v>
      </c>
      <c r="G251" s="6">
        <v>0</v>
      </c>
      <c r="H251">
        <v>0</v>
      </c>
      <c r="I251">
        <v>118857.14</v>
      </c>
      <c r="J251">
        <v>27685.22</v>
      </c>
      <c r="K251">
        <v>21224.49</v>
      </c>
      <c r="L251">
        <v>0</v>
      </c>
      <c r="M251">
        <v>9930.2800000000007</v>
      </c>
      <c r="N251">
        <v>0</v>
      </c>
      <c r="O251">
        <v>0</v>
      </c>
      <c r="P251">
        <v>0</v>
      </c>
      <c r="Q251">
        <v>-77784.17</v>
      </c>
      <c r="R251">
        <v>2215.83</v>
      </c>
      <c r="S251">
        <v>593499</v>
      </c>
      <c r="T251" s="2">
        <v>45271</v>
      </c>
      <c r="U251" s="2"/>
      <c r="V251" t="s">
        <v>31</v>
      </c>
      <c r="W251">
        <v>119906</v>
      </c>
      <c r="X251">
        <v>0</v>
      </c>
      <c r="Y251" t="s">
        <v>551</v>
      </c>
      <c r="Z251">
        <v>0</v>
      </c>
      <c r="AA251" t="s">
        <v>2093</v>
      </c>
      <c r="AB251">
        <v>0</v>
      </c>
      <c r="AC251">
        <v>0.8</v>
      </c>
      <c r="AD251" t="s">
        <v>2172</v>
      </c>
    </row>
    <row r="252" spans="1:30" x14ac:dyDescent="0.25">
      <c r="A252">
        <v>7143</v>
      </c>
      <c r="B252" t="s">
        <v>492</v>
      </c>
      <c r="C252" t="s">
        <v>493</v>
      </c>
      <c r="D252" s="11">
        <f t="shared" si="3"/>
        <v>1142065.22</v>
      </c>
      <c r="E252" s="6">
        <v>875207.2</v>
      </c>
      <c r="F252" s="6">
        <v>0</v>
      </c>
      <c r="G252" s="6">
        <v>0</v>
      </c>
      <c r="H252">
        <v>0</v>
      </c>
      <c r="I252">
        <v>163900.97</v>
      </c>
      <c r="J252">
        <v>35121.64</v>
      </c>
      <c r="K252">
        <v>29268.03</v>
      </c>
      <c r="L252">
        <v>0</v>
      </c>
      <c r="M252">
        <v>9930.2800000000007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932500</v>
      </c>
      <c r="T252" s="2">
        <v>45261</v>
      </c>
      <c r="U252" s="2"/>
      <c r="V252" t="s">
        <v>31</v>
      </c>
      <c r="W252">
        <v>2808</v>
      </c>
      <c r="X252">
        <v>0</v>
      </c>
      <c r="Y252" t="s">
        <v>551</v>
      </c>
      <c r="Z252">
        <v>266858.02</v>
      </c>
      <c r="AA252" t="s">
        <v>2145</v>
      </c>
      <c r="AB252">
        <v>187553</v>
      </c>
      <c r="AC252">
        <v>-0.28000000000000003</v>
      </c>
      <c r="AD252" t="s">
        <v>2324</v>
      </c>
    </row>
    <row r="253" spans="1:30" x14ac:dyDescent="0.25">
      <c r="A253">
        <v>7148</v>
      </c>
      <c r="B253" t="s">
        <v>494</v>
      </c>
      <c r="C253" t="s">
        <v>495</v>
      </c>
      <c r="D253" s="11">
        <f t="shared" si="3"/>
        <v>1237630.67</v>
      </c>
      <c r="E253" s="6">
        <v>978867.45</v>
      </c>
      <c r="F253" s="6">
        <v>0</v>
      </c>
      <c r="G253" s="6">
        <v>0</v>
      </c>
      <c r="H253">
        <v>0</v>
      </c>
      <c r="I253">
        <v>177875.05</v>
      </c>
      <c r="J253">
        <v>38116.080000000002</v>
      </c>
      <c r="K253">
        <v>31763.41</v>
      </c>
      <c r="L253">
        <v>0</v>
      </c>
      <c r="M253">
        <v>9930.2800000000007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1012851</v>
      </c>
      <c r="T253" s="2">
        <v>45261</v>
      </c>
      <c r="U253" s="2"/>
      <c r="V253" t="s">
        <v>31</v>
      </c>
      <c r="W253">
        <v>2808</v>
      </c>
      <c r="X253">
        <v>0</v>
      </c>
      <c r="Y253" t="s">
        <v>551</v>
      </c>
      <c r="Z253">
        <v>258763.22</v>
      </c>
      <c r="AA253" t="s">
        <v>2093</v>
      </c>
      <c r="AB253">
        <v>174426.3</v>
      </c>
      <c r="AC253">
        <v>-0.32</v>
      </c>
      <c r="AD253" t="s">
        <v>2325</v>
      </c>
    </row>
    <row r="254" spans="1:30" x14ac:dyDescent="0.25">
      <c r="A254">
        <v>7149</v>
      </c>
      <c r="B254" t="s">
        <v>496</v>
      </c>
      <c r="C254" t="s">
        <v>497</v>
      </c>
      <c r="D254" s="11">
        <f t="shared" si="3"/>
        <v>724302.3</v>
      </c>
      <c r="E254" s="6">
        <v>571390.30000000005</v>
      </c>
      <c r="F254" s="6">
        <v>0</v>
      </c>
      <c r="G254" s="6">
        <v>0</v>
      </c>
      <c r="H254">
        <v>0</v>
      </c>
      <c r="I254">
        <v>103709.44</v>
      </c>
      <c r="J254">
        <v>26287.48</v>
      </c>
      <c r="K254">
        <v>18519.55</v>
      </c>
      <c r="L254">
        <v>0</v>
      </c>
      <c r="M254">
        <v>9930.2800000000007</v>
      </c>
      <c r="N254">
        <v>0</v>
      </c>
      <c r="O254">
        <v>0</v>
      </c>
      <c r="P254">
        <v>0</v>
      </c>
      <c r="Q254">
        <v>4064.03</v>
      </c>
      <c r="R254">
        <v>4064.03</v>
      </c>
      <c r="S254">
        <v>586399</v>
      </c>
      <c r="T254" s="2">
        <v>45271</v>
      </c>
      <c r="U254" s="2"/>
      <c r="V254" t="s">
        <v>31</v>
      </c>
      <c r="W254">
        <v>126908</v>
      </c>
      <c r="X254">
        <v>0</v>
      </c>
      <c r="Y254" t="s">
        <v>551</v>
      </c>
      <c r="Z254">
        <v>152912</v>
      </c>
      <c r="AA254" t="s">
        <v>2093</v>
      </c>
      <c r="AB254">
        <v>0</v>
      </c>
      <c r="AC254">
        <v>-0.04</v>
      </c>
      <c r="AD254" t="s">
        <v>2326</v>
      </c>
    </row>
    <row r="255" spans="1:30" x14ac:dyDescent="0.25">
      <c r="A255">
        <v>7152</v>
      </c>
      <c r="B255" t="s">
        <v>498</v>
      </c>
      <c r="C255" t="s">
        <v>499</v>
      </c>
      <c r="D255" s="11">
        <f t="shared" si="3"/>
        <v>706065.6</v>
      </c>
      <c r="E255" s="6">
        <v>706065.6</v>
      </c>
      <c r="F255" s="6">
        <v>0</v>
      </c>
      <c r="G255" s="6">
        <v>0</v>
      </c>
      <c r="H255">
        <v>0</v>
      </c>
      <c r="I255">
        <v>101162.41</v>
      </c>
      <c r="J255">
        <v>25714.26</v>
      </c>
      <c r="K255">
        <v>18064.71</v>
      </c>
      <c r="L255">
        <v>0</v>
      </c>
      <c r="M255">
        <v>9930.2800000000007</v>
      </c>
      <c r="N255">
        <v>0</v>
      </c>
      <c r="O255">
        <v>0</v>
      </c>
      <c r="P255">
        <v>0</v>
      </c>
      <c r="Q255">
        <v>4036.6</v>
      </c>
      <c r="R255">
        <v>4036.6</v>
      </c>
      <c r="S255">
        <v>571754</v>
      </c>
      <c r="T255" s="2">
        <v>45280</v>
      </c>
      <c r="U255" s="2"/>
      <c r="V255" t="s">
        <v>31</v>
      </c>
      <c r="W255">
        <v>2501</v>
      </c>
      <c r="X255">
        <v>0</v>
      </c>
      <c r="Y255" t="s">
        <v>551</v>
      </c>
      <c r="Z255">
        <v>0</v>
      </c>
      <c r="AA255" t="s">
        <v>2145</v>
      </c>
      <c r="AB255">
        <v>0</v>
      </c>
      <c r="AC255">
        <v>0.48</v>
      </c>
      <c r="AD255" t="s">
        <v>2205</v>
      </c>
    </row>
    <row r="256" spans="1:30" x14ac:dyDescent="0.25">
      <c r="A256">
        <v>7157</v>
      </c>
      <c r="B256" t="s">
        <v>502</v>
      </c>
      <c r="C256" t="s">
        <v>503</v>
      </c>
      <c r="D256" s="11">
        <f t="shared" si="3"/>
        <v>962076.53</v>
      </c>
      <c r="E256" s="6">
        <v>962076.53</v>
      </c>
      <c r="F256" s="6">
        <v>0</v>
      </c>
      <c r="G256" s="6">
        <v>0</v>
      </c>
      <c r="H256">
        <v>0</v>
      </c>
      <c r="I256">
        <v>137861.57999999999</v>
      </c>
      <c r="J256">
        <v>29718.9</v>
      </c>
      <c r="K256">
        <v>24618.14</v>
      </c>
      <c r="L256">
        <v>0</v>
      </c>
      <c r="M256">
        <v>9930.2800000000007</v>
      </c>
      <c r="N256">
        <v>0</v>
      </c>
      <c r="O256">
        <v>0</v>
      </c>
      <c r="P256">
        <v>0</v>
      </c>
      <c r="Q256">
        <v>177.14</v>
      </c>
      <c r="R256">
        <v>177.14</v>
      </c>
      <c r="S256">
        <v>782774</v>
      </c>
      <c r="T256" s="2">
        <v>45300</v>
      </c>
      <c r="U256" s="2"/>
      <c r="V256" t="s">
        <v>31</v>
      </c>
      <c r="W256">
        <v>2501</v>
      </c>
      <c r="X256">
        <v>0</v>
      </c>
      <c r="Y256" t="s">
        <v>551</v>
      </c>
      <c r="Z256">
        <v>0</v>
      </c>
      <c r="AA256" t="s">
        <v>2093</v>
      </c>
      <c r="AB256">
        <v>112855.48</v>
      </c>
      <c r="AC256">
        <v>0.11</v>
      </c>
      <c r="AD256" t="s">
        <v>2327</v>
      </c>
    </row>
    <row r="257" spans="1:30" x14ac:dyDescent="0.25">
      <c r="A257">
        <v>7158</v>
      </c>
      <c r="B257" t="s">
        <v>504</v>
      </c>
      <c r="C257" t="s">
        <v>505</v>
      </c>
      <c r="D257" s="11">
        <f t="shared" si="3"/>
        <v>952839.4</v>
      </c>
      <c r="E257" s="6">
        <v>952839.4</v>
      </c>
      <c r="F257" s="6">
        <v>0</v>
      </c>
      <c r="G257" s="6">
        <v>0</v>
      </c>
      <c r="H257">
        <v>0</v>
      </c>
      <c r="I257">
        <v>136561.66</v>
      </c>
      <c r="J257">
        <v>29470.61</v>
      </c>
      <c r="K257">
        <v>24386.02</v>
      </c>
      <c r="L257">
        <v>0</v>
      </c>
      <c r="M257">
        <v>9930.2800000000007</v>
      </c>
      <c r="N257">
        <v>0</v>
      </c>
      <c r="O257">
        <v>0</v>
      </c>
      <c r="P257">
        <v>0</v>
      </c>
      <c r="Q257">
        <v>207.4</v>
      </c>
      <c r="R257">
        <v>207.4</v>
      </c>
      <c r="S257">
        <v>775300</v>
      </c>
      <c r="T257" s="2">
        <v>45300</v>
      </c>
      <c r="U257" s="2"/>
      <c r="V257" t="s">
        <v>31</v>
      </c>
      <c r="W257">
        <v>2501</v>
      </c>
      <c r="X257">
        <v>0</v>
      </c>
      <c r="Y257" t="s">
        <v>551</v>
      </c>
      <c r="Z257">
        <v>0</v>
      </c>
      <c r="AA257" t="s">
        <v>2093</v>
      </c>
      <c r="AB257">
        <v>105003.92</v>
      </c>
      <c r="AC257">
        <v>0.68</v>
      </c>
      <c r="AD257" t="s">
        <v>2328</v>
      </c>
    </row>
    <row r="258" spans="1:30" x14ac:dyDescent="0.25">
      <c r="A258">
        <v>7159</v>
      </c>
      <c r="B258" t="s">
        <v>506</v>
      </c>
      <c r="C258" t="s">
        <v>507</v>
      </c>
      <c r="D258" s="11">
        <f t="shared" si="3"/>
        <v>402213.2</v>
      </c>
      <c r="E258" s="6">
        <v>402213.2</v>
      </c>
      <c r="F258" s="6">
        <v>0</v>
      </c>
      <c r="G258" s="6">
        <v>0</v>
      </c>
      <c r="H258">
        <v>0</v>
      </c>
      <c r="I258">
        <v>58495.23</v>
      </c>
      <c r="J258">
        <v>19057.900000000001</v>
      </c>
      <c r="K258">
        <v>10445.58</v>
      </c>
      <c r="L258">
        <v>0</v>
      </c>
      <c r="M258">
        <v>9930.2800000000007</v>
      </c>
      <c r="N258">
        <v>0</v>
      </c>
      <c r="O258">
        <v>0</v>
      </c>
      <c r="P258">
        <v>0</v>
      </c>
      <c r="Q258">
        <v>6523.21</v>
      </c>
      <c r="R258">
        <v>6523.21</v>
      </c>
      <c r="S258">
        <v>326417</v>
      </c>
      <c r="T258" s="2">
        <v>45299</v>
      </c>
      <c r="U258" s="2"/>
      <c r="V258" t="s">
        <v>31</v>
      </c>
      <c r="W258">
        <v>105408</v>
      </c>
      <c r="X258">
        <v>0</v>
      </c>
      <c r="Y258" t="s">
        <v>551</v>
      </c>
      <c r="Z258">
        <v>0</v>
      </c>
      <c r="AA258" t="s">
        <v>2299</v>
      </c>
      <c r="AB258">
        <v>11922</v>
      </c>
      <c r="AC258">
        <v>-0.36</v>
      </c>
      <c r="AD258" t="s">
        <v>2329</v>
      </c>
    </row>
    <row r="259" spans="1:30" x14ac:dyDescent="0.25">
      <c r="A259">
        <v>7160</v>
      </c>
      <c r="B259" t="s">
        <v>508</v>
      </c>
      <c r="C259" t="s">
        <v>509</v>
      </c>
      <c r="D259" s="11">
        <f t="shared" ref="D259:D322" si="4">+E259+F259+Z259</f>
        <v>711260.82</v>
      </c>
      <c r="E259" s="6">
        <v>711260.82</v>
      </c>
      <c r="F259" s="6">
        <v>0</v>
      </c>
      <c r="G259" s="6">
        <v>0</v>
      </c>
      <c r="H259">
        <v>0</v>
      </c>
      <c r="I259">
        <v>101761.9</v>
      </c>
      <c r="J259">
        <v>26417.94</v>
      </c>
      <c r="K259">
        <v>18171.77</v>
      </c>
      <c r="L259">
        <v>0</v>
      </c>
      <c r="M259">
        <v>9930.2800000000007</v>
      </c>
      <c r="N259">
        <v>0</v>
      </c>
      <c r="O259">
        <v>0</v>
      </c>
      <c r="P259">
        <v>0</v>
      </c>
      <c r="Q259">
        <v>4611.82</v>
      </c>
      <c r="R259">
        <v>4611.82</v>
      </c>
      <c r="S259">
        <v>575201</v>
      </c>
      <c r="T259" s="2">
        <v>45299</v>
      </c>
      <c r="U259" s="2"/>
      <c r="V259" t="s">
        <v>31</v>
      </c>
      <c r="W259">
        <v>105408</v>
      </c>
      <c r="X259">
        <v>0</v>
      </c>
      <c r="Y259" t="s">
        <v>551</v>
      </c>
      <c r="Z259">
        <v>0</v>
      </c>
      <c r="AA259" t="s">
        <v>2299</v>
      </c>
      <c r="AB259">
        <v>132661.68</v>
      </c>
      <c r="AC259">
        <v>0.31</v>
      </c>
      <c r="AD259" t="s">
        <v>2330</v>
      </c>
    </row>
    <row r="260" spans="1:30" x14ac:dyDescent="0.25">
      <c r="A260">
        <v>7161</v>
      </c>
      <c r="B260" t="s">
        <v>510</v>
      </c>
      <c r="C260" t="s">
        <v>511</v>
      </c>
      <c r="D260" s="11">
        <f t="shared" si="4"/>
        <v>735250.06</v>
      </c>
      <c r="E260" s="6">
        <v>735250.06</v>
      </c>
      <c r="F260" s="6">
        <v>0</v>
      </c>
      <c r="G260" s="6">
        <v>0</v>
      </c>
      <c r="H260">
        <v>0</v>
      </c>
      <c r="I260">
        <v>105120.4</v>
      </c>
      <c r="J260">
        <v>27137.62</v>
      </c>
      <c r="K260">
        <v>18771.5</v>
      </c>
      <c r="L260">
        <v>0</v>
      </c>
      <c r="M260">
        <v>9930.2800000000007</v>
      </c>
      <c r="N260">
        <v>0</v>
      </c>
      <c r="O260">
        <v>0</v>
      </c>
      <c r="P260">
        <v>0</v>
      </c>
      <c r="Q260">
        <v>4611.82</v>
      </c>
      <c r="R260">
        <v>4611.82</v>
      </c>
      <c r="S260">
        <v>594512</v>
      </c>
      <c r="T260" s="2">
        <v>45299</v>
      </c>
      <c r="U260" s="2"/>
      <c r="V260" t="s">
        <v>31</v>
      </c>
      <c r="W260">
        <v>105408</v>
      </c>
      <c r="X260">
        <v>0</v>
      </c>
      <c r="Y260" t="s">
        <v>551</v>
      </c>
      <c r="Z260">
        <v>0</v>
      </c>
      <c r="AA260" t="s">
        <v>2299</v>
      </c>
      <c r="AB260">
        <v>130308.72</v>
      </c>
      <c r="AC260">
        <v>-0.02</v>
      </c>
      <c r="AD260" t="s">
        <v>2331</v>
      </c>
    </row>
    <row r="261" spans="1:30" x14ac:dyDescent="0.25">
      <c r="A261">
        <v>7163</v>
      </c>
      <c r="B261" t="s">
        <v>512</v>
      </c>
      <c r="C261" t="s">
        <v>513</v>
      </c>
      <c r="D261" s="11">
        <f t="shared" si="4"/>
        <v>795092.13</v>
      </c>
      <c r="E261" s="6">
        <v>748719.65</v>
      </c>
      <c r="F261" s="6">
        <v>0</v>
      </c>
      <c r="G261" s="6">
        <v>0</v>
      </c>
      <c r="H261">
        <v>0</v>
      </c>
      <c r="I261">
        <v>113422.93</v>
      </c>
      <c r="J261">
        <v>29255.82</v>
      </c>
      <c r="K261">
        <v>20254.09</v>
      </c>
      <c r="L261">
        <v>0</v>
      </c>
      <c r="M261">
        <v>9930.2800000000007</v>
      </c>
      <c r="N261">
        <v>0</v>
      </c>
      <c r="O261">
        <v>0</v>
      </c>
      <c r="P261">
        <v>0</v>
      </c>
      <c r="Q261">
        <v>-35049.089999999997</v>
      </c>
      <c r="R261">
        <v>4950.91</v>
      </c>
      <c r="S261">
        <v>602251</v>
      </c>
      <c r="T261" s="2">
        <v>45301</v>
      </c>
      <c r="U261" s="2"/>
      <c r="V261" t="s">
        <v>31</v>
      </c>
      <c r="W261">
        <v>100106</v>
      </c>
      <c r="X261">
        <v>0</v>
      </c>
      <c r="Y261" t="s">
        <v>551</v>
      </c>
      <c r="Z261">
        <v>46372.480000000003</v>
      </c>
      <c r="AA261" t="s">
        <v>2093</v>
      </c>
      <c r="AB261">
        <v>24247.5</v>
      </c>
      <c r="AC261">
        <v>-0.63</v>
      </c>
      <c r="AD261" t="s">
        <v>2332</v>
      </c>
    </row>
    <row r="262" spans="1:30" x14ac:dyDescent="0.25">
      <c r="A262">
        <v>7165</v>
      </c>
      <c r="B262" t="s">
        <v>514</v>
      </c>
      <c r="C262" t="s">
        <v>515</v>
      </c>
      <c r="D262" s="11">
        <f t="shared" si="4"/>
        <v>871287.3</v>
      </c>
      <c r="E262" s="6">
        <v>871287.3</v>
      </c>
      <c r="F262" s="6">
        <v>0</v>
      </c>
      <c r="G262" s="6">
        <v>0</v>
      </c>
      <c r="H262">
        <v>0</v>
      </c>
      <c r="I262">
        <v>124786.43</v>
      </c>
      <c r="J262">
        <v>28558.13</v>
      </c>
      <c r="K262">
        <v>22283.3</v>
      </c>
      <c r="L262">
        <v>0</v>
      </c>
      <c r="M262">
        <v>9930.2800000000007</v>
      </c>
      <c r="N262">
        <v>0</v>
      </c>
      <c r="O262">
        <v>0</v>
      </c>
      <c r="P262">
        <v>0</v>
      </c>
      <c r="Q262">
        <v>1818.18</v>
      </c>
      <c r="R262">
        <v>1818.18</v>
      </c>
      <c r="S262">
        <v>707591.65</v>
      </c>
      <c r="T262" s="2">
        <v>45489</v>
      </c>
      <c r="U262" s="2"/>
      <c r="W262">
        <v>105408</v>
      </c>
      <c r="X262">
        <v>0</v>
      </c>
      <c r="Y262" t="s">
        <v>551</v>
      </c>
      <c r="Z262">
        <v>0</v>
      </c>
      <c r="AA262" t="s">
        <v>2093</v>
      </c>
      <c r="AB262">
        <v>38103</v>
      </c>
      <c r="AC262">
        <v>0.02</v>
      </c>
      <c r="AD262" t="s">
        <v>2333</v>
      </c>
    </row>
    <row r="263" spans="1:30" x14ac:dyDescent="0.25">
      <c r="A263">
        <v>7170</v>
      </c>
      <c r="B263" t="s">
        <v>516</v>
      </c>
      <c r="C263" t="s">
        <v>517</v>
      </c>
      <c r="D263" s="11">
        <f t="shared" si="4"/>
        <v>451381.4</v>
      </c>
      <c r="E263" s="6">
        <v>451381.4</v>
      </c>
      <c r="F263" s="6">
        <v>0</v>
      </c>
      <c r="G263" s="6">
        <v>0</v>
      </c>
      <c r="H263">
        <v>0</v>
      </c>
      <c r="I263">
        <v>63193.39</v>
      </c>
      <c r="J263">
        <v>13541.44</v>
      </c>
      <c r="K263">
        <v>11284.54</v>
      </c>
      <c r="L263">
        <v>0</v>
      </c>
      <c r="M263">
        <v>0</v>
      </c>
      <c r="N263">
        <v>0</v>
      </c>
      <c r="O263">
        <v>109008.6</v>
      </c>
      <c r="P263">
        <v>0</v>
      </c>
      <c r="Q263">
        <v>0</v>
      </c>
      <c r="R263">
        <v>0</v>
      </c>
      <c r="S263">
        <v>254353</v>
      </c>
      <c r="T263" s="2">
        <v>45313</v>
      </c>
      <c r="U263" s="2">
        <v>45524</v>
      </c>
      <c r="V263" t="s">
        <v>31</v>
      </c>
      <c r="W263">
        <v>100809</v>
      </c>
      <c r="X263">
        <v>0</v>
      </c>
      <c r="Y263" t="s">
        <v>551</v>
      </c>
      <c r="Z263">
        <v>0</v>
      </c>
      <c r="AA263" t="s">
        <v>2093</v>
      </c>
      <c r="AB263">
        <v>53882.5</v>
      </c>
      <c r="AC263">
        <v>-0.43</v>
      </c>
      <c r="AD263" t="s">
        <v>2334</v>
      </c>
    </row>
    <row r="264" spans="1:30" x14ac:dyDescent="0.25">
      <c r="A264">
        <v>7171</v>
      </c>
      <c r="B264" t="s">
        <v>518</v>
      </c>
      <c r="C264" t="s">
        <v>519</v>
      </c>
      <c r="D264" s="11">
        <f t="shared" si="4"/>
        <v>968059.2</v>
      </c>
      <c r="E264" s="6">
        <v>757934.4</v>
      </c>
      <c r="F264" s="6">
        <v>0</v>
      </c>
      <c r="G264" s="6">
        <v>0</v>
      </c>
      <c r="H264">
        <v>0</v>
      </c>
      <c r="I264">
        <v>137835.4</v>
      </c>
      <c r="J264">
        <v>33600.18</v>
      </c>
      <c r="K264">
        <v>24613.47</v>
      </c>
      <c r="L264">
        <v>0</v>
      </c>
      <c r="M264">
        <v>9930.2800000000007</v>
      </c>
      <c r="N264">
        <v>0</v>
      </c>
      <c r="O264">
        <v>0</v>
      </c>
      <c r="P264">
        <v>0</v>
      </c>
      <c r="Q264">
        <v>-35935.97</v>
      </c>
      <c r="R264">
        <v>4064.03</v>
      </c>
      <c r="S264">
        <v>742623</v>
      </c>
      <c r="T264" s="2">
        <v>45313</v>
      </c>
      <c r="U264" s="2"/>
      <c r="V264" t="s">
        <v>31</v>
      </c>
      <c r="W264">
        <v>2808</v>
      </c>
      <c r="X264">
        <v>0</v>
      </c>
      <c r="Y264" t="s">
        <v>551</v>
      </c>
      <c r="Z264">
        <v>210124.79999999999</v>
      </c>
      <c r="AA264" t="s">
        <v>2093</v>
      </c>
      <c r="AB264">
        <v>98606.5</v>
      </c>
      <c r="AC264">
        <v>-0.36</v>
      </c>
      <c r="AD264" t="s">
        <v>2335</v>
      </c>
    </row>
    <row r="265" spans="1:30" x14ac:dyDescent="0.25">
      <c r="A265">
        <v>7172</v>
      </c>
      <c r="B265" t="s">
        <v>520</v>
      </c>
      <c r="C265" t="s">
        <v>521</v>
      </c>
      <c r="D265" s="11">
        <f t="shared" si="4"/>
        <v>929887.11</v>
      </c>
      <c r="E265" s="6">
        <v>715845.4</v>
      </c>
      <c r="F265" s="6">
        <v>0</v>
      </c>
      <c r="G265" s="6">
        <v>0</v>
      </c>
      <c r="H265">
        <v>0</v>
      </c>
      <c r="I265">
        <v>133615.57999999999</v>
      </c>
      <c r="J265">
        <v>28631.91</v>
      </c>
      <c r="K265">
        <v>23859.93</v>
      </c>
      <c r="L265">
        <v>0</v>
      </c>
      <c r="M265">
        <v>9930.2800000000007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774815</v>
      </c>
      <c r="T265" s="2">
        <v>45261</v>
      </c>
      <c r="U265" s="2"/>
      <c r="V265" t="s">
        <v>31</v>
      </c>
      <c r="W265">
        <v>105408</v>
      </c>
      <c r="X265">
        <v>0</v>
      </c>
      <c r="Y265" t="s">
        <v>2336</v>
      </c>
      <c r="Z265">
        <v>214041.71</v>
      </c>
      <c r="AA265" t="s">
        <v>2145</v>
      </c>
      <c r="AB265">
        <v>72608</v>
      </c>
      <c r="AC265">
        <v>0.83</v>
      </c>
      <c r="AD265" t="s">
        <v>2337</v>
      </c>
    </row>
    <row r="266" spans="1:30" x14ac:dyDescent="0.25">
      <c r="A266">
        <v>7174</v>
      </c>
      <c r="B266" t="s">
        <v>522</v>
      </c>
      <c r="C266" t="s">
        <v>523</v>
      </c>
      <c r="D266" s="11">
        <f t="shared" si="4"/>
        <v>1183026.93</v>
      </c>
      <c r="E266" s="6">
        <v>912792.5</v>
      </c>
      <c r="F266" s="6">
        <v>0</v>
      </c>
      <c r="G266" s="6">
        <v>0</v>
      </c>
      <c r="H266">
        <v>0</v>
      </c>
      <c r="I266">
        <v>169545.31</v>
      </c>
      <c r="J266">
        <v>36331.129999999997</v>
      </c>
      <c r="K266">
        <v>30275.96</v>
      </c>
      <c r="L266">
        <v>0</v>
      </c>
      <c r="M266">
        <v>9930.2800000000007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964955</v>
      </c>
      <c r="T266" s="2">
        <v>45316</v>
      </c>
      <c r="U266" s="2"/>
      <c r="V266" t="s">
        <v>31</v>
      </c>
      <c r="W266">
        <v>2808</v>
      </c>
      <c r="X266">
        <v>0</v>
      </c>
      <c r="Y266" t="s">
        <v>551</v>
      </c>
      <c r="Z266">
        <v>270234.43</v>
      </c>
      <c r="AA266" t="s">
        <v>2093</v>
      </c>
      <c r="AB266">
        <v>179738</v>
      </c>
      <c r="AC266">
        <v>-0.31</v>
      </c>
      <c r="AD266" t="s">
        <v>2338</v>
      </c>
    </row>
    <row r="267" spans="1:30" x14ac:dyDescent="0.25">
      <c r="A267">
        <v>7175</v>
      </c>
      <c r="B267" t="s">
        <v>532</v>
      </c>
      <c r="C267" t="s">
        <v>591</v>
      </c>
      <c r="D267" s="11">
        <f t="shared" si="4"/>
        <v>860741.5</v>
      </c>
      <c r="E267" s="6">
        <v>860741.5</v>
      </c>
      <c r="F267" s="6">
        <v>0</v>
      </c>
      <c r="G267" s="6">
        <v>0</v>
      </c>
      <c r="H267">
        <v>0</v>
      </c>
      <c r="I267">
        <v>123338.04</v>
      </c>
      <c r="J267">
        <v>28121.67</v>
      </c>
      <c r="K267">
        <v>22024.65</v>
      </c>
      <c r="L267">
        <v>0</v>
      </c>
      <c r="M267">
        <v>9930.2800000000007</v>
      </c>
      <c r="N267">
        <v>0</v>
      </c>
      <c r="O267">
        <v>0</v>
      </c>
      <c r="P267">
        <v>0</v>
      </c>
      <c r="Q267">
        <v>1692.09</v>
      </c>
      <c r="R267">
        <v>1692.09</v>
      </c>
      <c r="S267">
        <v>699263</v>
      </c>
      <c r="T267" s="2">
        <v>45323</v>
      </c>
      <c r="U267" s="2"/>
      <c r="V267" t="s">
        <v>31</v>
      </c>
      <c r="W267">
        <v>3009</v>
      </c>
      <c r="X267">
        <v>0</v>
      </c>
      <c r="Y267" t="s">
        <v>551</v>
      </c>
      <c r="Z267">
        <v>0</v>
      </c>
      <c r="AA267" t="s">
        <v>2093</v>
      </c>
      <c r="AB267">
        <v>25979.25</v>
      </c>
      <c r="AC267">
        <v>-0.38</v>
      </c>
      <c r="AD267" t="s">
        <v>2339</v>
      </c>
    </row>
    <row r="268" spans="1:30" x14ac:dyDescent="0.25">
      <c r="A268">
        <v>7178</v>
      </c>
      <c r="B268" t="s">
        <v>533</v>
      </c>
      <c r="C268" t="s">
        <v>592</v>
      </c>
      <c r="D268" s="11">
        <f t="shared" si="4"/>
        <v>1074179.1199999999</v>
      </c>
      <c r="E268" s="6">
        <v>841943.2</v>
      </c>
      <c r="F268" s="6">
        <v>0</v>
      </c>
      <c r="G268" s="6">
        <v>0</v>
      </c>
      <c r="H268">
        <v>0</v>
      </c>
      <c r="I268">
        <v>154460</v>
      </c>
      <c r="J268">
        <v>33098.57</v>
      </c>
      <c r="K268">
        <v>27582.15</v>
      </c>
      <c r="L268">
        <v>0</v>
      </c>
      <c r="M268">
        <v>9930.2800000000007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878215</v>
      </c>
      <c r="T268" s="2">
        <v>45327</v>
      </c>
      <c r="U268" s="2"/>
      <c r="V268" t="s">
        <v>31</v>
      </c>
      <c r="W268">
        <v>118804</v>
      </c>
      <c r="X268">
        <v>0</v>
      </c>
      <c r="Y268" t="s">
        <v>551</v>
      </c>
      <c r="Z268">
        <v>232235.92</v>
      </c>
      <c r="AA268" t="s">
        <v>2093</v>
      </c>
      <c r="AB268">
        <v>53112.75</v>
      </c>
      <c r="AC268">
        <v>0.22</v>
      </c>
      <c r="AD268" t="s">
        <v>2340</v>
      </c>
    </row>
    <row r="269" spans="1:30" x14ac:dyDescent="0.25">
      <c r="A269">
        <v>7179</v>
      </c>
      <c r="B269" t="s">
        <v>534</v>
      </c>
      <c r="C269" t="s">
        <v>593</v>
      </c>
      <c r="D269" s="11">
        <f t="shared" si="4"/>
        <v>1338591.7999999998</v>
      </c>
      <c r="E269" s="6">
        <v>1055796.2</v>
      </c>
      <c r="F269" s="6">
        <v>0</v>
      </c>
      <c r="G269" s="6">
        <v>0</v>
      </c>
      <c r="H269">
        <v>0</v>
      </c>
      <c r="I269">
        <v>192754.21</v>
      </c>
      <c r="J269">
        <v>41304.480000000003</v>
      </c>
      <c r="K269">
        <v>34420.400000000001</v>
      </c>
      <c r="L269">
        <v>0</v>
      </c>
      <c r="M269">
        <v>9930.2800000000007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1098406</v>
      </c>
      <c r="T269" s="2">
        <v>45327</v>
      </c>
      <c r="U269" s="2"/>
      <c r="V269" t="s">
        <v>31</v>
      </c>
      <c r="W269">
        <v>2808</v>
      </c>
      <c r="X269">
        <v>0</v>
      </c>
      <c r="Y269" t="s">
        <v>551</v>
      </c>
      <c r="Z269">
        <v>282795.59999999998</v>
      </c>
      <c r="AA269" t="s">
        <v>2093</v>
      </c>
      <c r="AB269">
        <v>245397.25</v>
      </c>
      <c r="AC269">
        <v>-0.33</v>
      </c>
      <c r="AD269" t="s">
        <v>2341</v>
      </c>
    </row>
    <row r="270" spans="1:30" x14ac:dyDescent="0.25">
      <c r="A270">
        <v>7180</v>
      </c>
      <c r="B270" t="s">
        <v>535</v>
      </c>
      <c r="C270" t="s">
        <v>594</v>
      </c>
      <c r="D270" s="11">
        <f t="shared" si="4"/>
        <v>1329414.76</v>
      </c>
      <c r="E270" s="6">
        <v>1055796.2</v>
      </c>
      <c r="F270" s="6">
        <v>0</v>
      </c>
      <c r="G270" s="6">
        <v>0</v>
      </c>
      <c r="H270">
        <v>0</v>
      </c>
      <c r="I270">
        <v>191405.18</v>
      </c>
      <c r="J270">
        <v>41015.4</v>
      </c>
      <c r="K270">
        <v>34179.5</v>
      </c>
      <c r="L270">
        <v>0</v>
      </c>
      <c r="M270">
        <v>9930.2800000000007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1090649</v>
      </c>
      <c r="T270" s="2">
        <v>45327</v>
      </c>
      <c r="U270" s="2"/>
      <c r="V270" t="s">
        <v>31</v>
      </c>
      <c r="W270">
        <v>105408</v>
      </c>
      <c r="X270">
        <v>0</v>
      </c>
      <c r="Y270" t="s">
        <v>551</v>
      </c>
      <c r="Z270">
        <v>273618.56</v>
      </c>
      <c r="AA270" t="s">
        <v>2093</v>
      </c>
      <c r="AB270">
        <v>245397.25</v>
      </c>
      <c r="AC270">
        <v>-0.45</v>
      </c>
      <c r="AD270" t="s">
        <v>2342</v>
      </c>
    </row>
    <row r="271" spans="1:30" x14ac:dyDescent="0.25">
      <c r="A271">
        <v>7181</v>
      </c>
      <c r="B271" t="s">
        <v>536</v>
      </c>
      <c r="C271" t="s">
        <v>595</v>
      </c>
      <c r="D271" s="11">
        <f t="shared" si="4"/>
        <v>1114194.08</v>
      </c>
      <c r="E271" s="6">
        <v>870601.65</v>
      </c>
      <c r="F271" s="6">
        <v>0</v>
      </c>
      <c r="G271" s="6">
        <v>0</v>
      </c>
      <c r="H271">
        <v>0</v>
      </c>
      <c r="I271">
        <v>159935.01</v>
      </c>
      <c r="J271">
        <v>34271.79</v>
      </c>
      <c r="K271">
        <v>28559.83</v>
      </c>
      <c r="L271">
        <v>0</v>
      </c>
      <c r="M271">
        <v>9930.2800000000007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909696</v>
      </c>
      <c r="T271" s="2">
        <v>45327</v>
      </c>
      <c r="U271" s="2"/>
      <c r="V271" t="s">
        <v>31</v>
      </c>
      <c r="W271">
        <v>2808</v>
      </c>
      <c r="X271">
        <v>0</v>
      </c>
      <c r="Y271" t="s">
        <v>551</v>
      </c>
      <c r="Z271">
        <v>243592.43</v>
      </c>
      <c r="AA271" t="s">
        <v>2093</v>
      </c>
      <c r="AB271">
        <v>130474</v>
      </c>
      <c r="AC271">
        <v>0.04</v>
      </c>
      <c r="AD271" t="s">
        <v>2343</v>
      </c>
    </row>
    <row r="272" spans="1:30" x14ac:dyDescent="0.25">
      <c r="A272">
        <v>7182</v>
      </c>
      <c r="B272" t="s">
        <v>537</v>
      </c>
      <c r="C272" t="s">
        <v>596</v>
      </c>
      <c r="D272" s="11">
        <f t="shared" si="4"/>
        <v>968870.03</v>
      </c>
      <c r="E272" s="6">
        <v>744463.4</v>
      </c>
      <c r="F272" s="6">
        <v>0</v>
      </c>
      <c r="G272" s="6">
        <v>0</v>
      </c>
      <c r="H272">
        <v>0</v>
      </c>
      <c r="I272">
        <v>138854.43</v>
      </c>
      <c r="J272">
        <v>29754.52</v>
      </c>
      <c r="K272">
        <v>24795.43</v>
      </c>
      <c r="L272">
        <v>0</v>
      </c>
      <c r="M272">
        <v>9930.2800000000007</v>
      </c>
      <c r="N272">
        <v>0</v>
      </c>
      <c r="O272">
        <v>154799.76999999999</v>
      </c>
      <c r="P272">
        <v>0</v>
      </c>
      <c r="Q272">
        <v>0</v>
      </c>
      <c r="R272">
        <v>0</v>
      </c>
      <c r="S272">
        <v>633683</v>
      </c>
      <c r="T272" s="2">
        <v>45327</v>
      </c>
      <c r="U272" s="2"/>
      <c r="V272" t="s">
        <v>31</v>
      </c>
      <c r="W272">
        <v>3009</v>
      </c>
      <c r="X272">
        <v>0</v>
      </c>
      <c r="Y272" t="s">
        <v>551</v>
      </c>
      <c r="Z272">
        <v>224406.63</v>
      </c>
      <c r="AA272" t="s">
        <v>2145</v>
      </c>
      <c r="AB272">
        <v>120304</v>
      </c>
      <c r="AC272">
        <v>0.02</v>
      </c>
      <c r="AD272" t="s">
        <v>2344</v>
      </c>
    </row>
    <row r="273" spans="1:30" x14ac:dyDescent="0.25">
      <c r="A273">
        <v>7183</v>
      </c>
      <c r="B273" t="s">
        <v>538</v>
      </c>
      <c r="C273" t="s">
        <v>597</v>
      </c>
      <c r="D273" s="11">
        <f t="shared" si="4"/>
        <v>1033693.69</v>
      </c>
      <c r="E273" s="6">
        <v>802662.25</v>
      </c>
      <c r="F273" s="6">
        <v>0</v>
      </c>
      <c r="G273" s="6">
        <v>0</v>
      </c>
      <c r="H273">
        <v>0</v>
      </c>
      <c r="I273">
        <v>148792.04</v>
      </c>
      <c r="J273">
        <v>31884.01</v>
      </c>
      <c r="K273">
        <v>26570.01</v>
      </c>
      <c r="L273">
        <v>0</v>
      </c>
      <c r="M273">
        <v>9930.2800000000007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845624</v>
      </c>
      <c r="T273" s="2">
        <v>45327</v>
      </c>
      <c r="U273" s="2"/>
      <c r="V273" t="s">
        <v>31</v>
      </c>
      <c r="W273">
        <v>105408</v>
      </c>
      <c r="X273">
        <v>0</v>
      </c>
      <c r="Y273" t="s">
        <v>551</v>
      </c>
      <c r="Z273">
        <v>231031.44</v>
      </c>
      <c r="AA273" t="s">
        <v>2093</v>
      </c>
      <c r="AB273">
        <v>142020.25</v>
      </c>
      <c r="AC273">
        <v>-0.01</v>
      </c>
      <c r="AD273" t="s">
        <v>2345</v>
      </c>
    </row>
    <row r="274" spans="1:30" x14ac:dyDescent="0.25">
      <c r="A274">
        <v>7184</v>
      </c>
      <c r="B274" t="s">
        <v>539</v>
      </c>
      <c r="C274" t="s">
        <v>598</v>
      </c>
      <c r="D274" s="11">
        <f t="shared" si="4"/>
        <v>930161.05</v>
      </c>
      <c r="E274" s="6">
        <v>714827.5</v>
      </c>
      <c r="F274" s="6">
        <v>0</v>
      </c>
      <c r="G274" s="6">
        <v>0</v>
      </c>
      <c r="H274">
        <v>0</v>
      </c>
      <c r="I274">
        <v>133108.25</v>
      </c>
      <c r="J274">
        <v>29983.62</v>
      </c>
      <c r="K274">
        <v>23769.33</v>
      </c>
      <c r="L274">
        <v>0</v>
      </c>
      <c r="M274">
        <v>9930.2800000000007</v>
      </c>
      <c r="N274">
        <v>0</v>
      </c>
      <c r="O274">
        <v>0</v>
      </c>
      <c r="P274">
        <v>0</v>
      </c>
      <c r="Q274">
        <v>1460.43</v>
      </c>
      <c r="R274">
        <v>1460.43</v>
      </c>
      <c r="S274">
        <v>755443</v>
      </c>
      <c r="T274" s="2">
        <v>45327</v>
      </c>
      <c r="U274" s="2"/>
      <c r="V274" t="s">
        <v>31</v>
      </c>
      <c r="W274">
        <v>105408</v>
      </c>
      <c r="X274">
        <v>0</v>
      </c>
      <c r="Y274" t="s">
        <v>551</v>
      </c>
      <c r="Z274">
        <v>215333.55</v>
      </c>
      <c r="AA274" t="s">
        <v>2299</v>
      </c>
      <c r="AB274">
        <v>95272.5</v>
      </c>
      <c r="AC274">
        <v>0.84</v>
      </c>
      <c r="AD274" t="s">
        <v>2346</v>
      </c>
    </row>
    <row r="275" spans="1:30" x14ac:dyDescent="0.25">
      <c r="A275">
        <v>7186</v>
      </c>
      <c r="B275" t="s">
        <v>540</v>
      </c>
      <c r="C275" t="s">
        <v>599</v>
      </c>
      <c r="D275" s="11">
        <f t="shared" si="4"/>
        <v>386391</v>
      </c>
      <c r="E275" s="6">
        <v>386391</v>
      </c>
      <c r="F275" s="6">
        <v>0</v>
      </c>
      <c r="G275" s="6">
        <v>0</v>
      </c>
      <c r="H275">
        <v>0</v>
      </c>
      <c r="I275">
        <v>55505.72</v>
      </c>
      <c r="J275">
        <v>23375.51</v>
      </c>
      <c r="K275">
        <v>9911.74</v>
      </c>
      <c r="L275">
        <v>0</v>
      </c>
      <c r="M275">
        <v>9930.2800000000007</v>
      </c>
      <c r="N275">
        <v>0</v>
      </c>
      <c r="O275">
        <v>0</v>
      </c>
      <c r="P275">
        <v>0</v>
      </c>
      <c r="Q275">
        <v>-28518.57</v>
      </c>
      <c r="R275">
        <v>11481.43</v>
      </c>
      <c r="S275">
        <v>269227</v>
      </c>
      <c r="T275" s="2">
        <v>45328</v>
      </c>
      <c r="U275" s="2"/>
      <c r="V275" t="s">
        <v>31</v>
      </c>
      <c r="W275">
        <v>105408</v>
      </c>
      <c r="X275">
        <v>0</v>
      </c>
      <c r="Y275" t="s">
        <v>551</v>
      </c>
      <c r="Z275">
        <v>0</v>
      </c>
      <c r="AA275" t="s">
        <v>2145</v>
      </c>
      <c r="AB275">
        <v>0</v>
      </c>
      <c r="AC275">
        <v>-0.63</v>
      </c>
      <c r="AD275" t="s">
        <v>2347</v>
      </c>
    </row>
    <row r="276" spans="1:30" x14ac:dyDescent="0.25">
      <c r="A276">
        <v>7187</v>
      </c>
      <c r="B276" t="s">
        <v>541</v>
      </c>
      <c r="C276" t="s">
        <v>600</v>
      </c>
      <c r="D276" s="11">
        <f t="shared" si="4"/>
        <v>1207915.19</v>
      </c>
      <c r="E276" s="6">
        <v>943258.6</v>
      </c>
      <c r="F276" s="6">
        <v>0</v>
      </c>
      <c r="G276" s="6">
        <v>0</v>
      </c>
      <c r="H276">
        <v>0</v>
      </c>
      <c r="I276">
        <v>173581.02</v>
      </c>
      <c r="J276">
        <v>37195.94</v>
      </c>
      <c r="K276">
        <v>30996.61</v>
      </c>
      <c r="L276">
        <v>0</v>
      </c>
      <c r="M276">
        <v>9930.2800000000007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988161</v>
      </c>
      <c r="T276" s="2">
        <v>45329</v>
      </c>
      <c r="U276" s="2"/>
      <c r="V276" t="s">
        <v>31</v>
      </c>
      <c r="W276">
        <v>119906</v>
      </c>
      <c r="X276">
        <v>0</v>
      </c>
      <c r="Y276" t="s">
        <v>551</v>
      </c>
      <c r="Z276">
        <v>264656.59000000003</v>
      </c>
      <c r="AA276" t="s">
        <v>2093</v>
      </c>
      <c r="AB276">
        <v>140133.75</v>
      </c>
      <c r="AC276">
        <v>0.48</v>
      </c>
      <c r="AD276" t="s">
        <v>2348</v>
      </c>
    </row>
    <row r="277" spans="1:30" x14ac:dyDescent="0.25">
      <c r="A277">
        <v>7189</v>
      </c>
      <c r="B277" t="s">
        <v>542</v>
      </c>
      <c r="C277" t="s">
        <v>601</v>
      </c>
      <c r="D277" s="11">
        <f t="shared" si="4"/>
        <v>829566.4</v>
      </c>
      <c r="E277" s="6">
        <v>829566.4</v>
      </c>
      <c r="F277" s="6">
        <v>0</v>
      </c>
      <c r="G277" s="6">
        <v>0</v>
      </c>
      <c r="H277">
        <v>0</v>
      </c>
      <c r="I277">
        <v>118857.14</v>
      </c>
      <c r="J277">
        <v>27685.22</v>
      </c>
      <c r="K277">
        <v>21224.49</v>
      </c>
      <c r="L277">
        <v>0</v>
      </c>
      <c r="M277">
        <v>9930.2800000000007</v>
      </c>
      <c r="N277">
        <v>0</v>
      </c>
      <c r="O277">
        <v>0</v>
      </c>
      <c r="P277">
        <v>0</v>
      </c>
      <c r="Q277">
        <v>2215.83</v>
      </c>
      <c r="R277">
        <v>2215.83</v>
      </c>
      <c r="S277">
        <v>673499</v>
      </c>
      <c r="T277" s="2">
        <v>45330</v>
      </c>
      <c r="U277" s="2"/>
      <c r="V277" t="s">
        <v>31</v>
      </c>
      <c r="W277">
        <v>105408</v>
      </c>
      <c r="X277">
        <v>0</v>
      </c>
      <c r="Y277" t="s">
        <v>551</v>
      </c>
      <c r="Z277">
        <v>0</v>
      </c>
      <c r="AA277" t="s">
        <v>2093</v>
      </c>
      <c r="AB277">
        <v>0</v>
      </c>
      <c r="AC277">
        <v>0.8</v>
      </c>
      <c r="AD277" t="s">
        <v>2114</v>
      </c>
    </row>
    <row r="278" spans="1:30" x14ac:dyDescent="0.25">
      <c r="A278">
        <v>7190</v>
      </c>
      <c r="B278" t="s">
        <v>543</v>
      </c>
      <c r="C278" t="s">
        <v>602</v>
      </c>
      <c r="D278" s="11">
        <f t="shared" si="4"/>
        <v>753832.2</v>
      </c>
      <c r="E278" s="6">
        <v>753832.2</v>
      </c>
      <c r="F278" s="6">
        <v>0</v>
      </c>
      <c r="G278" s="6">
        <v>0</v>
      </c>
      <c r="H278">
        <v>0</v>
      </c>
      <c r="I278">
        <v>108006.72</v>
      </c>
      <c r="J278">
        <v>26474.41</v>
      </c>
      <c r="K278">
        <v>19286.91</v>
      </c>
      <c r="L278">
        <v>0</v>
      </c>
      <c r="M278">
        <v>9930.2800000000007</v>
      </c>
      <c r="N278">
        <v>0</v>
      </c>
      <c r="O278">
        <v>0</v>
      </c>
      <c r="P278">
        <v>0</v>
      </c>
      <c r="Q278">
        <v>-76669.88</v>
      </c>
      <c r="R278">
        <v>3330.12</v>
      </c>
      <c r="S278">
        <v>531109</v>
      </c>
      <c r="T278" s="2">
        <v>45330</v>
      </c>
      <c r="U278" s="2"/>
      <c r="V278" t="s">
        <v>31</v>
      </c>
      <c r="W278">
        <v>105408</v>
      </c>
      <c r="X278">
        <v>0</v>
      </c>
      <c r="Y278" t="s">
        <v>551</v>
      </c>
      <c r="Z278">
        <v>0</v>
      </c>
      <c r="AA278" t="s">
        <v>2145</v>
      </c>
      <c r="AB278">
        <v>43650</v>
      </c>
      <c r="AC278">
        <v>0.62</v>
      </c>
      <c r="AD278" t="s">
        <v>2349</v>
      </c>
    </row>
    <row r="279" spans="1:30" x14ac:dyDescent="0.25">
      <c r="A279">
        <v>7192</v>
      </c>
      <c r="B279" t="s">
        <v>545</v>
      </c>
      <c r="C279" t="s">
        <v>604</v>
      </c>
      <c r="D279" s="11">
        <f t="shared" si="4"/>
        <v>964104.13</v>
      </c>
      <c r="E279" s="6">
        <v>740262.1</v>
      </c>
      <c r="F279" s="6">
        <v>0</v>
      </c>
      <c r="G279" s="6">
        <v>0</v>
      </c>
      <c r="H279">
        <v>0</v>
      </c>
      <c r="I279">
        <v>138657.31</v>
      </c>
      <c r="J279">
        <v>29712.28</v>
      </c>
      <c r="K279">
        <v>24760.23</v>
      </c>
      <c r="L279">
        <v>0</v>
      </c>
      <c r="M279">
        <v>9930.2800000000007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787350</v>
      </c>
      <c r="T279" s="2">
        <v>45330</v>
      </c>
      <c r="U279" s="2"/>
      <c r="V279" t="s">
        <v>31</v>
      </c>
      <c r="W279">
        <v>105408</v>
      </c>
      <c r="X279">
        <v>0</v>
      </c>
      <c r="Y279" t="s">
        <v>551</v>
      </c>
      <c r="Z279">
        <v>223842.03</v>
      </c>
      <c r="AA279" t="s">
        <v>2299</v>
      </c>
      <c r="AB279">
        <v>118113.5</v>
      </c>
      <c r="AC279">
        <v>0.76</v>
      </c>
      <c r="AD279" t="s">
        <v>2350</v>
      </c>
    </row>
    <row r="280" spans="1:30" x14ac:dyDescent="0.25">
      <c r="A280">
        <v>7193</v>
      </c>
      <c r="B280" t="s">
        <v>546</v>
      </c>
      <c r="C280" t="s">
        <v>605</v>
      </c>
      <c r="D280" s="11">
        <f t="shared" si="4"/>
        <v>1044022.0399999999</v>
      </c>
      <c r="E280" s="6">
        <v>800043.7</v>
      </c>
      <c r="F280" s="6">
        <v>0</v>
      </c>
      <c r="G280" s="6">
        <v>0</v>
      </c>
      <c r="H280">
        <v>0</v>
      </c>
      <c r="I280">
        <v>149845.82</v>
      </c>
      <c r="J280">
        <v>32109.82</v>
      </c>
      <c r="K280">
        <v>26758.18</v>
      </c>
      <c r="L280">
        <v>0</v>
      </c>
      <c r="M280">
        <v>9930.2800000000007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851684</v>
      </c>
      <c r="T280" s="2">
        <v>45330</v>
      </c>
      <c r="U280" s="2"/>
      <c r="V280" t="s">
        <v>31</v>
      </c>
      <c r="W280">
        <v>105408</v>
      </c>
      <c r="X280">
        <v>0</v>
      </c>
      <c r="Y280" t="s">
        <v>551</v>
      </c>
      <c r="Z280">
        <v>243978.34</v>
      </c>
      <c r="AA280" t="s">
        <v>2299</v>
      </c>
      <c r="AB280">
        <v>172149.5</v>
      </c>
      <c r="AC280">
        <v>0.85</v>
      </c>
      <c r="AD280" t="s">
        <v>2351</v>
      </c>
    </row>
    <row r="281" spans="1:30" x14ac:dyDescent="0.25">
      <c r="A281">
        <v>7195</v>
      </c>
      <c r="B281" t="s">
        <v>548</v>
      </c>
      <c r="C281" t="s">
        <v>607</v>
      </c>
      <c r="D281" s="11">
        <f t="shared" si="4"/>
        <v>787284.64</v>
      </c>
      <c r="E281" s="6">
        <v>606585.30000000005</v>
      </c>
      <c r="F281" s="6">
        <v>0</v>
      </c>
      <c r="G281" s="6">
        <v>0</v>
      </c>
      <c r="H281">
        <v>0</v>
      </c>
      <c r="I281">
        <v>113306.94</v>
      </c>
      <c r="J281">
        <v>24834.26</v>
      </c>
      <c r="K281">
        <v>20233.39</v>
      </c>
      <c r="L281">
        <v>0</v>
      </c>
      <c r="M281">
        <v>9930.2800000000007</v>
      </c>
      <c r="N281">
        <v>0</v>
      </c>
      <c r="O281">
        <v>0</v>
      </c>
      <c r="P281">
        <v>0</v>
      </c>
      <c r="Q281">
        <v>554.20000000000005</v>
      </c>
      <c r="R281">
        <v>554.20000000000005</v>
      </c>
      <c r="S281">
        <v>641585</v>
      </c>
      <c r="T281" s="2">
        <v>45338</v>
      </c>
      <c r="U281" s="2"/>
      <c r="V281" t="s">
        <v>31</v>
      </c>
      <c r="W281">
        <v>105408</v>
      </c>
      <c r="X281">
        <v>0</v>
      </c>
      <c r="Y281" t="s">
        <v>551</v>
      </c>
      <c r="Z281">
        <v>180699.34</v>
      </c>
      <c r="AA281" t="s">
        <v>2145</v>
      </c>
      <c r="AB281">
        <v>83750.5</v>
      </c>
      <c r="AC281">
        <v>0.43</v>
      </c>
      <c r="AD281" t="s">
        <v>2352</v>
      </c>
    </row>
    <row r="282" spans="1:30" x14ac:dyDescent="0.25">
      <c r="A282">
        <v>7196</v>
      </c>
      <c r="B282" t="s">
        <v>549</v>
      </c>
      <c r="C282" t="s">
        <v>608</v>
      </c>
      <c r="D282" s="11">
        <f t="shared" si="4"/>
        <v>1103363.54</v>
      </c>
      <c r="E282" s="6">
        <v>862710.5</v>
      </c>
      <c r="F282" s="6">
        <v>0</v>
      </c>
      <c r="G282" s="6">
        <v>0</v>
      </c>
      <c r="H282">
        <v>0</v>
      </c>
      <c r="I282">
        <v>159070.87</v>
      </c>
      <c r="J282">
        <v>34086.61</v>
      </c>
      <c r="K282">
        <v>28405.52</v>
      </c>
      <c r="L282">
        <v>0</v>
      </c>
      <c r="M282">
        <v>9930.2800000000007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904727</v>
      </c>
      <c r="T282" s="2">
        <v>45338</v>
      </c>
      <c r="U282" s="2"/>
      <c r="V282" t="s">
        <v>31</v>
      </c>
      <c r="W282">
        <v>105408</v>
      </c>
      <c r="X282">
        <v>0</v>
      </c>
      <c r="Y282" t="s">
        <v>551</v>
      </c>
      <c r="Z282">
        <v>240653.04</v>
      </c>
      <c r="AA282" t="s">
        <v>2093</v>
      </c>
      <c r="AB282">
        <v>114500.5</v>
      </c>
      <c r="AC282">
        <v>-0.3</v>
      </c>
      <c r="AD282" t="s">
        <v>2353</v>
      </c>
    </row>
    <row r="283" spans="1:30" x14ac:dyDescent="0.25">
      <c r="A283">
        <v>7198</v>
      </c>
      <c r="B283" t="s">
        <v>550</v>
      </c>
      <c r="C283" t="s">
        <v>609</v>
      </c>
      <c r="D283" s="11">
        <f t="shared" si="4"/>
        <v>328472.3</v>
      </c>
      <c r="E283" s="6">
        <v>328472.3</v>
      </c>
      <c r="F283" s="6">
        <v>0</v>
      </c>
      <c r="G283" s="6">
        <v>0</v>
      </c>
      <c r="H283">
        <v>0</v>
      </c>
      <c r="I283">
        <v>45986.12</v>
      </c>
      <c r="J283">
        <v>9854.17</v>
      </c>
      <c r="K283">
        <v>8211.81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264420</v>
      </c>
      <c r="T283" s="2">
        <v>45345</v>
      </c>
      <c r="U283" s="2">
        <v>45524</v>
      </c>
      <c r="V283" t="s">
        <v>31</v>
      </c>
      <c r="W283">
        <v>3900</v>
      </c>
      <c r="X283">
        <v>0</v>
      </c>
      <c r="Y283" t="s">
        <v>551</v>
      </c>
      <c r="Z283">
        <v>0</v>
      </c>
      <c r="AA283" t="s">
        <v>2145</v>
      </c>
      <c r="AB283">
        <v>4258.5</v>
      </c>
      <c r="AC283">
        <v>-0.2</v>
      </c>
      <c r="AD283" t="s">
        <v>2354</v>
      </c>
    </row>
    <row r="284" spans="1:30" x14ac:dyDescent="0.25">
      <c r="A284">
        <v>7202</v>
      </c>
      <c r="B284" t="s">
        <v>552</v>
      </c>
      <c r="C284" t="s">
        <v>610</v>
      </c>
      <c r="D284" s="11">
        <f t="shared" si="4"/>
        <v>944608.41</v>
      </c>
      <c r="E284" s="6">
        <v>726521.25</v>
      </c>
      <c r="F284" s="6">
        <v>0</v>
      </c>
      <c r="G284" s="6">
        <v>0</v>
      </c>
      <c r="H284">
        <v>0</v>
      </c>
      <c r="I284">
        <v>135107.51999999999</v>
      </c>
      <c r="J284">
        <v>30517.23</v>
      </c>
      <c r="K284">
        <v>24126.34</v>
      </c>
      <c r="L284">
        <v>0</v>
      </c>
      <c r="M284">
        <v>9930.2800000000007</v>
      </c>
      <c r="N284">
        <v>0</v>
      </c>
      <c r="O284">
        <v>0</v>
      </c>
      <c r="P284">
        <v>0</v>
      </c>
      <c r="Q284">
        <v>1565.61</v>
      </c>
      <c r="R284">
        <v>1565.61</v>
      </c>
      <c r="S284">
        <v>766937</v>
      </c>
      <c r="T284" s="2">
        <v>45345</v>
      </c>
      <c r="U284" s="2"/>
      <c r="V284" t="s">
        <v>31</v>
      </c>
      <c r="W284">
        <v>105408</v>
      </c>
      <c r="X284">
        <v>0</v>
      </c>
      <c r="Y284" t="s">
        <v>551</v>
      </c>
      <c r="Z284">
        <v>218087.16</v>
      </c>
      <c r="AA284" t="s">
        <v>2145</v>
      </c>
      <c r="AB284">
        <v>92623.75</v>
      </c>
      <c r="AC284">
        <v>-0.83</v>
      </c>
      <c r="AD284" t="s">
        <v>2355</v>
      </c>
    </row>
    <row r="285" spans="1:30" x14ac:dyDescent="0.25">
      <c r="A285">
        <v>7204</v>
      </c>
      <c r="B285" t="s">
        <v>562</v>
      </c>
      <c r="C285" t="s">
        <v>611</v>
      </c>
      <c r="D285" s="11">
        <f t="shared" si="4"/>
        <v>893401.1</v>
      </c>
      <c r="E285" s="6">
        <v>893401.1</v>
      </c>
      <c r="F285" s="6">
        <v>0</v>
      </c>
      <c r="G285" s="6">
        <v>0</v>
      </c>
      <c r="H285">
        <v>0</v>
      </c>
      <c r="I285">
        <v>127776.89</v>
      </c>
      <c r="J285">
        <v>29673.51</v>
      </c>
      <c r="K285">
        <v>22817.31</v>
      </c>
      <c r="L285">
        <v>0</v>
      </c>
      <c r="M285">
        <v>9930.2800000000007</v>
      </c>
      <c r="N285">
        <v>0</v>
      </c>
      <c r="O285">
        <v>0</v>
      </c>
      <c r="P285">
        <v>0</v>
      </c>
      <c r="Q285">
        <v>2292.75</v>
      </c>
      <c r="R285">
        <v>2292.75</v>
      </c>
      <c r="S285">
        <v>935427</v>
      </c>
      <c r="T285" s="2">
        <v>45338</v>
      </c>
      <c r="U285" s="2"/>
      <c r="V285" t="s">
        <v>31</v>
      </c>
      <c r="W285">
        <v>105408</v>
      </c>
      <c r="X285">
        <v>0</v>
      </c>
      <c r="Y285" t="s">
        <v>2266</v>
      </c>
      <c r="Z285">
        <v>0</v>
      </c>
      <c r="AA285" t="s">
        <v>2093</v>
      </c>
      <c r="AB285">
        <v>106260</v>
      </c>
      <c r="AC285">
        <v>-0.87</v>
      </c>
      <c r="AD285" t="s">
        <v>2228</v>
      </c>
    </row>
    <row r="286" spans="1:30" x14ac:dyDescent="0.25">
      <c r="A286">
        <v>7205</v>
      </c>
      <c r="B286" t="s">
        <v>563</v>
      </c>
      <c r="C286" t="s">
        <v>612</v>
      </c>
      <c r="D286" s="11">
        <f t="shared" si="4"/>
        <v>854736.2</v>
      </c>
      <c r="E286" s="6">
        <v>854736.2</v>
      </c>
      <c r="F286" s="6">
        <v>0</v>
      </c>
      <c r="G286" s="6">
        <v>0</v>
      </c>
      <c r="H286">
        <v>0</v>
      </c>
      <c r="I286">
        <v>122145.2</v>
      </c>
      <c r="J286">
        <v>29450.43</v>
      </c>
      <c r="K286">
        <v>21811.65</v>
      </c>
      <c r="L286">
        <v>0</v>
      </c>
      <c r="M286">
        <v>9930.2800000000007</v>
      </c>
      <c r="N286">
        <v>0</v>
      </c>
      <c r="O286">
        <v>0</v>
      </c>
      <c r="P286">
        <v>0</v>
      </c>
      <c r="Q286">
        <v>3276.46</v>
      </c>
      <c r="R286">
        <v>3276.46</v>
      </c>
      <c r="S286">
        <v>934170</v>
      </c>
      <c r="T286" s="2">
        <v>45338</v>
      </c>
      <c r="U286" s="2"/>
      <c r="V286" t="s">
        <v>31</v>
      </c>
      <c r="W286">
        <v>105408</v>
      </c>
      <c r="X286">
        <v>0</v>
      </c>
      <c r="Y286" t="s">
        <v>2356</v>
      </c>
      <c r="Z286">
        <v>0</v>
      </c>
      <c r="AA286" t="s">
        <v>2093</v>
      </c>
      <c r="AB286">
        <v>71404</v>
      </c>
      <c r="AC286">
        <v>0.34</v>
      </c>
      <c r="AD286" t="s">
        <v>2357</v>
      </c>
    </row>
    <row r="287" spans="1:30" x14ac:dyDescent="0.25">
      <c r="A287">
        <v>7207</v>
      </c>
      <c r="B287" t="s">
        <v>564</v>
      </c>
      <c r="C287" t="s">
        <v>710</v>
      </c>
      <c r="D287" s="11">
        <f t="shared" si="4"/>
        <v>650038.30000000005</v>
      </c>
      <c r="E287" s="6">
        <v>650038.30000000005</v>
      </c>
      <c r="F287" s="6">
        <v>0</v>
      </c>
      <c r="G287" s="6">
        <v>0</v>
      </c>
      <c r="H287">
        <v>0</v>
      </c>
      <c r="I287">
        <v>92774.06</v>
      </c>
      <c r="J287">
        <v>32612.89</v>
      </c>
      <c r="K287">
        <v>16566.8</v>
      </c>
      <c r="L287">
        <v>0</v>
      </c>
      <c r="M287">
        <v>9930.2800000000007</v>
      </c>
      <c r="N287">
        <v>0</v>
      </c>
      <c r="O287">
        <v>0</v>
      </c>
      <c r="P287">
        <v>0</v>
      </c>
      <c r="Q287">
        <v>-27267.27</v>
      </c>
      <c r="R287">
        <v>12732.73</v>
      </c>
      <c r="S287">
        <v>483521</v>
      </c>
      <c r="T287" s="2">
        <v>45356</v>
      </c>
      <c r="U287" s="2"/>
      <c r="V287" t="s">
        <v>31</v>
      </c>
      <c r="W287">
        <v>119906</v>
      </c>
      <c r="X287">
        <v>0</v>
      </c>
      <c r="Y287" t="s">
        <v>551</v>
      </c>
      <c r="Z287">
        <v>0</v>
      </c>
      <c r="AA287" t="s">
        <v>2145</v>
      </c>
      <c r="AB287">
        <v>22357.5</v>
      </c>
      <c r="AC287">
        <v>0.45</v>
      </c>
      <c r="AD287" t="s">
        <v>2358</v>
      </c>
    </row>
    <row r="288" spans="1:30" x14ac:dyDescent="0.25">
      <c r="A288">
        <v>7208</v>
      </c>
      <c r="B288" t="s">
        <v>565</v>
      </c>
      <c r="C288" t="s">
        <v>711</v>
      </c>
      <c r="D288" s="11">
        <f t="shared" si="4"/>
        <v>226568.01</v>
      </c>
      <c r="E288" s="6">
        <v>184124.2</v>
      </c>
      <c r="F288" s="6">
        <v>0</v>
      </c>
      <c r="G288" s="6">
        <v>0</v>
      </c>
      <c r="H288">
        <v>0</v>
      </c>
      <c r="I288">
        <v>31719.52</v>
      </c>
      <c r="J288">
        <v>6879.84</v>
      </c>
      <c r="K288">
        <v>5664.2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82.8</v>
      </c>
      <c r="R288">
        <v>82.8</v>
      </c>
      <c r="S288">
        <v>182387</v>
      </c>
      <c r="T288" s="2">
        <v>45358</v>
      </c>
      <c r="U288" s="2">
        <v>45520</v>
      </c>
      <c r="V288" t="s">
        <v>31</v>
      </c>
      <c r="W288">
        <v>105408</v>
      </c>
      <c r="X288">
        <v>0</v>
      </c>
      <c r="Y288" t="s">
        <v>551</v>
      </c>
      <c r="Z288">
        <v>42443.81</v>
      </c>
      <c r="AA288" t="s">
        <v>2093</v>
      </c>
      <c r="AB288">
        <v>0</v>
      </c>
      <c r="AC288">
        <v>-0.25</v>
      </c>
      <c r="AD288" t="s">
        <v>2359</v>
      </c>
    </row>
    <row r="289" spans="1:30" x14ac:dyDescent="0.25">
      <c r="A289">
        <v>7211</v>
      </c>
      <c r="B289" t="s">
        <v>566</v>
      </c>
      <c r="C289" t="s">
        <v>712</v>
      </c>
      <c r="D289" s="11">
        <f t="shared" si="4"/>
        <v>829566.4</v>
      </c>
      <c r="E289" s="6">
        <v>829566.4</v>
      </c>
      <c r="F289" s="6">
        <v>0</v>
      </c>
      <c r="G289" s="6">
        <v>0</v>
      </c>
      <c r="H289">
        <v>0</v>
      </c>
      <c r="I289">
        <v>118857.14</v>
      </c>
      <c r="J289">
        <v>25469.39</v>
      </c>
      <c r="K289">
        <v>21224.49</v>
      </c>
      <c r="L289">
        <v>0</v>
      </c>
      <c r="M289">
        <v>9930.2800000000007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673499</v>
      </c>
      <c r="T289" s="2">
        <v>45356</v>
      </c>
      <c r="U289" s="2"/>
      <c r="V289" t="s">
        <v>31</v>
      </c>
      <c r="W289">
        <v>105408</v>
      </c>
      <c r="X289">
        <v>0</v>
      </c>
      <c r="Y289" t="s">
        <v>551</v>
      </c>
      <c r="Z289">
        <v>0</v>
      </c>
      <c r="AA289" t="s">
        <v>2093</v>
      </c>
      <c r="AB289">
        <v>0</v>
      </c>
      <c r="AC289">
        <v>0.8</v>
      </c>
      <c r="AD289" t="s">
        <v>2114</v>
      </c>
    </row>
    <row r="290" spans="1:30" x14ac:dyDescent="0.25">
      <c r="A290">
        <v>7212</v>
      </c>
      <c r="B290" t="s">
        <v>567</v>
      </c>
      <c r="C290" t="s">
        <v>713</v>
      </c>
      <c r="D290" s="11">
        <f t="shared" si="4"/>
        <v>939734.27999999991</v>
      </c>
      <c r="E290" s="6">
        <v>722325.2</v>
      </c>
      <c r="F290" s="6">
        <v>0</v>
      </c>
      <c r="G290" s="6">
        <v>0</v>
      </c>
      <c r="H290">
        <v>0</v>
      </c>
      <c r="I290">
        <v>134427.89000000001</v>
      </c>
      <c r="J290">
        <v>30359.11</v>
      </c>
      <c r="K290">
        <v>24004.98</v>
      </c>
      <c r="L290">
        <v>0</v>
      </c>
      <c r="M290">
        <v>9930.2800000000007</v>
      </c>
      <c r="N290">
        <v>0</v>
      </c>
      <c r="O290">
        <v>0</v>
      </c>
      <c r="P290">
        <v>0</v>
      </c>
      <c r="Q290">
        <v>1553.14</v>
      </c>
      <c r="R290">
        <v>1553.14</v>
      </c>
      <c r="S290">
        <v>795756</v>
      </c>
      <c r="T290" s="2">
        <v>45356</v>
      </c>
      <c r="U290" s="2"/>
      <c r="V290" t="s">
        <v>31</v>
      </c>
      <c r="W290">
        <v>2808</v>
      </c>
      <c r="X290">
        <v>0</v>
      </c>
      <c r="Y290" t="s">
        <v>2360</v>
      </c>
      <c r="Z290">
        <v>217409.08</v>
      </c>
      <c r="AA290" t="s">
        <v>2299</v>
      </c>
      <c r="AB290">
        <v>83058</v>
      </c>
      <c r="AC290">
        <v>-0.35</v>
      </c>
      <c r="AD290" t="s">
        <v>2361</v>
      </c>
    </row>
    <row r="291" spans="1:30" x14ac:dyDescent="0.25">
      <c r="A291">
        <v>7217</v>
      </c>
      <c r="B291" t="s">
        <v>569</v>
      </c>
      <c r="C291" t="s">
        <v>613</v>
      </c>
      <c r="D291" s="11">
        <f t="shared" si="4"/>
        <v>706065.6</v>
      </c>
      <c r="E291" s="6">
        <v>706065.6</v>
      </c>
      <c r="F291" s="6">
        <v>0</v>
      </c>
      <c r="G291" s="6">
        <v>0</v>
      </c>
      <c r="H291">
        <v>0</v>
      </c>
      <c r="I291">
        <v>101162.41</v>
      </c>
      <c r="J291">
        <v>25714.26</v>
      </c>
      <c r="K291">
        <v>18064.71</v>
      </c>
      <c r="L291">
        <v>0</v>
      </c>
      <c r="M291">
        <v>9930.2800000000007</v>
      </c>
      <c r="N291">
        <v>0</v>
      </c>
      <c r="O291">
        <v>0</v>
      </c>
      <c r="P291">
        <v>0</v>
      </c>
      <c r="Q291">
        <v>4036.6</v>
      </c>
      <c r="R291">
        <v>4036.6</v>
      </c>
      <c r="S291">
        <v>571754</v>
      </c>
      <c r="T291" s="2">
        <v>45352</v>
      </c>
      <c r="U291" s="2"/>
      <c r="V291" t="s">
        <v>31</v>
      </c>
      <c r="W291">
        <v>105408</v>
      </c>
      <c r="X291">
        <v>0</v>
      </c>
      <c r="Y291" t="s">
        <v>551</v>
      </c>
      <c r="Z291">
        <v>0</v>
      </c>
      <c r="AA291" t="s">
        <v>2145</v>
      </c>
      <c r="AB291">
        <v>0</v>
      </c>
      <c r="AC291">
        <v>0.48</v>
      </c>
      <c r="AD291" t="s">
        <v>2205</v>
      </c>
    </row>
    <row r="292" spans="1:30" x14ac:dyDescent="0.25">
      <c r="A292">
        <v>7218</v>
      </c>
      <c r="B292" t="s">
        <v>570</v>
      </c>
      <c r="C292" t="s">
        <v>614</v>
      </c>
      <c r="D292" s="11">
        <f t="shared" si="4"/>
        <v>2118244.44</v>
      </c>
      <c r="E292" s="6">
        <v>2118244.44</v>
      </c>
      <c r="F292" s="6">
        <v>0</v>
      </c>
      <c r="G292" s="6">
        <v>0</v>
      </c>
      <c r="H292">
        <v>0</v>
      </c>
      <c r="I292">
        <v>304321.06</v>
      </c>
      <c r="J292">
        <v>65211.65</v>
      </c>
      <c r="K292">
        <v>54343.05</v>
      </c>
      <c r="L292">
        <v>0</v>
      </c>
      <c r="M292">
        <v>9930.2800000000007</v>
      </c>
      <c r="N292">
        <v>0</v>
      </c>
      <c r="O292">
        <v>0</v>
      </c>
      <c r="P292">
        <v>0</v>
      </c>
      <c r="Q292">
        <v>-40000</v>
      </c>
      <c r="R292">
        <v>0</v>
      </c>
      <c r="S292">
        <v>1699916</v>
      </c>
      <c r="T292" s="2">
        <v>45352</v>
      </c>
      <c r="U292" s="2"/>
      <c r="V292" t="s">
        <v>31</v>
      </c>
      <c r="W292">
        <v>105408</v>
      </c>
      <c r="X292">
        <v>0</v>
      </c>
      <c r="Y292" t="s">
        <v>551</v>
      </c>
      <c r="Z292">
        <v>0</v>
      </c>
      <c r="AA292" t="s">
        <v>2093</v>
      </c>
      <c r="AB292">
        <v>387725.5</v>
      </c>
      <c r="AC292">
        <v>0.18</v>
      </c>
      <c r="AD292" t="s">
        <v>2362</v>
      </c>
    </row>
    <row r="293" spans="1:30" x14ac:dyDescent="0.25">
      <c r="A293">
        <v>7219</v>
      </c>
      <c r="B293" t="s">
        <v>571</v>
      </c>
      <c r="C293" t="s">
        <v>615</v>
      </c>
      <c r="D293" s="11">
        <f t="shared" si="4"/>
        <v>1661192.63</v>
      </c>
      <c r="E293" s="6">
        <v>1661192.63</v>
      </c>
      <c r="F293" s="6">
        <v>0</v>
      </c>
      <c r="G293" s="6">
        <v>0</v>
      </c>
      <c r="H293">
        <v>0</v>
      </c>
      <c r="I293">
        <v>237662.91</v>
      </c>
      <c r="J293">
        <v>50927.77</v>
      </c>
      <c r="K293">
        <v>42439.8</v>
      </c>
      <c r="L293">
        <v>0</v>
      </c>
      <c r="M293">
        <v>9930.2800000000007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1356631</v>
      </c>
      <c r="T293" s="2">
        <v>45352</v>
      </c>
      <c r="U293" s="2"/>
      <c r="V293" t="s">
        <v>31</v>
      </c>
      <c r="W293">
        <v>105408</v>
      </c>
      <c r="X293">
        <v>0</v>
      </c>
      <c r="Y293" t="s">
        <v>551</v>
      </c>
      <c r="Z293">
        <v>0</v>
      </c>
      <c r="AA293" t="s">
        <v>2145</v>
      </c>
      <c r="AB293">
        <v>311725.5</v>
      </c>
      <c r="AC293">
        <v>-0.4</v>
      </c>
      <c r="AD293" t="s">
        <v>2363</v>
      </c>
    </row>
    <row r="294" spans="1:30" x14ac:dyDescent="0.25">
      <c r="A294">
        <v>7220</v>
      </c>
      <c r="B294" t="s">
        <v>572</v>
      </c>
      <c r="C294" t="s">
        <v>616</v>
      </c>
      <c r="D294" s="11">
        <f t="shared" si="4"/>
        <v>1643613.06</v>
      </c>
      <c r="E294" s="6">
        <v>1643613.06</v>
      </c>
      <c r="F294" s="6">
        <v>0</v>
      </c>
      <c r="G294" s="6">
        <v>0</v>
      </c>
      <c r="H294">
        <v>0</v>
      </c>
      <c r="I294">
        <v>236170.58</v>
      </c>
      <c r="J294">
        <v>50607.99</v>
      </c>
      <c r="K294">
        <v>42173.31</v>
      </c>
      <c r="L294">
        <v>0</v>
      </c>
      <c r="M294">
        <v>9930.2800000000007</v>
      </c>
      <c r="N294">
        <v>0</v>
      </c>
      <c r="O294">
        <v>0</v>
      </c>
      <c r="P294">
        <v>0</v>
      </c>
      <c r="Q294">
        <v>-80000</v>
      </c>
      <c r="R294">
        <v>0</v>
      </c>
      <c r="S294">
        <v>1268050</v>
      </c>
      <c r="T294" s="2">
        <v>45352</v>
      </c>
      <c r="U294" s="2"/>
      <c r="V294" t="s">
        <v>31</v>
      </c>
      <c r="W294">
        <v>126205</v>
      </c>
      <c r="X294">
        <v>0</v>
      </c>
      <c r="Y294" t="s">
        <v>551</v>
      </c>
      <c r="Z294">
        <v>0</v>
      </c>
      <c r="AA294" t="s">
        <v>2145</v>
      </c>
      <c r="AB294">
        <v>386036</v>
      </c>
      <c r="AC294">
        <v>-0.49</v>
      </c>
      <c r="AD294" t="s">
        <v>2364</v>
      </c>
    </row>
    <row r="295" spans="1:30" x14ac:dyDescent="0.25">
      <c r="A295">
        <v>7221</v>
      </c>
      <c r="B295" t="s">
        <v>573</v>
      </c>
      <c r="C295" t="s">
        <v>617</v>
      </c>
      <c r="D295" s="11">
        <f t="shared" si="4"/>
        <v>1731450.3</v>
      </c>
      <c r="E295" s="6">
        <v>1731450.3</v>
      </c>
      <c r="F295" s="6">
        <v>0</v>
      </c>
      <c r="G295" s="6">
        <v>0</v>
      </c>
      <c r="H295">
        <v>0</v>
      </c>
      <c r="I295">
        <v>249275.51</v>
      </c>
      <c r="J295">
        <v>53416.18</v>
      </c>
      <c r="K295">
        <v>44513.49</v>
      </c>
      <c r="L295">
        <v>0</v>
      </c>
      <c r="M295">
        <v>9930.2800000000007</v>
      </c>
      <c r="N295">
        <v>0</v>
      </c>
      <c r="O295">
        <v>0</v>
      </c>
      <c r="P295">
        <v>0</v>
      </c>
      <c r="Q295">
        <v>-80000</v>
      </c>
      <c r="R295">
        <v>0</v>
      </c>
      <c r="S295">
        <v>1343405</v>
      </c>
      <c r="T295" s="2">
        <v>45352</v>
      </c>
      <c r="U295" s="2"/>
      <c r="V295" t="s">
        <v>31</v>
      </c>
      <c r="W295">
        <v>105408</v>
      </c>
      <c r="X295">
        <v>0</v>
      </c>
      <c r="Y295" t="s">
        <v>551</v>
      </c>
      <c r="Z295">
        <v>0</v>
      </c>
      <c r="AA295" t="s">
        <v>2093</v>
      </c>
      <c r="AB295">
        <v>370868</v>
      </c>
      <c r="AC295">
        <v>1.05</v>
      </c>
      <c r="AD295" t="s">
        <v>2365</v>
      </c>
    </row>
    <row r="296" spans="1:30" x14ac:dyDescent="0.25">
      <c r="A296">
        <v>7223</v>
      </c>
      <c r="B296" t="s">
        <v>575</v>
      </c>
      <c r="C296" t="s">
        <v>619</v>
      </c>
      <c r="D296" s="11">
        <f t="shared" si="4"/>
        <v>2003929.52</v>
      </c>
      <c r="E296" s="6">
        <v>2003929.52</v>
      </c>
      <c r="F296" s="6">
        <v>0</v>
      </c>
      <c r="G296" s="6">
        <v>0</v>
      </c>
      <c r="H296">
        <v>0</v>
      </c>
      <c r="I296">
        <v>286528.24</v>
      </c>
      <c r="J296">
        <v>61398.9</v>
      </c>
      <c r="K296">
        <v>51165.760000000002</v>
      </c>
      <c r="L296">
        <v>0</v>
      </c>
      <c r="M296">
        <v>9930.2800000000007</v>
      </c>
      <c r="N296">
        <v>0</v>
      </c>
      <c r="O296">
        <v>0</v>
      </c>
      <c r="P296">
        <v>0</v>
      </c>
      <c r="Q296">
        <v>-40000</v>
      </c>
      <c r="R296">
        <v>0</v>
      </c>
      <c r="S296">
        <v>1597607</v>
      </c>
      <c r="T296" s="2">
        <v>45352</v>
      </c>
      <c r="U296" s="2"/>
      <c r="V296" t="s">
        <v>31</v>
      </c>
      <c r="W296">
        <v>105408</v>
      </c>
      <c r="X296">
        <v>0</v>
      </c>
      <c r="Y296" t="s">
        <v>551</v>
      </c>
      <c r="Z296">
        <v>0</v>
      </c>
      <c r="AA296" t="s">
        <v>2093</v>
      </c>
      <c r="AB296">
        <v>354011.5</v>
      </c>
      <c r="AC296">
        <v>-0.14000000000000001</v>
      </c>
      <c r="AD296" t="s">
        <v>2366</v>
      </c>
    </row>
    <row r="297" spans="1:30" x14ac:dyDescent="0.25">
      <c r="A297">
        <v>7224</v>
      </c>
      <c r="B297" t="s">
        <v>576</v>
      </c>
      <c r="C297" t="s">
        <v>620</v>
      </c>
      <c r="D297" s="11">
        <f t="shared" si="4"/>
        <v>1583039.05</v>
      </c>
      <c r="E297" s="6">
        <v>1583039.05</v>
      </c>
      <c r="F297" s="6">
        <v>0</v>
      </c>
      <c r="G297" s="6">
        <v>0</v>
      </c>
      <c r="H297">
        <v>0</v>
      </c>
      <c r="I297">
        <v>224465.31</v>
      </c>
      <c r="J297">
        <v>49766.46</v>
      </c>
      <c r="K297">
        <v>40083.1</v>
      </c>
      <c r="L297">
        <v>0</v>
      </c>
      <c r="M297">
        <v>9930.2800000000007</v>
      </c>
      <c r="N297">
        <v>0</v>
      </c>
      <c r="O297">
        <v>0</v>
      </c>
      <c r="P297">
        <v>0</v>
      </c>
      <c r="Q297">
        <v>-78333.25</v>
      </c>
      <c r="R297">
        <v>1666.75</v>
      </c>
      <c r="S297">
        <v>1200745</v>
      </c>
      <c r="T297" s="2">
        <v>45352</v>
      </c>
      <c r="U297" s="2"/>
      <c r="V297" t="s">
        <v>31</v>
      </c>
      <c r="W297">
        <v>105408</v>
      </c>
      <c r="X297">
        <v>0</v>
      </c>
      <c r="Y297" t="s">
        <v>551</v>
      </c>
      <c r="Z297">
        <v>0</v>
      </c>
      <c r="AA297" t="s">
        <v>2145</v>
      </c>
      <c r="AB297">
        <v>333020</v>
      </c>
      <c r="AC297">
        <v>-0.3</v>
      </c>
      <c r="AD297" t="s">
        <v>2367</v>
      </c>
    </row>
    <row r="298" spans="1:30" x14ac:dyDescent="0.25">
      <c r="A298">
        <v>7225</v>
      </c>
      <c r="B298" t="s">
        <v>577</v>
      </c>
      <c r="C298" t="s">
        <v>715</v>
      </c>
      <c r="D298" s="11">
        <f t="shared" si="4"/>
        <v>829566.4</v>
      </c>
      <c r="E298" s="6">
        <v>829566.4</v>
      </c>
      <c r="F298" s="6">
        <v>0</v>
      </c>
      <c r="G298" s="6">
        <v>0</v>
      </c>
      <c r="H298">
        <v>0</v>
      </c>
      <c r="I298">
        <v>118857.14</v>
      </c>
      <c r="J298">
        <v>27685.22</v>
      </c>
      <c r="K298">
        <v>21224.49</v>
      </c>
      <c r="L298">
        <v>0</v>
      </c>
      <c r="M298">
        <v>9930.2800000000007</v>
      </c>
      <c r="N298">
        <v>0</v>
      </c>
      <c r="O298">
        <v>0</v>
      </c>
      <c r="P298">
        <v>0</v>
      </c>
      <c r="Q298">
        <v>2215.83</v>
      </c>
      <c r="R298">
        <v>2215.83</v>
      </c>
      <c r="S298">
        <v>673499</v>
      </c>
      <c r="T298" s="2">
        <v>45369</v>
      </c>
      <c r="U298" s="2"/>
      <c r="V298" t="s">
        <v>31</v>
      </c>
      <c r="W298">
        <v>2808</v>
      </c>
      <c r="X298">
        <v>0</v>
      </c>
      <c r="Y298" t="s">
        <v>551</v>
      </c>
      <c r="Z298">
        <v>0</v>
      </c>
      <c r="AA298" t="s">
        <v>2093</v>
      </c>
      <c r="AB298">
        <v>0</v>
      </c>
      <c r="AC298">
        <v>0.8</v>
      </c>
      <c r="AD298" t="s">
        <v>2114</v>
      </c>
    </row>
    <row r="299" spans="1:30" x14ac:dyDescent="0.25">
      <c r="A299">
        <v>7227</v>
      </c>
      <c r="B299" t="s">
        <v>579</v>
      </c>
      <c r="C299" t="s">
        <v>717</v>
      </c>
      <c r="D299" s="11">
        <f t="shared" si="4"/>
        <v>749711.3</v>
      </c>
      <c r="E299" s="6">
        <v>749711.3</v>
      </c>
      <c r="F299" s="6">
        <v>0</v>
      </c>
      <c r="G299" s="6">
        <v>0</v>
      </c>
      <c r="H299">
        <v>0</v>
      </c>
      <c r="I299">
        <v>107677.41</v>
      </c>
      <c r="J299">
        <v>25289.56</v>
      </c>
      <c r="K299">
        <v>19228.12</v>
      </c>
      <c r="L299">
        <v>0</v>
      </c>
      <c r="M299">
        <v>9930.2800000000007</v>
      </c>
      <c r="N299">
        <v>0</v>
      </c>
      <c r="O299">
        <v>0</v>
      </c>
      <c r="P299">
        <v>0</v>
      </c>
      <c r="Q299">
        <v>-77784.17</v>
      </c>
      <c r="R299">
        <v>2215.83</v>
      </c>
      <c r="S299">
        <v>529215</v>
      </c>
      <c r="T299" s="2">
        <v>45376</v>
      </c>
      <c r="U299" s="2"/>
      <c r="V299" t="s">
        <v>31</v>
      </c>
      <c r="W299">
        <v>2808</v>
      </c>
      <c r="X299">
        <v>0</v>
      </c>
      <c r="Y299" t="s">
        <v>551</v>
      </c>
      <c r="Z299">
        <v>0</v>
      </c>
      <c r="AA299" t="s">
        <v>2093</v>
      </c>
      <c r="AB299">
        <v>0</v>
      </c>
      <c r="AC299">
        <v>0.14000000000000001</v>
      </c>
      <c r="AD299" t="s">
        <v>2368</v>
      </c>
    </row>
    <row r="300" spans="1:30" x14ac:dyDescent="0.25">
      <c r="A300">
        <v>7230</v>
      </c>
      <c r="B300" t="s">
        <v>641</v>
      </c>
      <c r="C300" t="s">
        <v>719</v>
      </c>
      <c r="D300" s="11">
        <f t="shared" si="4"/>
        <v>705350.05</v>
      </c>
      <c r="E300" s="6">
        <v>705350.05</v>
      </c>
      <c r="F300" s="6">
        <v>0</v>
      </c>
      <c r="G300" s="6">
        <v>0</v>
      </c>
      <c r="H300">
        <v>0</v>
      </c>
      <c r="I300">
        <v>101408.65</v>
      </c>
      <c r="J300">
        <v>26569.34</v>
      </c>
      <c r="K300">
        <v>18108.7</v>
      </c>
      <c r="L300">
        <v>0</v>
      </c>
      <c r="M300">
        <v>9930.2800000000007</v>
      </c>
      <c r="N300">
        <v>0</v>
      </c>
      <c r="O300">
        <v>0</v>
      </c>
      <c r="P300">
        <v>0</v>
      </c>
      <c r="Q300">
        <v>-35161.08</v>
      </c>
      <c r="R300">
        <v>4838.92</v>
      </c>
      <c r="S300">
        <v>533169</v>
      </c>
      <c r="T300" s="2">
        <v>45390</v>
      </c>
      <c r="U300" s="2"/>
      <c r="V300" t="s">
        <v>31</v>
      </c>
      <c r="W300">
        <v>2808</v>
      </c>
      <c r="X300">
        <v>0</v>
      </c>
      <c r="Y300" t="s">
        <v>551</v>
      </c>
      <c r="Z300">
        <v>0</v>
      </c>
      <c r="AA300" t="s">
        <v>2093</v>
      </c>
      <c r="AB300">
        <v>0</v>
      </c>
      <c r="AC300">
        <v>-0.43</v>
      </c>
      <c r="AD300" t="s">
        <v>2369</v>
      </c>
    </row>
    <row r="301" spans="1:30" x14ac:dyDescent="0.25">
      <c r="A301">
        <v>7233</v>
      </c>
      <c r="B301" t="s">
        <v>654</v>
      </c>
      <c r="C301" t="s">
        <v>720</v>
      </c>
      <c r="D301" s="11">
        <f t="shared" si="4"/>
        <v>841205.2</v>
      </c>
      <c r="E301" s="6">
        <v>841205.2</v>
      </c>
      <c r="F301" s="6">
        <v>0</v>
      </c>
      <c r="G301" s="6">
        <v>0</v>
      </c>
      <c r="H301">
        <v>0</v>
      </c>
      <c r="I301">
        <v>120486.56</v>
      </c>
      <c r="J301">
        <v>28034.38</v>
      </c>
      <c r="K301">
        <v>21515.46</v>
      </c>
      <c r="L301">
        <v>0</v>
      </c>
      <c r="M301">
        <v>9930.2800000000007</v>
      </c>
      <c r="N301">
        <v>0</v>
      </c>
      <c r="O301">
        <v>0</v>
      </c>
      <c r="P301">
        <v>0</v>
      </c>
      <c r="Q301">
        <v>-77784.17</v>
      </c>
      <c r="R301">
        <v>2215.83</v>
      </c>
      <c r="S301">
        <v>602868</v>
      </c>
      <c r="T301" s="2">
        <v>45405</v>
      </c>
      <c r="U301" s="2"/>
      <c r="V301" t="s">
        <v>31</v>
      </c>
      <c r="W301">
        <v>105408</v>
      </c>
      <c r="X301">
        <v>0</v>
      </c>
      <c r="Y301" t="s">
        <v>551</v>
      </c>
      <c r="Z301">
        <v>0</v>
      </c>
      <c r="AA301" t="s">
        <v>2093</v>
      </c>
      <c r="AB301">
        <v>9699</v>
      </c>
      <c r="AC301">
        <v>0.55000000000000004</v>
      </c>
      <c r="AD301" t="s">
        <v>2370</v>
      </c>
    </row>
    <row r="302" spans="1:30" x14ac:dyDescent="0.25">
      <c r="A302">
        <v>7234</v>
      </c>
      <c r="B302" t="s">
        <v>655</v>
      </c>
      <c r="C302" t="s">
        <v>721</v>
      </c>
      <c r="D302" s="11">
        <f t="shared" si="4"/>
        <v>311722.2</v>
      </c>
      <c r="E302" s="6">
        <v>311722.2</v>
      </c>
      <c r="F302" s="6">
        <v>0</v>
      </c>
      <c r="G302" s="6">
        <v>0</v>
      </c>
      <c r="H302">
        <v>0</v>
      </c>
      <c r="I302">
        <v>43641.11</v>
      </c>
      <c r="J302">
        <v>9351.67</v>
      </c>
      <c r="K302">
        <v>7793.06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-40000</v>
      </c>
      <c r="R302">
        <v>0</v>
      </c>
      <c r="S302">
        <v>210936</v>
      </c>
      <c r="T302" s="2">
        <v>45405</v>
      </c>
      <c r="U302" s="2">
        <v>45527</v>
      </c>
      <c r="V302" t="s">
        <v>31</v>
      </c>
      <c r="W302">
        <v>105408</v>
      </c>
      <c r="X302">
        <v>0</v>
      </c>
      <c r="Y302" t="s">
        <v>551</v>
      </c>
      <c r="Z302">
        <v>0</v>
      </c>
      <c r="AA302" t="s">
        <v>2145</v>
      </c>
      <c r="AB302">
        <v>0</v>
      </c>
      <c r="AC302">
        <v>-0.36</v>
      </c>
      <c r="AD302" t="s">
        <v>2371</v>
      </c>
    </row>
    <row r="303" spans="1:30" x14ac:dyDescent="0.25">
      <c r="A303">
        <v>7235</v>
      </c>
      <c r="B303" t="s">
        <v>656</v>
      </c>
      <c r="C303" t="s">
        <v>722</v>
      </c>
      <c r="D303" s="11">
        <f t="shared" si="4"/>
        <v>706065.6</v>
      </c>
      <c r="E303" s="6">
        <v>706065.6</v>
      </c>
      <c r="F303" s="6">
        <v>0</v>
      </c>
      <c r="G303" s="6">
        <v>0</v>
      </c>
      <c r="H303">
        <v>0</v>
      </c>
      <c r="I303">
        <v>101162.41</v>
      </c>
      <c r="J303">
        <v>25714.26</v>
      </c>
      <c r="K303">
        <v>18064.71</v>
      </c>
      <c r="L303">
        <v>0</v>
      </c>
      <c r="M303">
        <v>9930.2800000000007</v>
      </c>
      <c r="N303">
        <v>0</v>
      </c>
      <c r="O303">
        <v>0</v>
      </c>
      <c r="P303">
        <v>0</v>
      </c>
      <c r="Q303">
        <v>-35963.4</v>
      </c>
      <c r="R303">
        <v>4036.6</v>
      </c>
      <c r="S303">
        <v>531754</v>
      </c>
      <c r="T303" s="2">
        <v>45405</v>
      </c>
      <c r="U303" s="2"/>
      <c r="V303" t="s">
        <v>31</v>
      </c>
      <c r="W303">
        <v>105408</v>
      </c>
      <c r="X303">
        <v>0</v>
      </c>
      <c r="Y303" t="s">
        <v>551</v>
      </c>
      <c r="Z303">
        <v>0</v>
      </c>
      <c r="AA303" t="s">
        <v>2145</v>
      </c>
      <c r="AB303">
        <v>0</v>
      </c>
      <c r="AC303">
        <v>0.48</v>
      </c>
      <c r="AD303" t="s">
        <v>2372</v>
      </c>
    </row>
    <row r="304" spans="1:30" x14ac:dyDescent="0.25">
      <c r="A304">
        <v>7236</v>
      </c>
      <c r="B304" t="s">
        <v>657</v>
      </c>
      <c r="C304" t="s">
        <v>723</v>
      </c>
      <c r="D304" s="11">
        <f t="shared" si="4"/>
        <v>829566.4</v>
      </c>
      <c r="E304" s="6">
        <v>829566.4</v>
      </c>
      <c r="F304" s="6">
        <v>0</v>
      </c>
      <c r="G304" s="6">
        <v>0</v>
      </c>
      <c r="H304">
        <v>0</v>
      </c>
      <c r="I304">
        <v>118857.14</v>
      </c>
      <c r="J304">
        <v>27685.22</v>
      </c>
      <c r="K304">
        <v>21224.49</v>
      </c>
      <c r="L304">
        <v>0</v>
      </c>
      <c r="M304">
        <v>9930.2800000000007</v>
      </c>
      <c r="N304">
        <v>0</v>
      </c>
      <c r="O304">
        <v>0</v>
      </c>
      <c r="P304">
        <v>0</v>
      </c>
      <c r="Q304">
        <v>2215.83</v>
      </c>
      <c r="R304">
        <v>2215.83</v>
      </c>
      <c r="S304">
        <v>673499</v>
      </c>
      <c r="T304" s="2">
        <v>45398</v>
      </c>
      <c r="U304" s="2"/>
      <c r="V304" t="s">
        <v>31</v>
      </c>
      <c r="W304">
        <v>105408</v>
      </c>
      <c r="X304">
        <v>0</v>
      </c>
      <c r="Y304" t="s">
        <v>551</v>
      </c>
      <c r="Z304">
        <v>0</v>
      </c>
      <c r="AA304" t="s">
        <v>2093</v>
      </c>
      <c r="AB304">
        <v>0</v>
      </c>
      <c r="AC304">
        <v>0.8</v>
      </c>
      <c r="AD304" t="s">
        <v>2114</v>
      </c>
    </row>
    <row r="305" spans="1:30" x14ac:dyDescent="0.25">
      <c r="A305">
        <v>7238</v>
      </c>
      <c r="B305" t="s">
        <v>658</v>
      </c>
      <c r="C305" t="s">
        <v>724</v>
      </c>
      <c r="D305" s="11">
        <f t="shared" si="4"/>
        <v>921275.15</v>
      </c>
      <c r="E305" s="6">
        <v>742868.05</v>
      </c>
      <c r="F305" s="6">
        <v>0</v>
      </c>
      <c r="G305" s="6">
        <v>0</v>
      </c>
      <c r="H305">
        <v>0</v>
      </c>
      <c r="I305">
        <v>132591.74</v>
      </c>
      <c r="J305">
        <v>28412.51</v>
      </c>
      <c r="K305">
        <v>23677.09</v>
      </c>
      <c r="L305">
        <v>0</v>
      </c>
      <c r="M305">
        <v>9930.2800000000007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752472</v>
      </c>
      <c r="T305" s="2">
        <v>45400</v>
      </c>
      <c r="U305" s="2"/>
      <c r="V305" t="s">
        <v>31</v>
      </c>
      <c r="W305">
        <v>119906</v>
      </c>
      <c r="X305">
        <v>0</v>
      </c>
      <c r="Y305" t="s">
        <v>551</v>
      </c>
      <c r="Z305">
        <v>178407.1</v>
      </c>
      <c r="AA305" t="s">
        <v>2093</v>
      </c>
      <c r="AB305">
        <v>60810.25</v>
      </c>
      <c r="AC305">
        <v>-0.32</v>
      </c>
      <c r="AD305" t="s">
        <v>2373</v>
      </c>
    </row>
    <row r="306" spans="1:30" x14ac:dyDescent="0.25">
      <c r="A306">
        <v>7240</v>
      </c>
      <c r="B306" t="s">
        <v>660</v>
      </c>
      <c r="C306" t="s">
        <v>725</v>
      </c>
      <c r="D306" s="11">
        <f t="shared" si="4"/>
        <v>1069294.96</v>
      </c>
      <c r="E306" s="6">
        <v>837632.6</v>
      </c>
      <c r="F306" s="6">
        <v>0</v>
      </c>
      <c r="G306" s="6">
        <v>0</v>
      </c>
      <c r="H306">
        <v>0</v>
      </c>
      <c r="I306">
        <v>153742.03</v>
      </c>
      <c r="J306">
        <v>32944.720000000001</v>
      </c>
      <c r="K306">
        <v>27453.93</v>
      </c>
      <c r="L306">
        <v>0</v>
      </c>
      <c r="M306">
        <v>9930.2800000000007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874086</v>
      </c>
      <c r="T306" s="2">
        <v>45400</v>
      </c>
      <c r="U306" s="2"/>
      <c r="V306" t="s">
        <v>31</v>
      </c>
      <c r="W306">
        <v>2808</v>
      </c>
      <c r="X306">
        <v>0</v>
      </c>
      <c r="Y306" t="s">
        <v>551</v>
      </c>
      <c r="Z306">
        <v>231662.36</v>
      </c>
      <c r="AA306" t="s">
        <v>2093</v>
      </c>
      <c r="AB306">
        <v>60810.25</v>
      </c>
      <c r="AC306">
        <v>-0.45</v>
      </c>
      <c r="AD306" t="s">
        <v>2374</v>
      </c>
    </row>
    <row r="307" spans="1:30" x14ac:dyDescent="0.25">
      <c r="A307">
        <v>7241</v>
      </c>
      <c r="B307" t="s">
        <v>661</v>
      </c>
      <c r="C307" t="s">
        <v>726</v>
      </c>
      <c r="D307" s="11">
        <f t="shared" si="4"/>
        <v>1158340.7</v>
      </c>
      <c r="E307" s="6">
        <v>904739.5</v>
      </c>
      <c r="F307" s="6">
        <v>0</v>
      </c>
      <c r="G307" s="6">
        <v>0</v>
      </c>
      <c r="H307">
        <v>0</v>
      </c>
      <c r="I307">
        <v>166767.67999999999</v>
      </c>
      <c r="J307">
        <v>35735.93</v>
      </c>
      <c r="K307">
        <v>29779.95</v>
      </c>
      <c r="L307">
        <v>0</v>
      </c>
      <c r="M307">
        <v>9930.2800000000007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948984</v>
      </c>
      <c r="T307" s="2">
        <v>45400</v>
      </c>
      <c r="U307" s="2"/>
      <c r="V307" t="s">
        <v>31</v>
      </c>
      <c r="W307">
        <v>105408</v>
      </c>
      <c r="X307">
        <v>0</v>
      </c>
      <c r="Y307" t="s">
        <v>551</v>
      </c>
      <c r="Z307">
        <v>253601.2</v>
      </c>
      <c r="AA307" t="s">
        <v>2093</v>
      </c>
      <c r="AB307">
        <v>139556.25</v>
      </c>
      <c r="AC307">
        <v>0.1</v>
      </c>
      <c r="AD307" t="s">
        <v>2375</v>
      </c>
    </row>
    <row r="308" spans="1:30" x14ac:dyDescent="0.25">
      <c r="A308">
        <v>7242</v>
      </c>
      <c r="B308" t="s">
        <v>662</v>
      </c>
      <c r="C308" t="s">
        <v>727</v>
      </c>
      <c r="D308" s="11">
        <f t="shared" si="4"/>
        <v>907729.42999999993</v>
      </c>
      <c r="E308" s="6">
        <v>696781.35</v>
      </c>
      <c r="F308" s="6">
        <v>0</v>
      </c>
      <c r="G308" s="6">
        <v>0</v>
      </c>
      <c r="H308">
        <v>0</v>
      </c>
      <c r="I308">
        <v>130454.47</v>
      </c>
      <c r="J308">
        <v>27954.53</v>
      </c>
      <c r="K308">
        <v>23295.439999999999</v>
      </c>
      <c r="L308">
        <v>0</v>
      </c>
      <c r="M308">
        <v>9930.2800000000007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740183</v>
      </c>
      <c r="T308" s="2">
        <v>45400</v>
      </c>
      <c r="U308" s="2"/>
      <c r="V308" t="s">
        <v>31</v>
      </c>
      <c r="W308">
        <v>105408</v>
      </c>
      <c r="X308">
        <v>0</v>
      </c>
      <c r="Y308" t="s">
        <v>551</v>
      </c>
      <c r="Z308">
        <v>210948.08</v>
      </c>
      <c r="AA308" t="s">
        <v>2145</v>
      </c>
      <c r="AB308">
        <v>94396.75</v>
      </c>
      <c r="AC308">
        <v>0.02</v>
      </c>
      <c r="AD308" t="s">
        <v>2376</v>
      </c>
    </row>
    <row r="309" spans="1:30" x14ac:dyDescent="0.25">
      <c r="A309">
        <v>7243</v>
      </c>
      <c r="B309" t="s">
        <v>663</v>
      </c>
      <c r="C309" t="s">
        <v>728</v>
      </c>
      <c r="D309" s="11">
        <f t="shared" si="4"/>
        <v>510477.6</v>
      </c>
      <c r="E309" s="6">
        <v>510477.6</v>
      </c>
      <c r="F309" s="6">
        <v>0</v>
      </c>
      <c r="G309" s="6">
        <v>0</v>
      </c>
      <c r="H309">
        <v>0</v>
      </c>
      <c r="I309">
        <v>72627.06</v>
      </c>
      <c r="J309">
        <v>26695.75</v>
      </c>
      <c r="K309">
        <v>12969.12</v>
      </c>
      <c r="L309">
        <v>0</v>
      </c>
      <c r="M309">
        <v>9930.2800000000007</v>
      </c>
      <c r="N309">
        <v>0</v>
      </c>
      <c r="O309">
        <v>0</v>
      </c>
      <c r="P309">
        <v>0</v>
      </c>
      <c r="Q309">
        <v>11132.81</v>
      </c>
      <c r="R309">
        <v>11132.81</v>
      </c>
      <c r="S309">
        <v>407675</v>
      </c>
      <c r="T309" s="2">
        <v>45400</v>
      </c>
      <c r="U309" s="2"/>
      <c r="V309" t="s">
        <v>31</v>
      </c>
      <c r="W309">
        <v>126502</v>
      </c>
      <c r="X309">
        <v>0</v>
      </c>
      <c r="Y309" t="s">
        <v>551</v>
      </c>
      <c r="Z309">
        <v>0</v>
      </c>
      <c r="AA309" t="s">
        <v>2299</v>
      </c>
      <c r="AB309">
        <v>0</v>
      </c>
      <c r="AC309">
        <v>-0.28000000000000003</v>
      </c>
      <c r="AD309" t="s">
        <v>2377</v>
      </c>
    </row>
    <row r="310" spans="1:30" x14ac:dyDescent="0.25">
      <c r="A310">
        <v>7244</v>
      </c>
      <c r="B310" t="s">
        <v>664</v>
      </c>
      <c r="C310" t="s">
        <v>729</v>
      </c>
      <c r="D310" s="11">
        <f t="shared" si="4"/>
        <v>715417.18</v>
      </c>
      <c r="E310" s="6">
        <v>562021.9</v>
      </c>
      <c r="F310" s="6">
        <v>0</v>
      </c>
      <c r="G310" s="6">
        <v>0</v>
      </c>
      <c r="H310">
        <v>0</v>
      </c>
      <c r="I310">
        <v>103044.1</v>
      </c>
      <c r="J310">
        <v>23541.3</v>
      </c>
      <c r="K310">
        <v>18400.73</v>
      </c>
      <c r="L310">
        <v>0</v>
      </c>
      <c r="M310">
        <v>9930.2800000000007</v>
      </c>
      <c r="N310">
        <v>0</v>
      </c>
      <c r="O310">
        <v>0</v>
      </c>
      <c r="P310">
        <v>0</v>
      </c>
      <c r="Q310">
        <v>1460.43</v>
      </c>
      <c r="R310">
        <v>1460.43</v>
      </c>
      <c r="S310">
        <v>582574</v>
      </c>
      <c r="T310" s="2">
        <v>45400</v>
      </c>
      <c r="U310" s="2"/>
      <c r="V310" t="s">
        <v>31</v>
      </c>
      <c r="W310">
        <v>105408</v>
      </c>
      <c r="X310">
        <v>0</v>
      </c>
      <c r="Y310" t="s">
        <v>551</v>
      </c>
      <c r="Z310">
        <v>153395.28</v>
      </c>
      <c r="AA310" t="s">
        <v>2299</v>
      </c>
      <c r="AB310">
        <v>9772.5</v>
      </c>
      <c r="AC310">
        <v>0.64</v>
      </c>
      <c r="AD310" t="s">
        <v>2378</v>
      </c>
    </row>
    <row r="311" spans="1:30" x14ac:dyDescent="0.25">
      <c r="A311">
        <v>7245</v>
      </c>
      <c r="B311" t="s">
        <v>730</v>
      </c>
      <c r="C311" t="s">
        <v>731</v>
      </c>
      <c r="D311" s="11">
        <f t="shared" si="4"/>
        <v>1065966</v>
      </c>
      <c r="E311" s="6">
        <v>815104.9</v>
      </c>
      <c r="F311" s="6">
        <v>0</v>
      </c>
      <c r="G311" s="6">
        <v>0</v>
      </c>
      <c r="H311">
        <v>0</v>
      </c>
      <c r="I311">
        <v>153091.17000000001</v>
      </c>
      <c r="J311">
        <v>32805.25</v>
      </c>
      <c r="K311">
        <v>27337.71</v>
      </c>
      <c r="L311">
        <v>0</v>
      </c>
      <c r="M311">
        <v>9930.2800000000007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870344</v>
      </c>
      <c r="T311" s="2">
        <v>45401</v>
      </c>
      <c r="U311" s="2"/>
      <c r="V311" t="s">
        <v>31</v>
      </c>
      <c r="W311">
        <v>105408</v>
      </c>
      <c r="X311">
        <v>0</v>
      </c>
      <c r="Y311" t="s">
        <v>551</v>
      </c>
      <c r="Z311">
        <v>250861.1</v>
      </c>
      <c r="AA311" t="s">
        <v>2145</v>
      </c>
      <c r="AB311">
        <v>185281</v>
      </c>
      <c r="AC311">
        <v>0.04</v>
      </c>
      <c r="AD311" t="s">
        <v>2379</v>
      </c>
    </row>
    <row r="312" spans="1:30" x14ac:dyDescent="0.25">
      <c r="A312">
        <v>7246</v>
      </c>
      <c r="B312" t="s">
        <v>665</v>
      </c>
      <c r="C312" t="s">
        <v>732</v>
      </c>
      <c r="D312" s="11">
        <f t="shared" si="4"/>
        <v>1120543.76</v>
      </c>
      <c r="E312" s="6">
        <v>858960.75</v>
      </c>
      <c r="F312" s="6">
        <v>0</v>
      </c>
      <c r="G312" s="6">
        <v>0</v>
      </c>
      <c r="H312">
        <v>0</v>
      </c>
      <c r="I312">
        <v>160887.97</v>
      </c>
      <c r="J312">
        <v>34476</v>
      </c>
      <c r="K312">
        <v>28730</v>
      </c>
      <c r="L312">
        <v>0</v>
      </c>
      <c r="M312">
        <v>9930.2800000000007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915175</v>
      </c>
      <c r="T312" s="2">
        <v>45400</v>
      </c>
      <c r="U312" s="2"/>
      <c r="V312" t="s">
        <v>31</v>
      </c>
      <c r="W312">
        <v>105408</v>
      </c>
      <c r="X312">
        <v>0</v>
      </c>
      <c r="Y312" t="s">
        <v>551</v>
      </c>
      <c r="Z312">
        <v>261583.01</v>
      </c>
      <c r="AA312" t="s">
        <v>2145</v>
      </c>
      <c r="AB312">
        <v>176374.25</v>
      </c>
      <c r="AC312">
        <v>-0.49</v>
      </c>
      <c r="AD312" t="s">
        <v>2380</v>
      </c>
    </row>
    <row r="313" spans="1:30" x14ac:dyDescent="0.25">
      <c r="A313">
        <v>7247</v>
      </c>
      <c r="B313" t="s">
        <v>666</v>
      </c>
      <c r="C313" t="s">
        <v>733</v>
      </c>
      <c r="D313" s="11">
        <f t="shared" si="4"/>
        <v>770661.56</v>
      </c>
      <c r="E313" s="6">
        <v>607143.5</v>
      </c>
      <c r="F313" s="6">
        <v>0</v>
      </c>
      <c r="G313" s="6">
        <v>0</v>
      </c>
      <c r="H313">
        <v>0</v>
      </c>
      <c r="I313">
        <v>111093.38</v>
      </c>
      <c r="J313">
        <v>23848.36</v>
      </c>
      <c r="K313">
        <v>19838.11</v>
      </c>
      <c r="L313">
        <v>0</v>
      </c>
      <c r="M313">
        <v>9930.2800000000007</v>
      </c>
      <c r="N313">
        <v>0</v>
      </c>
      <c r="O313">
        <v>0</v>
      </c>
      <c r="P313">
        <v>0</v>
      </c>
      <c r="Q313">
        <v>42.64</v>
      </c>
      <c r="R313">
        <v>42.64</v>
      </c>
      <c r="S313">
        <v>628856</v>
      </c>
      <c r="T313" s="2">
        <v>45400</v>
      </c>
      <c r="U313" s="2"/>
      <c r="V313" t="s">
        <v>31</v>
      </c>
      <c r="W313">
        <v>105408</v>
      </c>
      <c r="X313">
        <v>0</v>
      </c>
      <c r="Y313" t="s">
        <v>551</v>
      </c>
      <c r="Z313">
        <v>163518.06</v>
      </c>
      <c r="AA313" t="s">
        <v>2299</v>
      </c>
      <c r="AB313">
        <v>51468.5</v>
      </c>
      <c r="AC313">
        <v>-0.67</v>
      </c>
      <c r="AD313" t="s">
        <v>2381</v>
      </c>
    </row>
    <row r="314" spans="1:30" x14ac:dyDescent="0.25">
      <c r="A314">
        <v>7249</v>
      </c>
      <c r="B314" t="s">
        <v>667</v>
      </c>
      <c r="C314" t="s">
        <v>734</v>
      </c>
      <c r="D314" s="11">
        <f t="shared" si="4"/>
        <v>1729314.96</v>
      </c>
      <c r="E314" s="6">
        <v>1729314.96</v>
      </c>
      <c r="F314" s="6">
        <v>0</v>
      </c>
      <c r="G314" s="6">
        <v>0</v>
      </c>
      <c r="H314">
        <v>0</v>
      </c>
      <c r="I314">
        <v>246061.06</v>
      </c>
      <c r="J314">
        <v>52727.37</v>
      </c>
      <c r="K314">
        <v>43939.47</v>
      </c>
      <c r="L314">
        <v>0</v>
      </c>
      <c r="M314">
        <v>9930.2800000000007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1404921</v>
      </c>
      <c r="T314" s="2">
        <v>45404</v>
      </c>
      <c r="U314" s="2"/>
      <c r="V314" t="s">
        <v>31</v>
      </c>
      <c r="W314">
        <v>105408</v>
      </c>
      <c r="X314">
        <v>0</v>
      </c>
      <c r="Y314" t="s">
        <v>551</v>
      </c>
      <c r="Z314">
        <v>0</v>
      </c>
      <c r="AA314" t="s">
        <v>2093</v>
      </c>
      <c r="AB314">
        <v>292585.5</v>
      </c>
      <c r="AC314">
        <v>0.23</v>
      </c>
      <c r="AD314" t="s">
        <v>2382</v>
      </c>
    </row>
    <row r="315" spans="1:30" x14ac:dyDescent="0.25">
      <c r="A315">
        <v>7250</v>
      </c>
      <c r="B315" t="s">
        <v>668</v>
      </c>
      <c r="C315" t="s">
        <v>735</v>
      </c>
      <c r="D315" s="11">
        <f t="shared" si="4"/>
        <v>1645830.54</v>
      </c>
      <c r="E315" s="6">
        <v>1645830.54</v>
      </c>
      <c r="F315" s="6">
        <v>0</v>
      </c>
      <c r="G315" s="6">
        <v>0</v>
      </c>
      <c r="H315">
        <v>0</v>
      </c>
      <c r="I315">
        <v>235221.58</v>
      </c>
      <c r="J315">
        <v>50404.63</v>
      </c>
      <c r="K315">
        <v>42003.85</v>
      </c>
      <c r="L315">
        <v>0</v>
      </c>
      <c r="M315">
        <v>9930.2800000000007</v>
      </c>
      <c r="N315">
        <v>0</v>
      </c>
      <c r="O315">
        <v>0</v>
      </c>
      <c r="P315">
        <v>0</v>
      </c>
      <c r="Q315">
        <v>-80000</v>
      </c>
      <c r="R315">
        <v>0</v>
      </c>
      <c r="S315">
        <v>1262593</v>
      </c>
      <c r="T315" s="2">
        <v>45405</v>
      </c>
      <c r="U315" s="2"/>
      <c r="V315" t="s">
        <v>31</v>
      </c>
      <c r="W315">
        <v>107909</v>
      </c>
      <c r="X315">
        <v>0</v>
      </c>
      <c r="Y315" t="s">
        <v>551</v>
      </c>
      <c r="Z315">
        <v>0</v>
      </c>
      <c r="AA315" t="s">
        <v>2145</v>
      </c>
      <c r="AB315">
        <v>303847.5</v>
      </c>
      <c r="AC315">
        <v>-0.71</v>
      </c>
      <c r="AD315" t="s">
        <v>2383</v>
      </c>
    </row>
    <row r="316" spans="1:30" x14ac:dyDescent="0.25">
      <c r="A316">
        <v>7251</v>
      </c>
      <c r="B316" t="s">
        <v>669</v>
      </c>
      <c r="C316" t="s">
        <v>736</v>
      </c>
      <c r="D316" s="11">
        <f t="shared" si="4"/>
        <v>1595448.38</v>
      </c>
      <c r="E316" s="6">
        <v>1595448.38</v>
      </c>
      <c r="F316" s="6">
        <v>0</v>
      </c>
      <c r="G316" s="6">
        <v>0</v>
      </c>
      <c r="H316">
        <v>0</v>
      </c>
      <c r="I316">
        <v>229524.41</v>
      </c>
      <c r="J316">
        <v>49183.8</v>
      </c>
      <c r="K316">
        <v>40986.5</v>
      </c>
      <c r="L316">
        <v>0</v>
      </c>
      <c r="M316">
        <v>9930.2800000000007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1309834</v>
      </c>
      <c r="T316" s="2">
        <v>45405</v>
      </c>
      <c r="U316" s="2"/>
      <c r="V316" t="s">
        <v>31</v>
      </c>
      <c r="W316">
        <v>105408</v>
      </c>
      <c r="X316">
        <v>0</v>
      </c>
      <c r="Y316" t="s">
        <v>551</v>
      </c>
      <c r="Z316">
        <v>0</v>
      </c>
      <c r="AA316" t="s">
        <v>2145</v>
      </c>
      <c r="AB316">
        <v>297883.5</v>
      </c>
      <c r="AC316">
        <v>-0.99</v>
      </c>
      <c r="AD316" t="s">
        <v>2384</v>
      </c>
    </row>
    <row r="317" spans="1:30" x14ac:dyDescent="0.25">
      <c r="A317">
        <v>7252</v>
      </c>
      <c r="B317" t="s">
        <v>670</v>
      </c>
      <c r="C317" t="s">
        <v>737</v>
      </c>
      <c r="D317" s="11">
        <f t="shared" si="4"/>
        <v>1560713.03</v>
      </c>
      <c r="E317" s="6">
        <v>1560713.03</v>
      </c>
      <c r="F317" s="6">
        <v>0</v>
      </c>
      <c r="G317" s="6">
        <v>0</v>
      </c>
      <c r="H317">
        <v>0</v>
      </c>
      <c r="I317">
        <v>223014.47</v>
      </c>
      <c r="J317">
        <v>47788.82</v>
      </c>
      <c r="K317">
        <v>39824.01</v>
      </c>
      <c r="L317">
        <v>0</v>
      </c>
      <c r="M317">
        <v>9930.2800000000007</v>
      </c>
      <c r="N317">
        <v>0</v>
      </c>
      <c r="O317">
        <v>0</v>
      </c>
      <c r="P317">
        <v>0</v>
      </c>
      <c r="Q317">
        <v>-40000</v>
      </c>
      <c r="R317">
        <v>0</v>
      </c>
      <c r="S317">
        <v>1232402</v>
      </c>
      <c r="T317" s="2">
        <v>45405</v>
      </c>
      <c r="U317" s="2"/>
      <c r="V317" t="s">
        <v>31</v>
      </c>
      <c r="W317">
        <v>105408</v>
      </c>
      <c r="X317">
        <v>0</v>
      </c>
      <c r="Y317" t="s">
        <v>551</v>
      </c>
      <c r="Z317">
        <v>0</v>
      </c>
      <c r="AA317" t="s">
        <v>2145</v>
      </c>
      <c r="AB317">
        <v>278083.5</v>
      </c>
      <c r="AC317">
        <v>-0.94</v>
      </c>
      <c r="AD317" t="s">
        <v>2385</v>
      </c>
    </row>
    <row r="318" spans="1:30" x14ac:dyDescent="0.25">
      <c r="A318">
        <v>7253</v>
      </c>
      <c r="B318" t="s">
        <v>671</v>
      </c>
      <c r="C318" t="s">
        <v>738</v>
      </c>
      <c r="D318" s="11">
        <f t="shared" si="4"/>
        <v>2924301.64</v>
      </c>
      <c r="E318" s="6">
        <v>2924301.64</v>
      </c>
      <c r="F318" s="6">
        <v>0</v>
      </c>
      <c r="G318" s="6">
        <v>0</v>
      </c>
      <c r="H318">
        <v>0</v>
      </c>
      <c r="I318">
        <v>418292.52</v>
      </c>
      <c r="J318">
        <v>89634.11</v>
      </c>
      <c r="K318">
        <v>74695.09</v>
      </c>
      <c r="L318">
        <v>0</v>
      </c>
      <c r="M318">
        <v>9930.2800000000007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2395252</v>
      </c>
      <c r="T318" s="2">
        <v>45405</v>
      </c>
      <c r="U318" s="2"/>
      <c r="V318" t="s">
        <v>31</v>
      </c>
      <c r="W318">
        <v>105408</v>
      </c>
      <c r="X318">
        <v>0</v>
      </c>
      <c r="Y318" t="s">
        <v>551</v>
      </c>
      <c r="Z318">
        <v>0</v>
      </c>
      <c r="AA318" t="s">
        <v>2090</v>
      </c>
      <c r="AB318">
        <v>691566</v>
      </c>
      <c r="AC318">
        <v>0.27</v>
      </c>
      <c r="AD318" t="s">
        <v>2386</v>
      </c>
    </row>
    <row r="319" spans="1:30" x14ac:dyDescent="0.25">
      <c r="A319">
        <v>7254</v>
      </c>
      <c r="B319" t="s">
        <v>672</v>
      </c>
      <c r="C319" t="s">
        <v>739</v>
      </c>
      <c r="D319" s="11">
        <f t="shared" si="4"/>
        <v>2924301.64</v>
      </c>
      <c r="E319" s="6">
        <v>2924301.64</v>
      </c>
      <c r="F319" s="6">
        <v>0</v>
      </c>
      <c r="G319" s="6">
        <v>0</v>
      </c>
      <c r="H319">
        <v>0</v>
      </c>
      <c r="I319">
        <v>418292.52</v>
      </c>
      <c r="J319">
        <v>89634.11</v>
      </c>
      <c r="K319">
        <v>74695.09</v>
      </c>
      <c r="L319">
        <v>0</v>
      </c>
      <c r="M319">
        <v>9930.2800000000007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2395252</v>
      </c>
      <c r="T319" s="2">
        <v>45405</v>
      </c>
      <c r="U319" s="2"/>
      <c r="V319" t="s">
        <v>31</v>
      </c>
      <c r="W319">
        <v>126205</v>
      </c>
      <c r="X319">
        <v>0</v>
      </c>
      <c r="Y319" t="s">
        <v>551</v>
      </c>
      <c r="Z319">
        <v>0</v>
      </c>
      <c r="AA319" t="s">
        <v>2090</v>
      </c>
      <c r="AB319">
        <v>691566</v>
      </c>
      <c r="AC319">
        <v>0.27</v>
      </c>
      <c r="AD319" t="s">
        <v>2386</v>
      </c>
    </row>
    <row r="320" spans="1:30" x14ac:dyDescent="0.25">
      <c r="A320">
        <v>7256</v>
      </c>
      <c r="B320" t="s">
        <v>741</v>
      </c>
      <c r="C320" t="s">
        <v>742</v>
      </c>
      <c r="D320" s="11">
        <f t="shared" si="4"/>
        <v>1393665.31</v>
      </c>
      <c r="E320" s="6">
        <v>1393665.31</v>
      </c>
      <c r="F320" s="6">
        <v>0</v>
      </c>
      <c r="G320" s="6">
        <v>0</v>
      </c>
      <c r="H320">
        <v>0</v>
      </c>
      <c r="I320">
        <v>202503.41</v>
      </c>
      <c r="J320">
        <v>43393.58</v>
      </c>
      <c r="K320">
        <v>36161.32</v>
      </c>
      <c r="L320">
        <v>0</v>
      </c>
      <c r="M320">
        <v>9930.2800000000007</v>
      </c>
      <c r="N320">
        <v>0</v>
      </c>
      <c r="O320">
        <v>0</v>
      </c>
      <c r="P320">
        <v>0</v>
      </c>
      <c r="Q320">
        <v>-40000</v>
      </c>
      <c r="R320">
        <v>0</v>
      </c>
      <c r="S320">
        <v>1114464</v>
      </c>
      <c r="T320" s="2">
        <v>45414</v>
      </c>
      <c r="U320" s="2"/>
      <c r="V320" t="s">
        <v>31</v>
      </c>
      <c r="W320">
        <v>2808</v>
      </c>
      <c r="X320">
        <v>0</v>
      </c>
      <c r="Y320" t="s">
        <v>551</v>
      </c>
      <c r="Z320">
        <v>0</v>
      </c>
      <c r="AA320" t="s">
        <v>2093</v>
      </c>
      <c r="AB320">
        <v>227461.5</v>
      </c>
      <c r="AC320">
        <v>-0.33</v>
      </c>
      <c r="AD320" t="s">
        <v>2387</v>
      </c>
    </row>
    <row r="321" spans="1:30" x14ac:dyDescent="0.25">
      <c r="A321">
        <v>7257</v>
      </c>
      <c r="B321" t="s">
        <v>743</v>
      </c>
      <c r="C321" t="s">
        <v>744</v>
      </c>
      <c r="D321" s="11">
        <f t="shared" si="4"/>
        <v>829566.4</v>
      </c>
      <c r="E321" s="6">
        <v>829566.4</v>
      </c>
      <c r="F321" s="6">
        <v>0</v>
      </c>
      <c r="G321" s="6">
        <v>0</v>
      </c>
      <c r="H321">
        <v>0</v>
      </c>
      <c r="I321">
        <v>118857.14</v>
      </c>
      <c r="J321">
        <v>27685.22</v>
      </c>
      <c r="K321">
        <v>21224.49</v>
      </c>
      <c r="L321">
        <v>0</v>
      </c>
      <c r="M321">
        <v>9930.2800000000007</v>
      </c>
      <c r="N321">
        <v>0</v>
      </c>
      <c r="O321">
        <v>0</v>
      </c>
      <c r="P321">
        <v>0</v>
      </c>
      <c r="Q321">
        <v>2215.83</v>
      </c>
      <c r="R321">
        <v>2215.83</v>
      </c>
      <c r="S321">
        <v>673499</v>
      </c>
      <c r="T321" s="2">
        <v>45425</v>
      </c>
      <c r="U321" s="2"/>
      <c r="V321" t="s">
        <v>31</v>
      </c>
      <c r="W321">
        <v>119906</v>
      </c>
      <c r="X321">
        <v>0</v>
      </c>
      <c r="Y321" t="s">
        <v>551</v>
      </c>
      <c r="Z321">
        <v>0</v>
      </c>
      <c r="AA321" t="s">
        <v>2093</v>
      </c>
      <c r="AB321">
        <v>0</v>
      </c>
      <c r="AC321">
        <v>0.8</v>
      </c>
      <c r="AD321" t="s">
        <v>2114</v>
      </c>
    </row>
    <row r="322" spans="1:30" x14ac:dyDescent="0.25">
      <c r="A322">
        <v>7259</v>
      </c>
      <c r="B322" t="s">
        <v>745</v>
      </c>
      <c r="C322" t="s">
        <v>746</v>
      </c>
      <c r="D322" s="11">
        <f t="shared" si="4"/>
        <v>829566.4</v>
      </c>
      <c r="E322" s="6">
        <v>829566.4</v>
      </c>
      <c r="F322" s="6">
        <v>0</v>
      </c>
      <c r="G322" s="6">
        <v>0</v>
      </c>
      <c r="H322">
        <v>0</v>
      </c>
      <c r="I322">
        <v>118857.14</v>
      </c>
      <c r="J322">
        <v>27685.22</v>
      </c>
      <c r="K322">
        <v>21224.49</v>
      </c>
      <c r="L322">
        <v>0</v>
      </c>
      <c r="M322">
        <v>9930.2800000000007</v>
      </c>
      <c r="N322">
        <v>0</v>
      </c>
      <c r="O322">
        <v>0</v>
      </c>
      <c r="P322">
        <v>0</v>
      </c>
      <c r="Q322">
        <v>2215.83</v>
      </c>
      <c r="R322">
        <v>2215.83</v>
      </c>
      <c r="S322">
        <v>673499</v>
      </c>
      <c r="T322" s="2">
        <v>45422</v>
      </c>
      <c r="U322" s="2"/>
      <c r="V322" t="s">
        <v>31</v>
      </c>
      <c r="W322">
        <v>2808</v>
      </c>
      <c r="X322">
        <v>0</v>
      </c>
      <c r="Y322" t="s">
        <v>551</v>
      </c>
      <c r="Z322">
        <v>0</v>
      </c>
      <c r="AA322" t="s">
        <v>2093</v>
      </c>
      <c r="AB322">
        <v>0</v>
      </c>
      <c r="AC322">
        <v>0.8</v>
      </c>
      <c r="AD322" t="s">
        <v>2114</v>
      </c>
    </row>
    <row r="323" spans="1:30" x14ac:dyDescent="0.25">
      <c r="A323">
        <v>7261</v>
      </c>
      <c r="B323" t="s">
        <v>749</v>
      </c>
      <c r="C323" t="s">
        <v>750</v>
      </c>
      <c r="D323" s="11">
        <f t="shared" ref="D323:D386" si="5">+E323+F323+Z323</f>
        <v>958683.7</v>
      </c>
      <c r="E323" s="6">
        <v>958683.7</v>
      </c>
      <c r="F323" s="6">
        <v>0</v>
      </c>
      <c r="G323" s="6">
        <v>0</v>
      </c>
      <c r="H323">
        <v>0</v>
      </c>
      <c r="I323">
        <v>137404.91</v>
      </c>
      <c r="J323">
        <v>29538.61</v>
      </c>
      <c r="K323">
        <v>24536.59</v>
      </c>
      <c r="L323">
        <v>0</v>
      </c>
      <c r="M323">
        <v>9930.2800000000007</v>
      </c>
      <c r="N323">
        <v>0</v>
      </c>
      <c r="O323">
        <v>0</v>
      </c>
      <c r="P323">
        <v>0</v>
      </c>
      <c r="Q323">
        <v>94.7</v>
      </c>
      <c r="R323">
        <v>94.7</v>
      </c>
      <c r="S323">
        <v>780148</v>
      </c>
      <c r="T323" s="2">
        <v>45422</v>
      </c>
      <c r="U323" s="2"/>
      <c r="V323" t="s">
        <v>31</v>
      </c>
      <c r="W323">
        <v>125707</v>
      </c>
      <c r="X323">
        <v>0</v>
      </c>
      <c r="Y323" t="s">
        <v>551</v>
      </c>
      <c r="Z323">
        <v>0</v>
      </c>
      <c r="AA323" t="s">
        <v>2090</v>
      </c>
      <c r="AB323">
        <v>0</v>
      </c>
      <c r="AC323">
        <v>0.02</v>
      </c>
      <c r="AD323" t="s">
        <v>2388</v>
      </c>
    </row>
    <row r="324" spans="1:30" x14ac:dyDescent="0.25">
      <c r="A324">
        <v>7262</v>
      </c>
      <c r="B324" t="s">
        <v>751</v>
      </c>
      <c r="C324" t="s">
        <v>752</v>
      </c>
      <c r="D324" s="11">
        <f t="shared" si="5"/>
        <v>948105.26</v>
      </c>
      <c r="E324" s="6">
        <v>948105.26</v>
      </c>
      <c r="F324" s="6">
        <v>0</v>
      </c>
      <c r="G324" s="6">
        <v>0</v>
      </c>
      <c r="H324">
        <v>0</v>
      </c>
      <c r="I324">
        <v>135803.10999999999</v>
      </c>
      <c r="J324">
        <v>29739.08</v>
      </c>
      <c r="K324">
        <v>24250.55</v>
      </c>
      <c r="L324">
        <v>0</v>
      </c>
      <c r="M324">
        <v>9930.2800000000007</v>
      </c>
      <c r="N324">
        <v>0</v>
      </c>
      <c r="O324">
        <v>0</v>
      </c>
      <c r="P324">
        <v>0</v>
      </c>
      <c r="Q324">
        <v>638.41</v>
      </c>
      <c r="R324">
        <v>638.41</v>
      </c>
      <c r="S324">
        <v>770938</v>
      </c>
      <c r="T324" s="2">
        <v>45420</v>
      </c>
      <c r="U324" s="2"/>
      <c r="V324" t="s">
        <v>31</v>
      </c>
      <c r="W324">
        <v>2808</v>
      </c>
      <c r="X324">
        <v>0</v>
      </c>
      <c r="Y324" t="s">
        <v>551</v>
      </c>
      <c r="Z324">
        <v>0</v>
      </c>
      <c r="AA324" t="s">
        <v>2093</v>
      </c>
      <c r="AB324">
        <v>100687.28</v>
      </c>
      <c r="AC324">
        <v>0.41</v>
      </c>
      <c r="AD324" t="s">
        <v>2389</v>
      </c>
    </row>
    <row r="325" spans="1:30" x14ac:dyDescent="0.25">
      <c r="A325">
        <v>7263</v>
      </c>
      <c r="B325" t="s">
        <v>753</v>
      </c>
      <c r="C325" t="s">
        <v>754</v>
      </c>
      <c r="D325" s="11">
        <f t="shared" si="5"/>
        <v>297700.99000000005</v>
      </c>
      <c r="E325" s="6">
        <v>273009.15000000002</v>
      </c>
      <c r="F325" s="6">
        <v>0</v>
      </c>
      <c r="G325" s="6">
        <v>0</v>
      </c>
      <c r="H325">
        <v>0</v>
      </c>
      <c r="I325">
        <v>42721.31</v>
      </c>
      <c r="J325">
        <v>26607.040000000001</v>
      </c>
      <c r="K325">
        <v>7628.8</v>
      </c>
      <c r="L325">
        <v>0</v>
      </c>
      <c r="M325">
        <v>9930.2800000000007</v>
      </c>
      <c r="N325">
        <v>0</v>
      </c>
      <c r="O325">
        <v>0</v>
      </c>
      <c r="P325">
        <v>0</v>
      </c>
      <c r="Q325">
        <v>-22547.53</v>
      </c>
      <c r="R325">
        <v>17452.47</v>
      </c>
      <c r="S325">
        <v>195717</v>
      </c>
      <c r="T325" s="2">
        <v>45419</v>
      </c>
      <c r="U325" s="2"/>
      <c r="V325" t="s">
        <v>31</v>
      </c>
      <c r="W325">
        <v>2808</v>
      </c>
      <c r="X325">
        <v>0</v>
      </c>
      <c r="Y325" t="s">
        <v>551</v>
      </c>
      <c r="Z325">
        <v>24691.84</v>
      </c>
      <c r="AA325" t="s">
        <v>2093</v>
      </c>
      <c r="AB325">
        <v>0</v>
      </c>
      <c r="AC325">
        <v>-0.21</v>
      </c>
      <c r="AD325" t="s">
        <v>2390</v>
      </c>
    </row>
    <row r="326" spans="1:30" x14ac:dyDescent="0.25">
      <c r="A326">
        <v>7265</v>
      </c>
      <c r="B326" t="s">
        <v>757</v>
      </c>
      <c r="C326" t="s">
        <v>758</v>
      </c>
      <c r="D326" s="11">
        <f t="shared" si="5"/>
        <v>1864220.13</v>
      </c>
      <c r="E326" s="6">
        <v>1864220.13</v>
      </c>
      <c r="F326" s="6">
        <v>0</v>
      </c>
      <c r="G326" s="6">
        <v>0</v>
      </c>
      <c r="H326">
        <v>0</v>
      </c>
      <c r="I326">
        <v>269228.38</v>
      </c>
      <c r="J326">
        <v>57691.79</v>
      </c>
      <c r="K326">
        <v>48076.5</v>
      </c>
      <c r="L326">
        <v>0</v>
      </c>
      <c r="M326">
        <v>9930.2800000000007</v>
      </c>
      <c r="N326">
        <v>0</v>
      </c>
      <c r="O326">
        <v>0</v>
      </c>
      <c r="P326">
        <v>0</v>
      </c>
      <c r="Q326">
        <v>-40000</v>
      </c>
      <c r="R326">
        <v>0</v>
      </c>
      <c r="S326">
        <v>1498133</v>
      </c>
      <c r="T326" s="2">
        <v>45414</v>
      </c>
      <c r="U326" s="2"/>
      <c r="V326" t="s">
        <v>31</v>
      </c>
      <c r="W326">
        <v>2808</v>
      </c>
      <c r="X326">
        <v>0</v>
      </c>
      <c r="Y326" t="s">
        <v>551</v>
      </c>
      <c r="Z326">
        <v>0</v>
      </c>
      <c r="AA326" t="s">
        <v>2093</v>
      </c>
      <c r="AB326">
        <v>268335</v>
      </c>
      <c r="AC326">
        <v>0.13</v>
      </c>
      <c r="AD326" t="s">
        <v>2391</v>
      </c>
    </row>
    <row r="327" spans="1:30" x14ac:dyDescent="0.25">
      <c r="A327">
        <v>7267</v>
      </c>
      <c r="B327" t="s">
        <v>759</v>
      </c>
      <c r="C327" t="s">
        <v>760</v>
      </c>
      <c r="D327" s="11">
        <f t="shared" si="5"/>
        <v>750467.9</v>
      </c>
      <c r="E327" s="6">
        <v>750467.9</v>
      </c>
      <c r="F327" s="6">
        <v>0</v>
      </c>
      <c r="G327" s="6">
        <v>0</v>
      </c>
      <c r="H327">
        <v>0</v>
      </c>
      <c r="I327">
        <v>107547.64</v>
      </c>
      <c r="J327">
        <v>26322.38</v>
      </c>
      <c r="K327">
        <v>19204.939999999999</v>
      </c>
      <c r="L327">
        <v>0</v>
      </c>
      <c r="M327">
        <v>9930.2800000000007</v>
      </c>
      <c r="N327">
        <v>0</v>
      </c>
      <c r="O327">
        <v>0</v>
      </c>
      <c r="P327">
        <v>0</v>
      </c>
      <c r="Q327">
        <v>3276.46</v>
      </c>
      <c r="R327">
        <v>3276.46</v>
      </c>
      <c r="S327">
        <v>608469</v>
      </c>
      <c r="T327" s="2">
        <v>45415</v>
      </c>
      <c r="U327" s="2"/>
      <c r="V327" t="s">
        <v>31</v>
      </c>
      <c r="W327">
        <v>1508</v>
      </c>
      <c r="X327">
        <v>0</v>
      </c>
      <c r="Y327" t="s">
        <v>551</v>
      </c>
      <c r="Z327">
        <v>0</v>
      </c>
      <c r="AA327" t="s">
        <v>2145</v>
      </c>
      <c r="AB327">
        <v>39178.5</v>
      </c>
      <c r="AC327">
        <v>0.32</v>
      </c>
      <c r="AD327" t="s">
        <v>2392</v>
      </c>
    </row>
    <row r="328" spans="1:30" x14ac:dyDescent="0.25">
      <c r="A328">
        <v>7268</v>
      </c>
      <c r="B328" t="s">
        <v>1341</v>
      </c>
      <c r="C328" t="s">
        <v>1342</v>
      </c>
      <c r="D328" s="11">
        <f t="shared" si="5"/>
        <v>856561.95</v>
      </c>
      <c r="E328" s="6">
        <v>856561.95</v>
      </c>
      <c r="F328" s="6">
        <v>0</v>
      </c>
      <c r="G328" s="6">
        <v>0</v>
      </c>
      <c r="H328">
        <v>0</v>
      </c>
      <c r="I328">
        <v>122636.51</v>
      </c>
      <c r="J328">
        <v>28495.08</v>
      </c>
      <c r="K328">
        <v>21899.38</v>
      </c>
      <c r="L328">
        <v>0</v>
      </c>
      <c r="M328">
        <v>9930.2800000000007</v>
      </c>
      <c r="N328">
        <v>0</v>
      </c>
      <c r="O328">
        <v>0</v>
      </c>
      <c r="P328">
        <v>0</v>
      </c>
      <c r="Q328">
        <v>-77784.17</v>
      </c>
      <c r="R328">
        <v>2215.83</v>
      </c>
      <c r="S328">
        <v>615230</v>
      </c>
      <c r="T328" s="2">
        <v>45432</v>
      </c>
      <c r="U328" s="2"/>
      <c r="V328" t="s">
        <v>31</v>
      </c>
      <c r="W328">
        <v>114505</v>
      </c>
      <c r="X328">
        <v>0</v>
      </c>
      <c r="Y328" t="s">
        <v>551</v>
      </c>
      <c r="Z328">
        <v>0</v>
      </c>
      <c r="AA328" t="s">
        <v>2093</v>
      </c>
      <c r="AB328">
        <v>24247.5</v>
      </c>
      <c r="AC328">
        <v>0.37</v>
      </c>
      <c r="AD328" t="s">
        <v>2393</v>
      </c>
    </row>
    <row r="329" spans="1:30" x14ac:dyDescent="0.25">
      <c r="A329">
        <v>7270</v>
      </c>
      <c r="B329" t="s">
        <v>1344</v>
      </c>
      <c r="C329" t="s">
        <v>1345</v>
      </c>
      <c r="D329" s="11">
        <f t="shared" si="5"/>
        <v>433683.82999999996</v>
      </c>
      <c r="E329" s="6">
        <v>352237.6</v>
      </c>
      <c r="F329" s="6">
        <v>0</v>
      </c>
      <c r="G329" s="6">
        <v>0</v>
      </c>
      <c r="H329">
        <v>0</v>
      </c>
      <c r="I329">
        <v>60715.73</v>
      </c>
      <c r="J329">
        <v>13010.51</v>
      </c>
      <c r="K329">
        <v>10842.1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349115</v>
      </c>
      <c r="T329" s="2">
        <v>45436</v>
      </c>
      <c r="U329" s="2">
        <v>45524</v>
      </c>
      <c r="V329" t="s">
        <v>31</v>
      </c>
      <c r="W329">
        <v>2808</v>
      </c>
      <c r="X329">
        <v>0</v>
      </c>
      <c r="Y329" t="s">
        <v>551</v>
      </c>
      <c r="Z329">
        <v>81446.23</v>
      </c>
      <c r="AA329" t="s">
        <v>2093</v>
      </c>
      <c r="AB329">
        <v>0</v>
      </c>
      <c r="AC329">
        <v>-0.49</v>
      </c>
      <c r="AD329" t="s">
        <v>2394</v>
      </c>
    </row>
    <row r="330" spans="1:30" x14ac:dyDescent="0.25">
      <c r="A330">
        <v>7272</v>
      </c>
      <c r="B330" t="s">
        <v>1347</v>
      </c>
      <c r="C330" t="s">
        <v>1348</v>
      </c>
      <c r="D330" s="11">
        <f t="shared" si="5"/>
        <v>2774569.21</v>
      </c>
      <c r="E330" s="6">
        <v>2774569.21</v>
      </c>
      <c r="F330" s="6">
        <v>0</v>
      </c>
      <c r="G330" s="6">
        <v>0</v>
      </c>
      <c r="H330">
        <v>0</v>
      </c>
      <c r="I330">
        <v>396253.61</v>
      </c>
      <c r="J330">
        <v>84911.49</v>
      </c>
      <c r="K330">
        <v>70759.570000000007</v>
      </c>
      <c r="L330">
        <v>0</v>
      </c>
      <c r="M330">
        <v>9930.2800000000007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2268528</v>
      </c>
      <c r="T330" s="2">
        <v>45432</v>
      </c>
      <c r="U330" s="2"/>
      <c r="V330" t="s">
        <v>31</v>
      </c>
      <c r="W330">
        <v>2808</v>
      </c>
      <c r="X330">
        <v>0</v>
      </c>
      <c r="Y330" t="s">
        <v>551</v>
      </c>
      <c r="Z330">
        <v>0</v>
      </c>
      <c r="AA330" t="s">
        <v>2093</v>
      </c>
      <c r="AB330">
        <v>616345.5</v>
      </c>
      <c r="AC330">
        <v>0.09</v>
      </c>
      <c r="AD330" t="s">
        <v>2395</v>
      </c>
    </row>
    <row r="331" spans="1:30" x14ac:dyDescent="0.25">
      <c r="A331">
        <v>7274</v>
      </c>
      <c r="B331" t="s">
        <v>1349</v>
      </c>
      <c r="C331" t="s">
        <v>1350</v>
      </c>
      <c r="D331" s="11">
        <f t="shared" si="5"/>
        <v>1051853.96</v>
      </c>
      <c r="E331" s="6">
        <v>822944.6</v>
      </c>
      <c r="F331" s="6">
        <v>0</v>
      </c>
      <c r="G331" s="6">
        <v>0</v>
      </c>
      <c r="H331">
        <v>0</v>
      </c>
      <c r="I331">
        <v>151859.54</v>
      </c>
      <c r="J331">
        <v>32541.33</v>
      </c>
      <c r="K331">
        <v>27117.78</v>
      </c>
      <c r="L331">
        <v>0</v>
      </c>
      <c r="M331">
        <v>9930.2800000000007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863262</v>
      </c>
      <c r="T331" s="2">
        <v>45428</v>
      </c>
      <c r="U331" s="2"/>
      <c r="V331" t="s">
        <v>31</v>
      </c>
      <c r="W331">
        <v>2907</v>
      </c>
      <c r="X331">
        <v>0</v>
      </c>
      <c r="Y331" t="s">
        <v>551</v>
      </c>
      <c r="Z331">
        <v>228909.36</v>
      </c>
      <c r="AA331" t="s">
        <v>2093</v>
      </c>
      <c r="AB331">
        <v>102376.75</v>
      </c>
      <c r="AC331">
        <v>-7.0000000000000007E-2</v>
      </c>
      <c r="AD331" t="s">
        <v>2396</v>
      </c>
    </row>
    <row r="332" spans="1:30" x14ac:dyDescent="0.25">
      <c r="A332">
        <v>7276</v>
      </c>
      <c r="B332" t="s">
        <v>1352</v>
      </c>
      <c r="C332" t="s">
        <v>1353</v>
      </c>
      <c r="D332" s="11">
        <f t="shared" si="5"/>
        <v>1207007.1200000001</v>
      </c>
      <c r="E332" s="6">
        <v>942565.6</v>
      </c>
      <c r="F332" s="6">
        <v>0</v>
      </c>
      <c r="G332" s="6">
        <v>0</v>
      </c>
      <c r="H332">
        <v>0</v>
      </c>
      <c r="I332">
        <v>173580.98</v>
      </c>
      <c r="J332">
        <v>37195.919999999998</v>
      </c>
      <c r="K332">
        <v>30996.61</v>
      </c>
      <c r="L332">
        <v>0</v>
      </c>
      <c r="M332">
        <v>9930.2800000000007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988160</v>
      </c>
      <c r="T332" s="2">
        <v>45428</v>
      </c>
      <c r="U332" s="2"/>
      <c r="V332" t="s">
        <v>31</v>
      </c>
      <c r="W332">
        <v>105408</v>
      </c>
      <c r="X332">
        <v>0</v>
      </c>
      <c r="Y332" t="s">
        <v>551</v>
      </c>
      <c r="Z332">
        <v>264441.52</v>
      </c>
      <c r="AA332" t="s">
        <v>2093</v>
      </c>
      <c r="AB332">
        <v>139556.25</v>
      </c>
      <c r="AC332">
        <v>-0.37</v>
      </c>
      <c r="AD332" t="s">
        <v>2397</v>
      </c>
    </row>
    <row r="333" spans="1:30" x14ac:dyDescent="0.25">
      <c r="A333">
        <v>7279</v>
      </c>
      <c r="B333" t="s">
        <v>1453</v>
      </c>
      <c r="C333" t="s">
        <v>1502</v>
      </c>
      <c r="D333" s="11">
        <f t="shared" si="5"/>
        <v>25551</v>
      </c>
      <c r="E333" s="6">
        <v>25551</v>
      </c>
      <c r="F333" s="6">
        <v>0</v>
      </c>
      <c r="G333" s="6">
        <v>0</v>
      </c>
      <c r="H333">
        <v>0</v>
      </c>
      <c r="I333">
        <v>3577.14</v>
      </c>
      <c r="J333">
        <v>4103.4799999999996</v>
      </c>
      <c r="K333">
        <v>638.78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3336.95</v>
      </c>
      <c r="R333">
        <v>3336.95</v>
      </c>
      <c r="S333">
        <v>20569</v>
      </c>
      <c r="T333" s="2">
        <v>45446</v>
      </c>
      <c r="U333" s="2">
        <v>45516</v>
      </c>
      <c r="V333" t="s">
        <v>31</v>
      </c>
      <c r="W333">
        <v>105408</v>
      </c>
      <c r="X333">
        <v>0</v>
      </c>
      <c r="Y333" t="s">
        <v>551</v>
      </c>
      <c r="Z333">
        <v>0</v>
      </c>
      <c r="AA333" t="s">
        <v>2145</v>
      </c>
      <c r="AB333">
        <v>0</v>
      </c>
      <c r="AC333">
        <v>0.45</v>
      </c>
      <c r="AD333" t="s">
        <v>2398</v>
      </c>
    </row>
    <row r="334" spans="1:30" x14ac:dyDescent="0.25">
      <c r="A334">
        <v>7280</v>
      </c>
      <c r="B334" t="s">
        <v>1448</v>
      </c>
      <c r="C334" t="s">
        <v>1503</v>
      </c>
      <c r="D334" s="11">
        <f t="shared" si="5"/>
        <v>388261.9</v>
      </c>
      <c r="E334" s="6">
        <v>388261.9</v>
      </c>
      <c r="F334" s="6">
        <v>0</v>
      </c>
      <c r="G334" s="6">
        <v>0</v>
      </c>
      <c r="H334">
        <v>0</v>
      </c>
      <c r="I334">
        <v>57074.5</v>
      </c>
      <c r="J334">
        <v>14446.08</v>
      </c>
      <c r="K334">
        <v>10191.879999999999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-37784.17</v>
      </c>
      <c r="R334">
        <v>2215.83</v>
      </c>
      <c r="S334">
        <v>288179</v>
      </c>
      <c r="T334" s="2">
        <v>45446</v>
      </c>
      <c r="U334" s="2">
        <v>45531</v>
      </c>
      <c r="V334" t="s">
        <v>31</v>
      </c>
      <c r="W334">
        <v>2808</v>
      </c>
      <c r="X334">
        <v>0</v>
      </c>
      <c r="Y334" t="s">
        <v>551</v>
      </c>
      <c r="Z334">
        <v>0</v>
      </c>
      <c r="AA334" t="s">
        <v>2093</v>
      </c>
      <c r="AB334">
        <v>0</v>
      </c>
      <c r="AC334">
        <v>0.63</v>
      </c>
      <c r="AD334" t="s">
        <v>2175</v>
      </c>
    </row>
    <row r="335" spans="1:30" x14ac:dyDescent="0.25">
      <c r="A335">
        <v>7281</v>
      </c>
      <c r="B335" t="s">
        <v>1443</v>
      </c>
      <c r="C335" t="s">
        <v>1504</v>
      </c>
      <c r="D335" s="11">
        <f t="shared" si="5"/>
        <v>819559.65</v>
      </c>
      <c r="E335" s="6">
        <v>819559.65</v>
      </c>
      <c r="F335" s="6">
        <v>0</v>
      </c>
      <c r="G335" s="6">
        <v>0</v>
      </c>
      <c r="H335">
        <v>0</v>
      </c>
      <c r="I335">
        <v>117386.14</v>
      </c>
      <c r="J335">
        <v>27685.22</v>
      </c>
      <c r="K335">
        <v>20961.810000000001</v>
      </c>
      <c r="L335">
        <v>0</v>
      </c>
      <c r="M335">
        <v>9930.2800000000007</v>
      </c>
      <c r="N335">
        <v>0</v>
      </c>
      <c r="O335">
        <v>0</v>
      </c>
      <c r="P335">
        <v>0</v>
      </c>
      <c r="Q335">
        <v>-77468.95</v>
      </c>
      <c r="R335">
        <v>2531.0500000000002</v>
      </c>
      <c r="S335">
        <v>585040</v>
      </c>
      <c r="T335" s="2">
        <v>45446</v>
      </c>
      <c r="U335" s="2"/>
      <c r="V335" t="s">
        <v>31</v>
      </c>
      <c r="W335">
        <v>2808</v>
      </c>
      <c r="X335">
        <v>0</v>
      </c>
      <c r="Y335" t="s">
        <v>551</v>
      </c>
      <c r="Z335">
        <v>0</v>
      </c>
      <c r="AA335" t="s">
        <v>2093</v>
      </c>
      <c r="AB335">
        <v>0</v>
      </c>
      <c r="AC335">
        <v>-0.01</v>
      </c>
      <c r="AD335" t="s">
        <v>2399</v>
      </c>
    </row>
    <row r="336" spans="1:30" x14ac:dyDescent="0.25">
      <c r="A336">
        <v>7282</v>
      </c>
      <c r="B336" t="s">
        <v>1467</v>
      </c>
      <c r="C336" t="s">
        <v>1505</v>
      </c>
      <c r="D336" s="11">
        <f t="shared" si="5"/>
        <v>1067557.0900000001</v>
      </c>
      <c r="E336" s="6">
        <v>836955.9</v>
      </c>
      <c r="F336" s="6">
        <v>0</v>
      </c>
      <c r="G336" s="6">
        <v>0</v>
      </c>
      <c r="H336">
        <v>0</v>
      </c>
      <c r="I336">
        <v>153081.82999999999</v>
      </c>
      <c r="J336">
        <v>32803.25</v>
      </c>
      <c r="K336">
        <v>27336.04</v>
      </c>
      <c r="L336">
        <v>0</v>
      </c>
      <c r="M336">
        <v>9930.2800000000007</v>
      </c>
      <c r="N336">
        <v>0</v>
      </c>
      <c r="O336">
        <v>80990.880000000005</v>
      </c>
      <c r="P336">
        <v>0</v>
      </c>
      <c r="Q336">
        <v>0</v>
      </c>
      <c r="R336">
        <v>0</v>
      </c>
      <c r="S336">
        <v>789299</v>
      </c>
      <c r="T336" s="2">
        <v>45455</v>
      </c>
      <c r="U336" s="2"/>
      <c r="V336" t="s">
        <v>31</v>
      </c>
      <c r="W336">
        <v>2907</v>
      </c>
      <c r="X336">
        <v>0</v>
      </c>
      <c r="Y336" t="s">
        <v>551</v>
      </c>
      <c r="Z336">
        <v>230601.19</v>
      </c>
      <c r="AA336" t="s">
        <v>2093</v>
      </c>
      <c r="AB336">
        <v>48725.75</v>
      </c>
      <c r="AC336">
        <v>-0.35</v>
      </c>
      <c r="AD336" t="s">
        <v>2400</v>
      </c>
    </row>
    <row r="337" spans="1:30" x14ac:dyDescent="0.25">
      <c r="A337">
        <v>7283</v>
      </c>
      <c r="B337" t="s">
        <v>1468</v>
      </c>
      <c r="C337" t="s">
        <v>1506</v>
      </c>
      <c r="D337" s="11">
        <f t="shared" si="5"/>
        <v>736855.3</v>
      </c>
      <c r="E337" s="6">
        <v>736855.3</v>
      </c>
      <c r="F337" s="6">
        <v>0</v>
      </c>
      <c r="G337" s="6">
        <v>0</v>
      </c>
      <c r="H337">
        <v>0</v>
      </c>
      <c r="I337">
        <v>106319.41</v>
      </c>
      <c r="J337">
        <v>23010.3</v>
      </c>
      <c r="K337">
        <v>18985.62</v>
      </c>
      <c r="L337">
        <v>0</v>
      </c>
      <c r="M337">
        <v>9930.2800000000007</v>
      </c>
      <c r="N337">
        <v>0</v>
      </c>
      <c r="O337">
        <v>0</v>
      </c>
      <c r="P337">
        <v>0</v>
      </c>
      <c r="Q337">
        <v>227.57</v>
      </c>
      <c r="R337">
        <v>227.57</v>
      </c>
      <c r="S337">
        <v>938066</v>
      </c>
      <c r="T337" s="2">
        <v>45455</v>
      </c>
      <c r="U337" s="2"/>
      <c r="V337" t="s">
        <v>31</v>
      </c>
      <c r="W337">
        <v>105408</v>
      </c>
      <c r="X337">
        <v>0</v>
      </c>
      <c r="Y337" t="s">
        <v>2401</v>
      </c>
      <c r="Z337">
        <v>0</v>
      </c>
      <c r="AA337" t="s">
        <v>2093</v>
      </c>
      <c r="AB337">
        <v>78130</v>
      </c>
      <c r="AC337">
        <v>-0.33</v>
      </c>
      <c r="AD337" t="s">
        <v>2119</v>
      </c>
    </row>
    <row r="338" spans="1:30" x14ac:dyDescent="0.25">
      <c r="A338">
        <v>7284</v>
      </c>
      <c r="B338" t="s">
        <v>1462</v>
      </c>
      <c r="C338" t="s">
        <v>1507</v>
      </c>
      <c r="D338" s="11">
        <f t="shared" si="5"/>
        <v>650776.5</v>
      </c>
      <c r="E338" s="6">
        <v>650776.5</v>
      </c>
      <c r="F338" s="6">
        <v>0</v>
      </c>
      <c r="G338" s="6">
        <v>0</v>
      </c>
      <c r="H338">
        <v>0</v>
      </c>
      <c r="I338">
        <v>92857.54</v>
      </c>
      <c r="J338">
        <v>32890.54</v>
      </c>
      <c r="K338">
        <v>16581.7</v>
      </c>
      <c r="L338">
        <v>0</v>
      </c>
      <c r="M338">
        <v>9930.2800000000007</v>
      </c>
      <c r="N338">
        <v>0</v>
      </c>
      <c r="O338">
        <v>0</v>
      </c>
      <c r="P338">
        <v>0</v>
      </c>
      <c r="Q338">
        <v>-67007.5</v>
      </c>
      <c r="R338">
        <v>12992.5</v>
      </c>
      <c r="S338">
        <v>444001</v>
      </c>
      <c r="T338" s="2">
        <v>45453</v>
      </c>
      <c r="U338" s="2"/>
      <c r="V338" t="s">
        <v>31</v>
      </c>
      <c r="W338">
        <v>2808</v>
      </c>
      <c r="X338">
        <v>0</v>
      </c>
      <c r="Y338" t="s">
        <v>551</v>
      </c>
      <c r="Z338">
        <v>0</v>
      </c>
      <c r="AA338" t="s">
        <v>2145</v>
      </c>
      <c r="AB338">
        <v>22357.5</v>
      </c>
      <c r="AC338">
        <v>0.46</v>
      </c>
      <c r="AD338" t="s">
        <v>2402</v>
      </c>
    </row>
    <row r="339" spans="1:30" x14ac:dyDescent="0.25">
      <c r="A339">
        <v>7285</v>
      </c>
      <c r="B339" t="s">
        <v>1465</v>
      </c>
      <c r="C339" t="s">
        <v>1508</v>
      </c>
      <c r="D339" s="11">
        <f t="shared" si="5"/>
        <v>388261.9</v>
      </c>
      <c r="E339" s="6">
        <v>388261.9</v>
      </c>
      <c r="F339" s="6">
        <v>0</v>
      </c>
      <c r="G339" s="6">
        <v>0</v>
      </c>
      <c r="H339">
        <v>0</v>
      </c>
      <c r="I339">
        <v>54356.67</v>
      </c>
      <c r="J339">
        <v>11647.86</v>
      </c>
      <c r="K339">
        <v>9706.5499999999993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312551</v>
      </c>
      <c r="T339" s="2">
        <v>45454</v>
      </c>
      <c r="U339" s="2">
        <v>45523</v>
      </c>
      <c r="V339" t="s">
        <v>31</v>
      </c>
      <c r="W339">
        <v>3801</v>
      </c>
      <c r="X339">
        <v>0</v>
      </c>
      <c r="Y339" t="s">
        <v>551</v>
      </c>
      <c r="Z339">
        <v>0</v>
      </c>
      <c r="AA339" t="s">
        <v>2093</v>
      </c>
      <c r="AB339">
        <v>0</v>
      </c>
      <c r="AC339">
        <v>0.18</v>
      </c>
      <c r="AD339" t="s">
        <v>1935</v>
      </c>
    </row>
    <row r="340" spans="1:30" x14ac:dyDescent="0.25">
      <c r="A340">
        <v>7286</v>
      </c>
      <c r="B340" t="s">
        <v>1455</v>
      </c>
      <c r="C340" t="s">
        <v>1509</v>
      </c>
      <c r="D340" s="11">
        <f t="shared" si="5"/>
        <v>1120719.8</v>
      </c>
      <c r="E340" s="6">
        <v>1120719.8</v>
      </c>
      <c r="F340" s="6">
        <v>0</v>
      </c>
      <c r="G340" s="6">
        <v>0</v>
      </c>
      <c r="H340">
        <v>0</v>
      </c>
      <c r="I340">
        <v>160424.25</v>
      </c>
      <c r="J340">
        <v>34376.620000000003</v>
      </c>
      <c r="K340">
        <v>28647.19</v>
      </c>
      <c r="L340">
        <v>0</v>
      </c>
      <c r="M340">
        <v>9930.2800000000007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912510</v>
      </c>
      <c r="T340" s="2">
        <v>45453</v>
      </c>
      <c r="U340" s="2"/>
      <c r="V340" t="s">
        <v>31</v>
      </c>
      <c r="W340">
        <v>105408</v>
      </c>
      <c r="X340">
        <v>0</v>
      </c>
      <c r="Y340" t="s">
        <v>551</v>
      </c>
      <c r="Z340">
        <v>0</v>
      </c>
      <c r="AA340" t="s">
        <v>2145</v>
      </c>
      <c r="AB340">
        <v>370848</v>
      </c>
      <c r="AC340">
        <v>0.8</v>
      </c>
      <c r="AD340" t="s">
        <v>2403</v>
      </c>
    </row>
    <row r="341" spans="1:30" x14ac:dyDescent="0.25">
      <c r="A341">
        <v>7287</v>
      </c>
      <c r="B341" t="s">
        <v>1460</v>
      </c>
      <c r="C341" t="s">
        <v>1510</v>
      </c>
      <c r="D341" s="11">
        <f t="shared" si="5"/>
        <v>1130855.2</v>
      </c>
      <c r="E341" s="6">
        <v>1130855.2</v>
      </c>
      <c r="F341" s="6">
        <v>0</v>
      </c>
      <c r="G341" s="6">
        <v>0</v>
      </c>
      <c r="H341">
        <v>0</v>
      </c>
      <c r="I341">
        <v>161843.21</v>
      </c>
      <c r="J341">
        <v>34680.69</v>
      </c>
      <c r="K341">
        <v>28900.57</v>
      </c>
      <c r="L341">
        <v>0</v>
      </c>
      <c r="M341">
        <v>9930.2800000000007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920669</v>
      </c>
      <c r="T341" s="2">
        <v>45453</v>
      </c>
      <c r="U341" s="2"/>
      <c r="V341" t="s">
        <v>31</v>
      </c>
      <c r="W341">
        <v>126908</v>
      </c>
      <c r="X341">
        <v>0</v>
      </c>
      <c r="Y341" t="s">
        <v>551</v>
      </c>
      <c r="Z341">
        <v>0</v>
      </c>
      <c r="AA341" t="s">
        <v>2145</v>
      </c>
      <c r="AB341">
        <v>379791</v>
      </c>
      <c r="AC341">
        <v>0.81</v>
      </c>
      <c r="AD341" t="s">
        <v>2404</v>
      </c>
    </row>
    <row r="342" spans="1:30" x14ac:dyDescent="0.25">
      <c r="A342">
        <v>7288</v>
      </c>
      <c r="B342" t="s">
        <v>1464</v>
      </c>
      <c r="C342" t="s">
        <v>1511</v>
      </c>
      <c r="D342" s="11">
        <f t="shared" si="5"/>
        <v>859015.77</v>
      </c>
      <c r="E342" s="6">
        <v>663139.19999999995</v>
      </c>
      <c r="F342" s="6">
        <v>0</v>
      </c>
      <c r="G342" s="6">
        <v>0</v>
      </c>
      <c r="H342">
        <v>0</v>
      </c>
      <c r="I342">
        <v>123293.56</v>
      </c>
      <c r="J342">
        <v>27225</v>
      </c>
      <c r="K342">
        <v>22016.7</v>
      </c>
      <c r="L342">
        <v>0</v>
      </c>
      <c r="M342">
        <v>9930.2800000000007</v>
      </c>
      <c r="N342">
        <v>0</v>
      </c>
      <c r="O342">
        <v>0</v>
      </c>
      <c r="P342">
        <v>0</v>
      </c>
      <c r="Q342">
        <v>804.95</v>
      </c>
      <c r="R342">
        <v>804.95</v>
      </c>
      <c r="S342">
        <v>699008</v>
      </c>
      <c r="T342" s="2">
        <v>45453</v>
      </c>
      <c r="U342" s="2"/>
      <c r="V342" t="s">
        <v>31</v>
      </c>
      <c r="W342">
        <v>2907</v>
      </c>
      <c r="X342">
        <v>0</v>
      </c>
      <c r="Y342" t="s">
        <v>551</v>
      </c>
      <c r="Z342">
        <v>195876.57</v>
      </c>
      <c r="AA342" t="s">
        <v>2145</v>
      </c>
      <c r="AB342">
        <v>0</v>
      </c>
      <c r="AC342">
        <v>0.24</v>
      </c>
      <c r="AD342" t="s">
        <v>2405</v>
      </c>
    </row>
    <row r="343" spans="1:30" x14ac:dyDescent="0.25">
      <c r="A343">
        <v>7289</v>
      </c>
      <c r="B343" t="s">
        <v>1463</v>
      </c>
      <c r="C343" t="s">
        <v>1512</v>
      </c>
      <c r="D343" s="11">
        <f t="shared" si="5"/>
        <v>927626.62</v>
      </c>
      <c r="E343" s="6">
        <v>713439.5</v>
      </c>
      <c r="F343" s="6">
        <v>0</v>
      </c>
      <c r="G343" s="6">
        <v>0</v>
      </c>
      <c r="H343">
        <v>0</v>
      </c>
      <c r="I343">
        <v>133198.28</v>
      </c>
      <c r="J343">
        <v>28542.49</v>
      </c>
      <c r="K343">
        <v>23785.41</v>
      </c>
      <c r="L343">
        <v>0</v>
      </c>
      <c r="M343">
        <v>9930.2800000000007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755960</v>
      </c>
      <c r="T343" s="2">
        <v>45453</v>
      </c>
      <c r="U343" s="2"/>
      <c r="V343" t="s">
        <v>31</v>
      </c>
      <c r="W343">
        <v>105408</v>
      </c>
      <c r="X343">
        <v>0</v>
      </c>
      <c r="Y343" t="s">
        <v>551</v>
      </c>
      <c r="Z343">
        <v>214187.12</v>
      </c>
      <c r="AA343" t="s">
        <v>2145</v>
      </c>
      <c r="AB343">
        <v>101530.5</v>
      </c>
      <c r="AC343">
        <v>0.22</v>
      </c>
      <c r="AD343" t="s">
        <v>2406</v>
      </c>
    </row>
    <row r="344" spans="1:30" x14ac:dyDescent="0.25">
      <c r="A344">
        <v>7290</v>
      </c>
      <c r="B344" t="s">
        <v>1458</v>
      </c>
      <c r="C344" t="s">
        <v>1513</v>
      </c>
      <c r="D344" s="11">
        <f t="shared" si="5"/>
        <v>828461.27</v>
      </c>
      <c r="E344" s="6">
        <v>638058.1</v>
      </c>
      <c r="F344" s="6">
        <v>0</v>
      </c>
      <c r="G344" s="6">
        <v>0</v>
      </c>
      <c r="H344">
        <v>0</v>
      </c>
      <c r="I344">
        <v>117984.65</v>
      </c>
      <c r="J344">
        <v>30728.17</v>
      </c>
      <c r="K344">
        <v>21068.69</v>
      </c>
      <c r="L344">
        <v>0</v>
      </c>
      <c r="M344">
        <v>9930.2800000000007</v>
      </c>
      <c r="N344">
        <v>0</v>
      </c>
      <c r="O344">
        <v>0</v>
      </c>
      <c r="P344">
        <v>0</v>
      </c>
      <c r="Q344">
        <v>5445.75</v>
      </c>
      <c r="R344">
        <v>5445.75</v>
      </c>
      <c r="S344">
        <v>668481</v>
      </c>
      <c r="T344" s="2">
        <v>45453</v>
      </c>
      <c r="U344" s="2"/>
      <c r="V344" t="s">
        <v>31</v>
      </c>
      <c r="W344">
        <v>1508</v>
      </c>
      <c r="X344">
        <v>0</v>
      </c>
      <c r="Y344" t="s">
        <v>551</v>
      </c>
      <c r="Z344">
        <v>190403.17</v>
      </c>
      <c r="AA344" t="s">
        <v>2145</v>
      </c>
      <c r="AB344">
        <v>81977.5</v>
      </c>
      <c r="AC344">
        <v>-0.47</v>
      </c>
      <c r="AD344" t="s">
        <v>2407</v>
      </c>
    </row>
    <row r="345" spans="1:30" x14ac:dyDescent="0.25">
      <c r="A345">
        <v>7291</v>
      </c>
      <c r="B345" t="s">
        <v>1461</v>
      </c>
      <c r="C345" t="s">
        <v>1514</v>
      </c>
      <c r="D345" s="11">
        <f t="shared" si="5"/>
        <v>1090931</v>
      </c>
      <c r="E345" s="6">
        <v>1090931</v>
      </c>
      <c r="F345" s="6">
        <v>0</v>
      </c>
      <c r="G345" s="6">
        <v>0</v>
      </c>
      <c r="H345">
        <v>0</v>
      </c>
      <c r="I345">
        <v>156672.43</v>
      </c>
      <c r="J345">
        <v>33572.660000000003</v>
      </c>
      <c r="K345">
        <v>27977.23</v>
      </c>
      <c r="L345">
        <v>0</v>
      </c>
      <c r="M345">
        <v>9930.2800000000007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890936</v>
      </c>
      <c r="T345" s="2">
        <v>45453</v>
      </c>
      <c r="U345" s="2"/>
      <c r="V345" t="s">
        <v>31</v>
      </c>
      <c r="W345">
        <v>105408</v>
      </c>
      <c r="X345">
        <v>0</v>
      </c>
      <c r="Y345" t="s">
        <v>551</v>
      </c>
      <c r="Z345">
        <v>0</v>
      </c>
      <c r="AA345" t="s">
        <v>2299</v>
      </c>
      <c r="AB345">
        <v>396029</v>
      </c>
      <c r="AC345">
        <v>-0.23</v>
      </c>
      <c r="AD345" t="s">
        <v>2408</v>
      </c>
    </row>
    <row r="346" spans="1:30" x14ac:dyDescent="0.25">
      <c r="A346">
        <v>7293</v>
      </c>
      <c r="B346" t="s">
        <v>1469</v>
      </c>
      <c r="C346" t="s">
        <v>1516</v>
      </c>
      <c r="D346" s="11">
        <f t="shared" si="5"/>
        <v>946343.11</v>
      </c>
      <c r="E346" s="6">
        <v>946343.11</v>
      </c>
      <c r="F346" s="6">
        <v>0</v>
      </c>
      <c r="G346" s="6">
        <v>0</v>
      </c>
      <c r="H346">
        <v>0</v>
      </c>
      <c r="I346">
        <v>135530.1</v>
      </c>
      <c r="J346">
        <v>30521.26</v>
      </c>
      <c r="K346">
        <v>24201.81</v>
      </c>
      <c r="L346">
        <v>0</v>
      </c>
      <c r="M346">
        <v>9930.2800000000007</v>
      </c>
      <c r="N346">
        <v>0</v>
      </c>
      <c r="O346">
        <v>0</v>
      </c>
      <c r="P346">
        <v>0</v>
      </c>
      <c r="Q346">
        <v>-78520.91</v>
      </c>
      <c r="R346">
        <v>1479.09</v>
      </c>
      <c r="S346">
        <v>689367</v>
      </c>
      <c r="T346" s="2">
        <v>45455</v>
      </c>
      <c r="U346" s="2"/>
      <c r="V346" t="s">
        <v>31</v>
      </c>
      <c r="W346">
        <v>3900</v>
      </c>
      <c r="X346">
        <v>0</v>
      </c>
      <c r="Y346" t="s">
        <v>551</v>
      </c>
      <c r="Z346">
        <v>0</v>
      </c>
      <c r="AA346" t="s">
        <v>2145</v>
      </c>
      <c r="AB346">
        <v>154372</v>
      </c>
      <c r="AC346">
        <v>-0.75</v>
      </c>
      <c r="AD346" t="s">
        <v>2409</v>
      </c>
    </row>
    <row r="347" spans="1:30" x14ac:dyDescent="0.25">
      <c r="A347">
        <v>7294</v>
      </c>
      <c r="B347" t="s">
        <v>1466</v>
      </c>
      <c r="C347" t="s">
        <v>1517</v>
      </c>
      <c r="D347" s="11">
        <f t="shared" si="5"/>
        <v>1568185.43</v>
      </c>
      <c r="E347" s="6">
        <v>1568185.43</v>
      </c>
      <c r="F347" s="6">
        <v>0</v>
      </c>
      <c r="G347" s="6">
        <v>0</v>
      </c>
      <c r="H347">
        <v>0</v>
      </c>
      <c r="I347">
        <v>224641.9</v>
      </c>
      <c r="J347">
        <v>48137.56</v>
      </c>
      <c r="K347">
        <v>40114.620000000003</v>
      </c>
      <c r="L347">
        <v>0</v>
      </c>
      <c r="M347">
        <v>9930.2800000000007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1281761</v>
      </c>
      <c r="T347" s="2">
        <v>45455</v>
      </c>
      <c r="U347" s="2"/>
      <c r="V347" t="s">
        <v>31</v>
      </c>
      <c r="W347">
        <v>105408</v>
      </c>
      <c r="X347">
        <v>0</v>
      </c>
      <c r="Y347" t="s">
        <v>551</v>
      </c>
      <c r="Z347">
        <v>0</v>
      </c>
      <c r="AA347" t="s">
        <v>2145</v>
      </c>
      <c r="AB347">
        <v>269991.5</v>
      </c>
      <c r="AC347">
        <v>0.4</v>
      </c>
      <c r="AD347" t="s">
        <v>2410</v>
      </c>
    </row>
    <row r="348" spans="1:30" x14ac:dyDescent="0.25">
      <c r="A348">
        <v>7295</v>
      </c>
      <c r="B348" t="s">
        <v>1473</v>
      </c>
      <c r="C348" t="s">
        <v>1518</v>
      </c>
      <c r="D348" s="11">
        <f t="shared" si="5"/>
        <v>873765.7</v>
      </c>
      <c r="E348" s="6">
        <v>873765.7</v>
      </c>
      <c r="F348" s="6">
        <v>0</v>
      </c>
      <c r="G348" s="6">
        <v>0</v>
      </c>
      <c r="H348">
        <v>0</v>
      </c>
      <c r="I348">
        <v>125239.01</v>
      </c>
      <c r="J348">
        <v>28179.86</v>
      </c>
      <c r="K348">
        <v>22364.11</v>
      </c>
      <c r="L348">
        <v>0</v>
      </c>
      <c r="M348">
        <v>9930.2800000000007</v>
      </c>
      <c r="N348">
        <v>0</v>
      </c>
      <c r="O348">
        <v>0</v>
      </c>
      <c r="P348">
        <v>0</v>
      </c>
      <c r="Q348">
        <v>-38657.07</v>
      </c>
      <c r="R348">
        <v>1342.93</v>
      </c>
      <c r="S348">
        <v>670194</v>
      </c>
      <c r="T348" s="2">
        <v>45456</v>
      </c>
      <c r="U348" s="2"/>
      <c r="V348" t="s">
        <v>31</v>
      </c>
      <c r="W348">
        <v>2808</v>
      </c>
      <c r="X348">
        <v>0</v>
      </c>
      <c r="Y348" t="s">
        <v>551</v>
      </c>
      <c r="Z348">
        <v>0</v>
      </c>
      <c r="AA348" t="s">
        <v>2093</v>
      </c>
      <c r="AB348">
        <v>47340</v>
      </c>
      <c r="AC348">
        <v>-0.02</v>
      </c>
      <c r="AD348" t="s">
        <v>2199</v>
      </c>
    </row>
    <row r="349" spans="1:30" x14ac:dyDescent="0.25">
      <c r="A349">
        <v>7296</v>
      </c>
      <c r="B349" t="s">
        <v>1539</v>
      </c>
      <c r="C349" t="s">
        <v>1519</v>
      </c>
      <c r="D349" s="11">
        <f t="shared" si="5"/>
        <v>1379838.98</v>
      </c>
      <c r="E349" s="6">
        <v>1073254.8999999999</v>
      </c>
      <c r="F349" s="6">
        <v>0</v>
      </c>
      <c r="G349" s="6">
        <v>0</v>
      </c>
      <c r="H349">
        <v>0</v>
      </c>
      <c r="I349">
        <v>198302.5</v>
      </c>
      <c r="J349">
        <v>42493.39</v>
      </c>
      <c r="K349">
        <v>35411.160000000003</v>
      </c>
      <c r="L349">
        <v>0</v>
      </c>
      <c r="M349">
        <v>9930.2800000000007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1130310</v>
      </c>
      <c r="T349" s="2">
        <v>45468</v>
      </c>
      <c r="U349" s="2"/>
      <c r="V349" t="s">
        <v>31</v>
      </c>
      <c r="W349">
        <v>2808</v>
      </c>
      <c r="X349">
        <v>0</v>
      </c>
      <c r="Y349" t="s">
        <v>551</v>
      </c>
      <c r="Z349">
        <v>306584.08</v>
      </c>
      <c r="AA349" t="s">
        <v>2093</v>
      </c>
      <c r="AB349">
        <v>252672</v>
      </c>
      <c r="AC349">
        <v>0.93</v>
      </c>
      <c r="AD349" t="s">
        <v>2411</v>
      </c>
    </row>
    <row r="350" spans="1:30" x14ac:dyDescent="0.25">
      <c r="A350">
        <v>7297</v>
      </c>
      <c r="B350" t="s">
        <v>1540</v>
      </c>
      <c r="C350" t="s">
        <v>1520</v>
      </c>
      <c r="D350" s="11">
        <f t="shared" si="5"/>
        <v>968059.2</v>
      </c>
      <c r="E350" s="6">
        <v>757934.4</v>
      </c>
      <c r="F350" s="6">
        <v>0</v>
      </c>
      <c r="G350" s="6">
        <v>0</v>
      </c>
      <c r="H350">
        <v>0</v>
      </c>
      <c r="I350">
        <v>137835.4</v>
      </c>
      <c r="J350">
        <v>33600.18</v>
      </c>
      <c r="K350">
        <v>24613.47</v>
      </c>
      <c r="L350">
        <v>0</v>
      </c>
      <c r="M350">
        <v>9930.2800000000007</v>
      </c>
      <c r="N350">
        <v>0</v>
      </c>
      <c r="O350">
        <v>0</v>
      </c>
      <c r="P350">
        <v>0</v>
      </c>
      <c r="Q350">
        <v>4064.03</v>
      </c>
      <c r="R350">
        <v>4064.03</v>
      </c>
      <c r="S350">
        <v>782623</v>
      </c>
      <c r="T350" s="2">
        <v>45461</v>
      </c>
      <c r="U350" s="2"/>
      <c r="V350" t="s">
        <v>31</v>
      </c>
      <c r="W350">
        <v>123305</v>
      </c>
      <c r="X350">
        <v>0</v>
      </c>
      <c r="Y350" t="s">
        <v>551</v>
      </c>
      <c r="Z350">
        <v>210124.79999999999</v>
      </c>
      <c r="AA350" t="s">
        <v>2093</v>
      </c>
      <c r="AB350">
        <v>98606.5</v>
      </c>
      <c r="AC350">
        <v>-0.36</v>
      </c>
      <c r="AD350" t="s">
        <v>2242</v>
      </c>
    </row>
    <row r="351" spans="1:30" x14ac:dyDescent="0.25">
      <c r="A351">
        <v>7298</v>
      </c>
      <c r="B351" t="s">
        <v>1541</v>
      </c>
      <c r="C351" t="s">
        <v>1521</v>
      </c>
      <c r="D351" s="11">
        <f t="shared" si="5"/>
        <v>1304831.3</v>
      </c>
      <c r="E351" s="6">
        <v>1016601.3</v>
      </c>
      <c r="F351" s="6">
        <v>0</v>
      </c>
      <c r="G351" s="6">
        <v>0</v>
      </c>
      <c r="H351">
        <v>0</v>
      </c>
      <c r="I351">
        <v>187276.37</v>
      </c>
      <c r="J351">
        <v>40130.65</v>
      </c>
      <c r="K351">
        <v>33442.21</v>
      </c>
      <c r="L351">
        <v>0</v>
      </c>
      <c r="M351">
        <v>9930.2800000000007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1066909</v>
      </c>
      <c r="T351" s="2">
        <v>45469</v>
      </c>
      <c r="U351" s="2"/>
      <c r="V351" t="s">
        <v>31</v>
      </c>
      <c r="W351">
        <v>105408</v>
      </c>
      <c r="X351">
        <v>0</v>
      </c>
      <c r="Y351" t="s">
        <v>551</v>
      </c>
      <c r="Z351">
        <v>288230</v>
      </c>
      <c r="AA351" t="s">
        <v>2093</v>
      </c>
      <c r="AB351">
        <v>203408</v>
      </c>
      <c r="AC351">
        <v>0.17</v>
      </c>
      <c r="AD351" t="s">
        <v>2412</v>
      </c>
    </row>
    <row r="352" spans="1:30" x14ac:dyDescent="0.25">
      <c r="A352">
        <v>7299</v>
      </c>
      <c r="B352" t="s">
        <v>2044</v>
      </c>
      <c r="C352" t="s">
        <v>2045</v>
      </c>
      <c r="D352" s="11">
        <f t="shared" si="5"/>
        <v>330459.59999999998</v>
      </c>
      <c r="E352" s="6">
        <v>330459.59999999998</v>
      </c>
      <c r="F352" s="6">
        <v>0</v>
      </c>
      <c r="G352" s="6">
        <v>0</v>
      </c>
      <c r="H352">
        <v>0</v>
      </c>
      <c r="I352">
        <v>48577.57</v>
      </c>
      <c r="J352">
        <v>14446.08</v>
      </c>
      <c r="K352">
        <v>8674.56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4036.6</v>
      </c>
      <c r="R352">
        <v>4036.6</v>
      </c>
      <c r="S352">
        <v>279321</v>
      </c>
      <c r="T352" s="2">
        <v>45474</v>
      </c>
      <c r="U352" s="2">
        <v>45532</v>
      </c>
      <c r="V352" t="s">
        <v>31</v>
      </c>
      <c r="W352">
        <v>105408</v>
      </c>
      <c r="X352">
        <v>0</v>
      </c>
      <c r="Y352" t="s">
        <v>551</v>
      </c>
      <c r="Z352">
        <v>0</v>
      </c>
      <c r="AA352" t="s">
        <v>2145</v>
      </c>
      <c r="AB352">
        <v>0</v>
      </c>
      <c r="AC352">
        <v>0.03</v>
      </c>
      <c r="AD352" t="s">
        <v>2413</v>
      </c>
    </row>
    <row r="353" spans="1:30" x14ac:dyDescent="0.25">
      <c r="A353">
        <v>7300</v>
      </c>
      <c r="B353" t="s">
        <v>2047</v>
      </c>
      <c r="C353" t="s">
        <v>2048</v>
      </c>
      <c r="D353" s="11">
        <f t="shared" si="5"/>
        <v>968059.2</v>
      </c>
      <c r="E353" s="6">
        <v>757934.4</v>
      </c>
      <c r="F353" s="6">
        <v>0</v>
      </c>
      <c r="G353" s="6">
        <v>0</v>
      </c>
      <c r="H353">
        <v>0</v>
      </c>
      <c r="I353">
        <v>137835.4</v>
      </c>
      <c r="J353">
        <v>33600.18</v>
      </c>
      <c r="K353">
        <v>24613.47</v>
      </c>
      <c r="L353">
        <v>0</v>
      </c>
      <c r="M353">
        <v>9930.2800000000007</v>
      </c>
      <c r="N353">
        <v>0</v>
      </c>
      <c r="O353">
        <v>0</v>
      </c>
      <c r="P353">
        <v>0</v>
      </c>
      <c r="Q353">
        <v>-35935.97</v>
      </c>
      <c r="R353">
        <v>4064.03</v>
      </c>
      <c r="S353">
        <v>742623</v>
      </c>
      <c r="T353" s="2">
        <v>45481</v>
      </c>
      <c r="U353" s="2"/>
      <c r="V353" t="s">
        <v>31</v>
      </c>
      <c r="W353">
        <v>105408</v>
      </c>
      <c r="X353">
        <v>0</v>
      </c>
      <c r="Y353" t="s">
        <v>551</v>
      </c>
      <c r="Z353">
        <v>210124.79999999999</v>
      </c>
      <c r="AA353" t="s">
        <v>2093</v>
      </c>
      <c r="AB353">
        <v>98606.5</v>
      </c>
      <c r="AC353">
        <v>-0.36</v>
      </c>
      <c r="AD353" t="s">
        <v>2335</v>
      </c>
    </row>
    <row r="354" spans="1:30" x14ac:dyDescent="0.25">
      <c r="A354">
        <v>7301</v>
      </c>
      <c r="B354" t="s">
        <v>2050</v>
      </c>
      <c r="C354" t="s">
        <v>1606</v>
      </c>
      <c r="D354" s="11">
        <f t="shared" si="5"/>
        <v>760449.22</v>
      </c>
      <c r="E354" s="6">
        <v>585643.19999999995</v>
      </c>
      <c r="F354" s="6">
        <v>0</v>
      </c>
      <c r="G354" s="6">
        <v>0</v>
      </c>
      <c r="H354">
        <v>0</v>
      </c>
      <c r="I354">
        <v>108298.89</v>
      </c>
      <c r="J354">
        <v>29390.99</v>
      </c>
      <c r="K354">
        <v>19339.09</v>
      </c>
      <c r="L354">
        <v>0</v>
      </c>
      <c r="M354">
        <v>9930.2800000000007</v>
      </c>
      <c r="N354">
        <v>0</v>
      </c>
      <c r="O354">
        <v>0</v>
      </c>
      <c r="P354">
        <v>0</v>
      </c>
      <c r="Q354">
        <v>6184.09</v>
      </c>
      <c r="R354">
        <v>6184.09</v>
      </c>
      <c r="S354">
        <v>612789</v>
      </c>
      <c r="T354" s="2">
        <v>45481</v>
      </c>
      <c r="U354" s="2"/>
      <c r="V354" t="s">
        <v>31</v>
      </c>
      <c r="W354">
        <v>105408</v>
      </c>
      <c r="X354">
        <v>0</v>
      </c>
      <c r="Y354" t="s">
        <v>551</v>
      </c>
      <c r="Z354">
        <v>174806.02</v>
      </c>
      <c r="AA354" t="s">
        <v>2299</v>
      </c>
      <c r="AB354">
        <v>75240</v>
      </c>
      <c r="AC354">
        <v>0.67</v>
      </c>
      <c r="AD354" t="s">
        <v>2414</v>
      </c>
    </row>
    <row r="355" spans="1:30" x14ac:dyDescent="0.25">
      <c r="A355">
        <v>7302</v>
      </c>
      <c r="B355" t="s">
        <v>2052</v>
      </c>
      <c r="C355" t="s">
        <v>2053</v>
      </c>
      <c r="D355" s="11">
        <f t="shared" si="5"/>
        <v>852566.8</v>
      </c>
      <c r="E355" s="6">
        <v>852566.8</v>
      </c>
      <c r="F355" s="6">
        <v>0</v>
      </c>
      <c r="G355" s="6">
        <v>0</v>
      </c>
      <c r="H355">
        <v>0</v>
      </c>
      <c r="I355">
        <v>122115.98</v>
      </c>
      <c r="J355">
        <v>28208.959999999999</v>
      </c>
      <c r="K355">
        <v>21806.43</v>
      </c>
      <c r="L355">
        <v>0</v>
      </c>
      <c r="M355">
        <v>9930.2800000000007</v>
      </c>
      <c r="N355">
        <v>0</v>
      </c>
      <c r="O355">
        <v>0</v>
      </c>
      <c r="P355">
        <v>0</v>
      </c>
      <c r="Q355">
        <v>2041.25</v>
      </c>
      <c r="R355">
        <v>2041.25</v>
      </c>
      <c r="S355">
        <v>692237</v>
      </c>
      <c r="T355" s="2">
        <v>45481</v>
      </c>
      <c r="U355" s="2"/>
      <c r="V355" t="s">
        <v>31</v>
      </c>
      <c r="W355" t="s">
        <v>2054</v>
      </c>
      <c r="X355">
        <v>0</v>
      </c>
      <c r="Y355" t="s">
        <v>551</v>
      </c>
      <c r="Z355">
        <v>0</v>
      </c>
      <c r="AA355" t="s">
        <v>2093</v>
      </c>
      <c r="AB355">
        <v>19167</v>
      </c>
      <c r="AC355">
        <v>0.39</v>
      </c>
      <c r="AD355" t="s">
        <v>2115</v>
      </c>
    </row>
    <row r="356" spans="1:30" x14ac:dyDescent="0.25">
      <c r="A356">
        <v>7303</v>
      </c>
      <c r="B356" t="s">
        <v>2056</v>
      </c>
      <c r="C356" t="s">
        <v>2057</v>
      </c>
      <c r="D356" s="11">
        <f t="shared" si="5"/>
        <v>321516.75</v>
      </c>
      <c r="E356" s="6">
        <v>321516.75</v>
      </c>
      <c r="F356" s="6">
        <v>0</v>
      </c>
      <c r="G356" s="6">
        <v>0</v>
      </c>
      <c r="H356">
        <v>0</v>
      </c>
      <c r="I356">
        <v>45012.34</v>
      </c>
      <c r="J356">
        <v>9645.5</v>
      </c>
      <c r="K356">
        <v>8037.92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258821</v>
      </c>
      <c r="T356" s="2">
        <v>45484</v>
      </c>
      <c r="U356" s="2">
        <v>45518</v>
      </c>
      <c r="V356" t="s">
        <v>31</v>
      </c>
      <c r="W356">
        <v>105408</v>
      </c>
      <c r="X356">
        <v>0</v>
      </c>
      <c r="Y356" t="s">
        <v>551</v>
      </c>
      <c r="Z356">
        <v>0</v>
      </c>
      <c r="AA356" t="s">
        <v>2145</v>
      </c>
      <c r="AB356">
        <v>19163.25</v>
      </c>
      <c r="AC356">
        <v>0.01</v>
      </c>
      <c r="AD356" t="s">
        <v>2415</v>
      </c>
    </row>
    <row r="357" spans="1:30" x14ac:dyDescent="0.25">
      <c r="A357">
        <v>7304</v>
      </c>
      <c r="B357" t="s">
        <v>2059</v>
      </c>
      <c r="C357" t="s">
        <v>1609</v>
      </c>
      <c r="D357" s="11">
        <f t="shared" si="5"/>
        <v>648074.4</v>
      </c>
      <c r="E357" s="6">
        <v>648074.4</v>
      </c>
      <c r="F357" s="6">
        <v>0</v>
      </c>
      <c r="G357" s="6">
        <v>0</v>
      </c>
      <c r="H357">
        <v>0</v>
      </c>
      <c r="I357">
        <v>92853.78</v>
      </c>
      <c r="J357">
        <v>24788.16</v>
      </c>
      <c r="K357">
        <v>16581.03</v>
      </c>
      <c r="L357">
        <v>0</v>
      </c>
      <c r="M357">
        <v>9930.2800000000007</v>
      </c>
      <c r="N357">
        <v>0</v>
      </c>
      <c r="O357">
        <v>0</v>
      </c>
      <c r="P357">
        <v>0</v>
      </c>
      <c r="Q357">
        <v>4890.92</v>
      </c>
      <c r="R357">
        <v>4890.92</v>
      </c>
      <c r="S357">
        <v>523978</v>
      </c>
      <c r="T357" s="2">
        <v>45485</v>
      </c>
      <c r="U357" s="2"/>
      <c r="V357" t="s">
        <v>31</v>
      </c>
      <c r="W357">
        <v>105408</v>
      </c>
      <c r="X357">
        <v>0</v>
      </c>
      <c r="Y357" t="s">
        <v>551</v>
      </c>
      <c r="Z357">
        <v>0</v>
      </c>
      <c r="AA357" t="s">
        <v>2299</v>
      </c>
      <c r="AB357">
        <v>0</v>
      </c>
      <c r="AC357">
        <v>-0.99</v>
      </c>
      <c r="AD357" t="s">
        <v>2416</v>
      </c>
    </row>
    <row r="358" spans="1:30" x14ac:dyDescent="0.25">
      <c r="A358">
        <v>7305</v>
      </c>
      <c r="B358" t="s">
        <v>2061</v>
      </c>
      <c r="C358" t="s">
        <v>2062</v>
      </c>
      <c r="D358" s="11">
        <f t="shared" si="5"/>
        <v>1188542.8</v>
      </c>
      <c r="E358" s="6">
        <v>1188542.8</v>
      </c>
      <c r="F358" s="6">
        <v>0</v>
      </c>
      <c r="G358" s="6">
        <v>0</v>
      </c>
      <c r="H358">
        <v>0</v>
      </c>
      <c r="I358">
        <v>170690.55</v>
      </c>
      <c r="J358">
        <v>36576.550000000003</v>
      </c>
      <c r="K358">
        <v>30480.46</v>
      </c>
      <c r="L358">
        <v>0</v>
      </c>
      <c r="M358">
        <v>9930.2800000000007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971541</v>
      </c>
      <c r="T358" s="2">
        <v>45485</v>
      </c>
      <c r="U358" s="2"/>
      <c r="V358" t="s">
        <v>31</v>
      </c>
      <c r="W358">
        <v>105408</v>
      </c>
      <c r="X358">
        <v>0</v>
      </c>
      <c r="Y358" t="s">
        <v>551</v>
      </c>
      <c r="Z358">
        <v>0</v>
      </c>
      <c r="AA358" t="s">
        <v>2145</v>
      </c>
      <c r="AB358">
        <v>431460</v>
      </c>
      <c r="AC358">
        <v>0.64</v>
      </c>
      <c r="AD358" t="s">
        <v>2417</v>
      </c>
    </row>
    <row r="359" spans="1:30" x14ac:dyDescent="0.25">
      <c r="A359">
        <v>7306</v>
      </c>
      <c r="B359" t="s">
        <v>2064</v>
      </c>
      <c r="C359" t="s">
        <v>2065</v>
      </c>
      <c r="D359" s="11">
        <f t="shared" si="5"/>
        <v>1205520.8999999999</v>
      </c>
      <c r="E359" s="6">
        <v>1205520.8999999999</v>
      </c>
      <c r="F359" s="6">
        <v>0</v>
      </c>
      <c r="G359" s="6">
        <v>0</v>
      </c>
      <c r="H359">
        <v>0</v>
      </c>
      <c r="I359">
        <v>172819.06</v>
      </c>
      <c r="J359">
        <v>37032.660000000003</v>
      </c>
      <c r="K359">
        <v>30860.55</v>
      </c>
      <c r="L359">
        <v>0</v>
      </c>
      <c r="M359">
        <v>9930.2800000000007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983779</v>
      </c>
      <c r="T359" s="2">
        <v>45485</v>
      </c>
      <c r="U359" s="2"/>
      <c r="V359" t="s">
        <v>31</v>
      </c>
      <c r="W359">
        <v>3009</v>
      </c>
      <c r="X359">
        <v>0</v>
      </c>
      <c r="Y359" t="s">
        <v>551</v>
      </c>
      <c r="Z359">
        <v>0</v>
      </c>
      <c r="AA359" t="s">
        <v>2145</v>
      </c>
      <c r="AB359">
        <v>474897.5</v>
      </c>
      <c r="AC359">
        <v>-0.37</v>
      </c>
      <c r="AD359" t="s">
        <v>2418</v>
      </c>
    </row>
    <row r="360" spans="1:30" x14ac:dyDescent="0.25">
      <c r="A360">
        <v>7308</v>
      </c>
      <c r="B360" t="s">
        <v>2067</v>
      </c>
      <c r="C360" t="s">
        <v>2068</v>
      </c>
      <c r="D360" s="11">
        <f t="shared" si="5"/>
        <v>302211.55</v>
      </c>
      <c r="E360" s="6">
        <v>302211.55</v>
      </c>
      <c r="F360" s="6">
        <v>0</v>
      </c>
      <c r="G360" s="6">
        <v>0</v>
      </c>
      <c r="H360">
        <v>0</v>
      </c>
      <c r="I360">
        <v>42309.62</v>
      </c>
      <c r="J360">
        <v>9066.35</v>
      </c>
      <c r="K360">
        <v>7555.29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243280</v>
      </c>
      <c r="T360" s="2">
        <v>45490</v>
      </c>
      <c r="U360" s="2">
        <v>45518</v>
      </c>
      <c r="V360" t="s">
        <v>31</v>
      </c>
      <c r="W360">
        <v>105408</v>
      </c>
      <c r="X360">
        <v>0</v>
      </c>
      <c r="Y360" t="s">
        <v>551</v>
      </c>
      <c r="Z360">
        <v>0</v>
      </c>
      <c r="AA360" t="s">
        <v>2145</v>
      </c>
      <c r="AB360">
        <v>2129.25</v>
      </c>
      <c r="AC360">
        <v>-0.28999999999999998</v>
      </c>
      <c r="AD360" t="s">
        <v>2419</v>
      </c>
    </row>
    <row r="361" spans="1:30" x14ac:dyDescent="0.25">
      <c r="A361">
        <v>7310</v>
      </c>
      <c r="B361" t="s">
        <v>2072</v>
      </c>
      <c r="C361" t="s">
        <v>1615</v>
      </c>
      <c r="D361" s="11">
        <f t="shared" si="5"/>
        <v>722801.05</v>
      </c>
      <c r="E361" s="6">
        <v>722801.05</v>
      </c>
      <c r="F361" s="6">
        <v>0</v>
      </c>
      <c r="G361" s="6">
        <v>0</v>
      </c>
      <c r="H361">
        <v>0</v>
      </c>
      <c r="I361">
        <v>103626.56</v>
      </c>
      <c r="J361">
        <v>25696.92</v>
      </c>
      <c r="K361">
        <v>18504.75</v>
      </c>
      <c r="L361">
        <v>0</v>
      </c>
      <c r="M361">
        <v>9930.2800000000007</v>
      </c>
      <c r="N361">
        <v>0</v>
      </c>
      <c r="O361">
        <v>0</v>
      </c>
      <c r="P361">
        <v>0</v>
      </c>
      <c r="Q361">
        <v>3491.23</v>
      </c>
      <c r="R361">
        <v>3491.23</v>
      </c>
      <c r="S361">
        <v>585922</v>
      </c>
      <c r="T361" s="2">
        <v>45498</v>
      </c>
      <c r="U361" s="2"/>
      <c r="V361" t="s">
        <v>31</v>
      </c>
      <c r="W361">
        <v>3603</v>
      </c>
      <c r="X361">
        <v>0</v>
      </c>
      <c r="Y361" t="s">
        <v>551</v>
      </c>
      <c r="Z361">
        <v>0</v>
      </c>
      <c r="AA361" t="s">
        <v>2093</v>
      </c>
      <c r="AB361">
        <v>9468</v>
      </c>
      <c r="AC361">
        <v>-0.42</v>
      </c>
      <c r="AD361" t="s">
        <v>2420</v>
      </c>
    </row>
    <row r="362" spans="1:30" x14ac:dyDescent="0.25">
      <c r="A362">
        <v>7311</v>
      </c>
      <c r="B362" t="s">
        <v>2421</v>
      </c>
      <c r="C362" t="s">
        <v>1618</v>
      </c>
      <c r="D362" s="11">
        <f t="shared" si="5"/>
        <v>883480.6</v>
      </c>
      <c r="E362" s="6">
        <v>883480.6</v>
      </c>
      <c r="F362" s="6">
        <v>0</v>
      </c>
      <c r="G362" s="6">
        <v>0</v>
      </c>
      <c r="H362">
        <v>0</v>
      </c>
      <c r="I362">
        <v>126370.63</v>
      </c>
      <c r="J362">
        <v>29450.43</v>
      </c>
      <c r="K362">
        <v>22566.19</v>
      </c>
      <c r="L362">
        <v>0</v>
      </c>
      <c r="M362">
        <v>9930.2800000000007</v>
      </c>
      <c r="N362">
        <v>0</v>
      </c>
      <c r="O362">
        <v>0</v>
      </c>
      <c r="P362">
        <v>0</v>
      </c>
      <c r="Q362">
        <v>2371.0100000000002</v>
      </c>
      <c r="R362">
        <v>2371.0100000000002</v>
      </c>
      <c r="S362">
        <v>935327</v>
      </c>
      <c r="T362" s="2">
        <v>45497</v>
      </c>
      <c r="U362" s="2"/>
      <c r="V362" t="s">
        <v>31</v>
      </c>
      <c r="W362">
        <v>2808</v>
      </c>
      <c r="X362">
        <v>0</v>
      </c>
      <c r="Y362" t="s">
        <v>2422</v>
      </c>
      <c r="Z362">
        <v>0</v>
      </c>
      <c r="AA362" t="s">
        <v>2093</v>
      </c>
      <c r="AB362">
        <v>103994</v>
      </c>
      <c r="AC362">
        <v>0.14000000000000001</v>
      </c>
      <c r="AD362" t="s">
        <v>2423</v>
      </c>
    </row>
    <row r="363" spans="1:30" x14ac:dyDescent="0.25">
      <c r="A363">
        <v>7312</v>
      </c>
      <c r="B363" t="s">
        <v>2424</v>
      </c>
      <c r="C363" t="s">
        <v>1621</v>
      </c>
      <c r="D363" s="11">
        <f t="shared" si="5"/>
        <v>1595582.66</v>
      </c>
      <c r="E363" s="6">
        <v>1595582.66</v>
      </c>
      <c r="F363" s="6">
        <v>0</v>
      </c>
      <c r="G363" s="6">
        <v>0</v>
      </c>
      <c r="H363">
        <v>0</v>
      </c>
      <c r="I363">
        <v>226229.42</v>
      </c>
      <c r="J363">
        <v>50108.53</v>
      </c>
      <c r="K363">
        <v>40398.11</v>
      </c>
      <c r="L363">
        <v>0</v>
      </c>
      <c r="M363">
        <v>9930.2800000000007</v>
      </c>
      <c r="N363">
        <v>0</v>
      </c>
      <c r="O363">
        <v>0</v>
      </c>
      <c r="P363">
        <v>0</v>
      </c>
      <c r="Q363">
        <v>-38369.199999999997</v>
      </c>
      <c r="R363">
        <v>1630.8</v>
      </c>
      <c r="S363">
        <v>1250889</v>
      </c>
      <c r="T363" s="2">
        <v>45495</v>
      </c>
      <c r="U363" s="2"/>
      <c r="V363" t="s">
        <v>31</v>
      </c>
      <c r="W363">
        <v>105408</v>
      </c>
      <c r="X363">
        <v>0</v>
      </c>
      <c r="Y363" t="s">
        <v>551</v>
      </c>
      <c r="Z363">
        <v>0</v>
      </c>
      <c r="AA363" t="s">
        <v>2093</v>
      </c>
      <c r="AB363">
        <v>319142.5</v>
      </c>
      <c r="AC363">
        <v>0.16</v>
      </c>
      <c r="AD363" t="s">
        <v>2425</v>
      </c>
    </row>
    <row r="364" spans="1:30" x14ac:dyDescent="0.25">
      <c r="A364">
        <v>7313</v>
      </c>
      <c r="B364" t="s">
        <v>2074</v>
      </c>
      <c r="C364" t="s">
        <v>1623</v>
      </c>
      <c r="D364" s="11">
        <f t="shared" si="5"/>
        <v>2432119.09</v>
      </c>
      <c r="E364" s="6">
        <v>2432119.09</v>
      </c>
      <c r="F364" s="6">
        <v>0</v>
      </c>
      <c r="G364" s="6">
        <v>0</v>
      </c>
      <c r="H364">
        <v>0</v>
      </c>
      <c r="I364">
        <v>347322.08</v>
      </c>
      <c r="J364">
        <v>74426.16</v>
      </c>
      <c r="K364">
        <v>62021.79</v>
      </c>
      <c r="L364">
        <v>0</v>
      </c>
      <c r="M364">
        <v>9930.2800000000007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1987171</v>
      </c>
      <c r="T364" s="2">
        <v>45495</v>
      </c>
      <c r="U364" s="2"/>
      <c r="V364" t="s">
        <v>31</v>
      </c>
      <c r="W364">
        <v>105408</v>
      </c>
      <c r="X364">
        <v>0</v>
      </c>
      <c r="Y364" t="s">
        <v>551</v>
      </c>
      <c r="Z364">
        <v>0</v>
      </c>
      <c r="AA364" t="s">
        <v>2093</v>
      </c>
      <c r="AB364">
        <v>505731</v>
      </c>
      <c r="AC364">
        <v>-0.67</v>
      </c>
      <c r="AD364" t="s">
        <v>2426</v>
      </c>
    </row>
    <row r="365" spans="1:30" x14ac:dyDescent="0.25">
      <c r="A365">
        <v>7314</v>
      </c>
      <c r="B365" t="s">
        <v>2076</v>
      </c>
      <c r="C365" t="s">
        <v>1626</v>
      </c>
      <c r="D365" s="11">
        <f t="shared" si="5"/>
        <v>2092694.92</v>
      </c>
      <c r="E365" s="6">
        <v>2092694.92</v>
      </c>
      <c r="F365" s="6">
        <v>0</v>
      </c>
      <c r="G365" s="6">
        <v>0</v>
      </c>
      <c r="H365">
        <v>0</v>
      </c>
      <c r="I365">
        <v>298884.78999999998</v>
      </c>
      <c r="J365">
        <v>64046.74</v>
      </c>
      <c r="K365">
        <v>53372.28</v>
      </c>
      <c r="L365">
        <v>0</v>
      </c>
      <c r="M365">
        <v>9930.2800000000007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1708657</v>
      </c>
      <c r="T365" s="2">
        <v>45495</v>
      </c>
      <c r="U365" s="2"/>
      <c r="V365" t="s">
        <v>31</v>
      </c>
      <c r="W365">
        <v>105408</v>
      </c>
      <c r="X365">
        <v>0</v>
      </c>
      <c r="Y365" t="s">
        <v>551</v>
      </c>
      <c r="Z365">
        <v>0</v>
      </c>
      <c r="AA365" t="s">
        <v>2093</v>
      </c>
      <c r="AB365">
        <v>372948</v>
      </c>
      <c r="AC365">
        <v>-0.28999999999999998</v>
      </c>
      <c r="AD365" t="s">
        <v>2427</v>
      </c>
    </row>
    <row r="366" spans="1:30" x14ac:dyDescent="0.25">
      <c r="A366">
        <v>7315</v>
      </c>
      <c r="B366" t="s">
        <v>2078</v>
      </c>
      <c r="C366" t="s">
        <v>2079</v>
      </c>
      <c r="D366" s="11">
        <f t="shared" si="5"/>
        <v>1662021.38</v>
      </c>
      <c r="E366" s="6">
        <v>1662021.38</v>
      </c>
      <c r="F366" s="6">
        <v>0</v>
      </c>
      <c r="G366" s="6">
        <v>0</v>
      </c>
      <c r="H366">
        <v>0</v>
      </c>
      <c r="I366">
        <v>238476.47</v>
      </c>
      <c r="J366">
        <v>51102.1</v>
      </c>
      <c r="K366">
        <v>42585.09</v>
      </c>
      <c r="L366">
        <v>0</v>
      </c>
      <c r="M366">
        <v>9930.2800000000007</v>
      </c>
      <c r="N366">
        <v>0</v>
      </c>
      <c r="O366">
        <v>0</v>
      </c>
      <c r="P366">
        <v>0</v>
      </c>
      <c r="Q366">
        <v>-50000</v>
      </c>
      <c r="R366">
        <v>0</v>
      </c>
      <c r="S366">
        <v>1311309</v>
      </c>
      <c r="T366" s="2">
        <v>45495</v>
      </c>
      <c r="U366" s="2"/>
      <c r="V366" t="s">
        <v>31</v>
      </c>
      <c r="W366">
        <v>105408</v>
      </c>
      <c r="X366">
        <v>0</v>
      </c>
      <c r="Y366" t="s">
        <v>551</v>
      </c>
      <c r="Z366">
        <v>0</v>
      </c>
      <c r="AA366" t="s">
        <v>2145</v>
      </c>
      <c r="AB366">
        <v>321093.5</v>
      </c>
      <c r="AC366">
        <v>-0.41</v>
      </c>
      <c r="AD366" t="s">
        <v>2428</v>
      </c>
    </row>
    <row r="367" spans="1:30" x14ac:dyDescent="0.25">
      <c r="A367">
        <v>7316</v>
      </c>
      <c r="B367" t="s">
        <v>2081</v>
      </c>
      <c r="C367" t="s">
        <v>1628</v>
      </c>
      <c r="D367" s="11">
        <f t="shared" si="5"/>
        <v>706065.6</v>
      </c>
      <c r="E367" s="6">
        <v>706065.6</v>
      </c>
      <c r="F367" s="6">
        <v>0</v>
      </c>
      <c r="G367" s="6">
        <v>0</v>
      </c>
      <c r="H367">
        <v>0</v>
      </c>
      <c r="I367">
        <v>101162.41</v>
      </c>
      <c r="J367">
        <v>25714.26</v>
      </c>
      <c r="K367">
        <v>18064.71</v>
      </c>
      <c r="L367">
        <v>0</v>
      </c>
      <c r="M367">
        <v>9930.2800000000007</v>
      </c>
      <c r="N367">
        <v>0</v>
      </c>
      <c r="O367">
        <v>0</v>
      </c>
      <c r="P367">
        <v>0</v>
      </c>
      <c r="Q367">
        <v>4036.6</v>
      </c>
      <c r="R367">
        <v>4036.6</v>
      </c>
      <c r="S367">
        <v>571754</v>
      </c>
      <c r="T367" s="2">
        <v>45502</v>
      </c>
      <c r="U367" s="2"/>
      <c r="V367" t="s">
        <v>31</v>
      </c>
      <c r="W367">
        <v>105408</v>
      </c>
      <c r="X367">
        <v>0</v>
      </c>
      <c r="Y367" t="s">
        <v>551</v>
      </c>
      <c r="Z367">
        <v>0</v>
      </c>
      <c r="AA367" t="s">
        <v>2145</v>
      </c>
      <c r="AB367">
        <v>0</v>
      </c>
      <c r="AC367">
        <v>0.48</v>
      </c>
      <c r="AD367" t="s">
        <v>2205</v>
      </c>
    </row>
    <row r="368" spans="1:30" x14ac:dyDescent="0.25">
      <c r="A368">
        <v>7317</v>
      </c>
      <c r="B368" t="s">
        <v>2083</v>
      </c>
      <c r="C368" t="s">
        <v>1631</v>
      </c>
      <c r="D368" s="11">
        <f t="shared" si="5"/>
        <v>991579.53</v>
      </c>
      <c r="E368" s="6">
        <v>779131.6</v>
      </c>
      <c r="F368" s="6">
        <v>0</v>
      </c>
      <c r="G368" s="6">
        <v>0</v>
      </c>
      <c r="H368">
        <v>0</v>
      </c>
      <c r="I368">
        <v>142317.87</v>
      </c>
      <c r="J368">
        <v>30496.69</v>
      </c>
      <c r="K368">
        <v>25413.91</v>
      </c>
      <c r="L368">
        <v>0</v>
      </c>
      <c r="M368">
        <v>9930.2800000000007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808397</v>
      </c>
      <c r="T368" s="2">
        <v>45489</v>
      </c>
      <c r="U368" s="2"/>
      <c r="V368" t="s">
        <v>31</v>
      </c>
      <c r="W368">
        <v>105408</v>
      </c>
      <c r="X368">
        <v>0</v>
      </c>
      <c r="Y368" t="s">
        <v>551</v>
      </c>
      <c r="Z368">
        <v>212447.93</v>
      </c>
      <c r="AA368" t="s">
        <v>2093</v>
      </c>
      <c r="AB368">
        <v>0</v>
      </c>
      <c r="AC368">
        <v>-0.46</v>
      </c>
      <c r="AD368" t="s">
        <v>2429</v>
      </c>
    </row>
    <row r="369" spans="1:30" x14ac:dyDescent="0.25">
      <c r="A369">
        <v>7319</v>
      </c>
      <c r="B369" t="s">
        <v>2087</v>
      </c>
      <c r="C369" t="s">
        <v>1634</v>
      </c>
      <c r="D369" s="11">
        <f t="shared" si="5"/>
        <v>965792.42999999993</v>
      </c>
      <c r="E369" s="6">
        <v>742147</v>
      </c>
      <c r="F369" s="6">
        <v>0</v>
      </c>
      <c r="G369" s="6">
        <v>0</v>
      </c>
      <c r="H369">
        <v>0</v>
      </c>
      <c r="I369">
        <v>138893.67000000001</v>
      </c>
      <c r="J369">
        <v>29762.93</v>
      </c>
      <c r="K369">
        <v>24802.44</v>
      </c>
      <c r="L369">
        <v>0</v>
      </c>
      <c r="M369">
        <v>9930.2800000000007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788709</v>
      </c>
      <c r="T369" s="2">
        <v>45502</v>
      </c>
      <c r="V369" t="s">
        <v>31</v>
      </c>
      <c r="W369">
        <v>105408</v>
      </c>
      <c r="X369">
        <v>0</v>
      </c>
      <c r="Y369" t="s">
        <v>551</v>
      </c>
      <c r="Z369">
        <v>223645.43</v>
      </c>
      <c r="AA369" t="s">
        <v>2145</v>
      </c>
      <c r="AB369">
        <v>120931</v>
      </c>
      <c r="AC369">
        <v>0.68</v>
      </c>
      <c r="AD369" t="s">
        <v>2430</v>
      </c>
    </row>
    <row r="370" spans="1:30" x14ac:dyDescent="0.25">
      <c r="A370">
        <v>7320</v>
      </c>
      <c r="B370" t="s">
        <v>2089</v>
      </c>
      <c r="C370" t="s">
        <v>1636</v>
      </c>
      <c r="D370" s="11">
        <f t="shared" si="5"/>
        <v>1207007.1200000001</v>
      </c>
      <c r="E370" s="6">
        <v>942565.6</v>
      </c>
      <c r="F370" s="6">
        <v>0</v>
      </c>
      <c r="G370" s="6">
        <v>0</v>
      </c>
      <c r="H370">
        <v>0</v>
      </c>
      <c r="I370">
        <v>173580.98</v>
      </c>
      <c r="J370">
        <v>37195.919999999998</v>
      </c>
      <c r="K370">
        <v>30996.61</v>
      </c>
      <c r="L370">
        <v>0</v>
      </c>
      <c r="M370">
        <v>9930.2800000000007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988160</v>
      </c>
      <c r="T370" s="2">
        <v>45502</v>
      </c>
      <c r="V370" t="s">
        <v>31</v>
      </c>
      <c r="W370">
        <v>2907</v>
      </c>
      <c r="X370">
        <v>0</v>
      </c>
      <c r="Y370" t="s">
        <v>551</v>
      </c>
      <c r="Z370">
        <v>264441.52</v>
      </c>
      <c r="AA370" t="s">
        <v>2093</v>
      </c>
      <c r="AB370">
        <v>139556.25</v>
      </c>
      <c r="AC370">
        <v>-0.37</v>
      </c>
      <c r="AD370" t="s">
        <v>2397</v>
      </c>
    </row>
    <row r="371" spans="1:30" x14ac:dyDescent="0.25">
      <c r="A371">
        <v>7322</v>
      </c>
      <c r="B371" t="s">
        <v>2431</v>
      </c>
      <c r="C371" t="s">
        <v>1642</v>
      </c>
      <c r="D371" s="11">
        <f t="shared" si="5"/>
        <v>509690.63</v>
      </c>
      <c r="E371" s="6">
        <v>395791.2</v>
      </c>
      <c r="F371" s="6">
        <v>0</v>
      </c>
      <c r="G371" s="6">
        <v>0</v>
      </c>
      <c r="H371">
        <v>0</v>
      </c>
      <c r="I371">
        <v>72131.25</v>
      </c>
      <c r="J371">
        <v>29977.54</v>
      </c>
      <c r="K371">
        <v>12880.57</v>
      </c>
      <c r="L371">
        <v>0</v>
      </c>
      <c r="M371">
        <v>9930.2800000000007</v>
      </c>
      <c r="N371">
        <v>0</v>
      </c>
      <c r="O371">
        <v>0</v>
      </c>
      <c r="P371">
        <v>0</v>
      </c>
      <c r="Q371">
        <v>14520.84</v>
      </c>
      <c r="R371">
        <v>14520.84</v>
      </c>
      <c r="S371">
        <v>404825</v>
      </c>
      <c r="T371" s="2">
        <v>45509</v>
      </c>
      <c r="V371" t="s">
        <v>31</v>
      </c>
      <c r="W371">
        <v>105408</v>
      </c>
      <c r="X371">
        <v>0</v>
      </c>
      <c r="Y371" t="s">
        <v>551</v>
      </c>
      <c r="Z371">
        <v>113899.43</v>
      </c>
      <c r="AA371" t="s">
        <v>2299</v>
      </c>
      <c r="AB371">
        <v>8208</v>
      </c>
      <c r="AC371">
        <v>0.59</v>
      </c>
      <c r="AD371" t="s">
        <v>2432</v>
      </c>
    </row>
    <row r="372" spans="1:30" x14ac:dyDescent="0.25">
      <c r="A372">
        <v>7323</v>
      </c>
      <c r="B372" t="s">
        <v>2433</v>
      </c>
      <c r="C372" t="s">
        <v>1644</v>
      </c>
      <c r="D372" s="11">
        <f t="shared" si="5"/>
        <v>634554.04</v>
      </c>
      <c r="E372" s="6">
        <v>489947.1</v>
      </c>
      <c r="F372" s="6">
        <v>0</v>
      </c>
      <c r="G372" s="6">
        <v>0</v>
      </c>
      <c r="H372">
        <v>0</v>
      </c>
      <c r="I372">
        <v>89681.35</v>
      </c>
      <c r="J372">
        <v>33130.14</v>
      </c>
      <c r="K372">
        <v>16014.53</v>
      </c>
      <c r="L372">
        <v>0</v>
      </c>
      <c r="M372">
        <v>9930.2800000000007</v>
      </c>
      <c r="N372">
        <v>0</v>
      </c>
      <c r="O372">
        <v>0</v>
      </c>
      <c r="P372">
        <v>0</v>
      </c>
      <c r="Q372">
        <v>13912.71</v>
      </c>
      <c r="R372">
        <v>13912.71</v>
      </c>
      <c r="S372">
        <v>505738</v>
      </c>
      <c r="T372" s="2">
        <v>45509</v>
      </c>
      <c r="V372" t="s">
        <v>31</v>
      </c>
      <c r="W372">
        <v>105408</v>
      </c>
      <c r="X372">
        <v>0</v>
      </c>
      <c r="Y372" t="s">
        <v>551</v>
      </c>
      <c r="Z372">
        <v>144606.94</v>
      </c>
      <c r="AA372" t="s">
        <v>2145</v>
      </c>
      <c r="AB372">
        <v>90920.5</v>
      </c>
      <c r="AC372">
        <v>0.54</v>
      </c>
      <c r="AD372" t="s">
        <v>2434</v>
      </c>
    </row>
    <row r="373" spans="1:30" x14ac:dyDescent="0.25">
      <c r="A373">
        <v>7324</v>
      </c>
      <c r="B373" t="s">
        <v>2435</v>
      </c>
      <c r="C373" t="s">
        <v>1647</v>
      </c>
      <c r="D373" s="11">
        <f t="shared" si="5"/>
        <v>676743.61</v>
      </c>
      <c r="E373" s="6">
        <v>522141.9</v>
      </c>
      <c r="F373" s="6">
        <v>0</v>
      </c>
      <c r="G373" s="6">
        <v>0</v>
      </c>
      <c r="H373">
        <v>0</v>
      </c>
      <c r="I373">
        <v>95587.88</v>
      </c>
      <c r="J373">
        <v>34395.82</v>
      </c>
      <c r="K373">
        <v>17069.27</v>
      </c>
      <c r="L373">
        <v>0</v>
      </c>
      <c r="M373">
        <v>9930.2800000000007</v>
      </c>
      <c r="N373">
        <v>0</v>
      </c>
      <c r="O373">
        <v>0</v>
      </c>
      <c r="P373">
        <v>0</v>
      </c>
      <c r="Q373">
        <v>13912.71</v>
      </c>
      <c r="R373">
        <v>13912.71</v>
      </c>
      <c r="S373">
        <v>539701</v>
      </c>
      <c r="T373" s="2">
        <v>45509</v>
      </c>
      <c r="V373" t="s">
        <v>31</v>
      </c>
      <c r="W373">
        <v>105408</v>
      </c>
      <c r="X373">
        <v>0</v>
      </c>
      <c r="Y373" t="s">
        <v>551</v>
      </c>
      <c r="Z373">
        <v>154601.71</v>
      </c>
      <c r="AA373" t="s">
        <v>2145</v>
      </c>
      <c r="AB373">
        <v>90920.5</v>
      </c>
      <c r="AC373">
        <v>0.92</v>
      </c>
      <c r="AD373" t="s">
        <v>2436</v>
      </c>
    </row>
    <row r="374" spans="1:30" x14ac:dyDescent="0.25">
      <c r="A374">
        <v>7325</v>
      </c>
      <c r="B374" t="s">
        <v>2437</v>
      </c>
      <c r="C374" t="s">
        <v>2438</v>
      </c>
      <c r="D374" s="11">
        <f t="shared" si="5"/>
        <v>212672.41</v>
      </c>
      <c r="E374" s="6">
        <v>169917</v>
      </c>
      <c r="F374" s="6">
        <v>0</v>
      </c>
      <c r="G374" s="6">
        <v>0</v>
      </c>
      <c r="H374">
        <v>0</v>
      </c>
      <c r="I374">
        <v>29774.14</v>
      </c>
      <c r="J374">
        <v>14446.08</v>
      </c>
      <c r="K374">
        <v>5316.81</v>
      </c>
      <c r="L374">
        <v>0</v>
      </c>
      <c r="M374">
        <v>9930.2800000000007</v>
      </c>
      <c r="N374">
        <v>0</v>
      </c>
      <c r="O374">
        <v>0</v>
      </c>
      <c r="P374">
        <v>0</v>
      </c>
      <c r="Q374">
        <v>8065.91</v>
      </c>
      <c r="R374">
        <v>8065.91</v>
      </c>
      <c r="S374">
        <v>161271</v>
      </c>
      <c r="T374" s="2">
        <v>45516</v>
      </c>
      <c r="V374" t="s">
        <v>31</v>
      </c>
      <c r="W374">
        <v>2808</v>
      </c>
      <c r="X374">
        <v>0</v>
      </c>
      <c r="Y374" t="s">
        <v>551</v>
      </c>
      <c r="Z374">
        <v>42755.41</v>
      </c>
      <c r="AA374" t="s">
        <v>2145</v>
      </c>
      <c r="AB374">
        <v>0</v>
      </c>
      <c r="AC374">
        <v>-0.01</v>
      </c>
      <c r="AD374" t="s">
        <v>2439</v>
      </c>
    </row>
    <row r="375" spans="1:30" x14ac:dyDescent="0.25">
      <c r="A375">
        <v>7326</v>
      </c>
      <c r="B375" t="s">
        <v>2440</v>
      </c>
      <c r="C375" t="s">
        <v>2441</v>
      </c>
      <c r="D375" s="11">
        <f t="shared" si="5"/>
        <v>1345917.6</v>
      </c>
      <c r="E375" s="6">
        <v>1345917.6</v>
      </c>
      <c r="F375" s="6">
        <v>0</v>
      </c>
      <c r="G375" s="6">
        <v>0</v>
      </c>
      <c r="H375">
        <v>0</v>
      </c>
      <c r="I375">
        <v>190056.07</v>
      </c>
      <c r="J375">
        <v>47848.19</v>
      </c>
      <c r="K375">
        <v>33938.58</v>
      </c>
      <c r="L375">
        <v>0</v>
      </c>
      <c r="M375">
        <v>9930.2800000000007</v>
      </c>
      <c r="N375">
        <v>0</v>
      </c>
      <c r="O375">
        <v>0</v>
      </c>
      <c r="P375">
        <v>0</v>
      </c>
      <c r="Q375">
        <v>7121.89</v>
      </c>
      <c r="R375">
        <v>7121.89</v>
      </c>
      <c r="S375">
        <v>1082893</v>
      </c>
      <c r="T375" s="2">
        <v>45509</v>
      </c>
      <c r="V375" t="s">
        <v>31</v>
      </c>
      <c r="W375">
        <v>105408</v>
      </c>
      <c r="X375">
        <v>0</v>
      </c>
      <c r="Y375" t="s">
        <v>551</v>
      </c>
      <c r="Z375">
        <v>0</v>
      </c>
      <c r="AA375" t="s">
        <v>2145</v>
      </c>
      <c r="AB375">
        <v>285324</v>
      </c>
      <c r="AC375">
        <v>0.92</v>
      </c>
      <c r="AD375" t="s">
        <v>2442</v>
      </c>
    </row>
    <row r="376" spans="1:30" x14ac:dyDescent="0.25">
      <c r="A376">
        <v>7327</v>
      </c>
      <c r="B376" t="s">
        <v>2443</v>
      </c>
      <c r="C376" t="s">
        <v>2444</v>
      </c>
      <c r="D376" s="11">
        <f t="shared" si="5"/>
        <v>466742.91000000003</v>
      </c>
      <c r="E376" s="6">
        <v>370986.75</v>
      </c>
      <c r="F376" s="6">
        <v>0</v>
      </c>
      <c r="G376" s="6">
        <v>0</v>
      </c>
      <c r="H376">
        <v>0</v>
      </c>
      <c r="I376">
        <v>65344.01</v>
      </c>
      <c r="J376">
        <v>14446.08</v>
      </c>
      <c r="K376">
        <v>11668.57</v>
      </c>
      <c r="L376">
        <v>0</v>
      </c>
      <c r="M376">
        <v>9930.2800000000007</v>
      </c>
      <c r="N376">
        <v>0</v>
      </c>
      <c r="O376">
        <v>0</v>
      </c>
      <c r="P376">
        <v>0</v>
      </c>
      <c r="Q376">
        <v>443.79</v>
      </c>
      <c r="R376">
        <v>443.79</v>
      </c>
      <c r="S376">
        <v>365798</v>
      </c>
      <c r="T376" s="2">
        <v>45516</v>
      </c>
      <c r="V376" t="s">
        <v>31</v>
      </c>
      <c r="W376">
        <v>2808</v>
      </c>
      <c r="X376">
        <v>0</v>
      </c>
      <c r="Y376" t="s">
        <v>551</v>
      </c>
      <c r="Z376">
        <v>95756.160000000003</v>
      </c>
      <c r="AA376" t="s">
        <v>2093</v>
      </c>
      <c r="AB376">
        <v>9699</v>
      </c>
      <c r="AC376">
        <v>0.24</v>
      </c>
      <c r="AD376" t="s">
        <v>2445</v>
      </c>
    </row>
    <row r="377" spans="1:30" x14ac:dyDescent="0.25">
      <c r="A377">
        <v>7328</v>
      </c>
      <c r="B377" t="s">
        <v>2446</v>
      </c>
      <c r="C377" t="s">
        <v>1649</v>
      </c>
      <c r="D377" s="11">
        <f t="shared" si="5"/>
        <v>549377.4</v>
      </c>
      <c r="E377" s="6">
        <v>549377.4</v>
      </c>
      <c r="F377" s="6">
        <v>0</v>
      </c>
      <c r="G377" s="6">
        <v>0</v>
      </c>
      <c r="H377">
        <v>0</v>
      </c>
      <c r="I377">
        <v>77669.36</v>
      </c>
      <c r="J377">
        <v>31322.87</v>
      </c>
      <c r="K377">
        <v>13869.52</v>
      </c>
      <c r="L377">
        <v>0</v>
      </c>
      <c r="M377">
        <v>9930.2800000000007</v>
      </c>
      <c r="N377">
        <v>0</v>
      </c>
      <c r="O377">
        <v>0</v>
      </c>
      <c r="P377">
        <v>0</v>
      </c>
      <c r="Q377">
        <v>14679.43</v>
      </c>
      <c r="R377">
        <v>14679.43</v>
      </c>
      <c r="S377">
        <v>436669</v>
      </c>
      <c r="T377" s="2">
        <v>45516</v>
      </c>
      <c r="V377" t="s">
        <v>31</v>
      </c>
      <c r="W377">
        <v>105408</v>
      </c>
      <c r="X377">
        <v>0</v>
      </c>
      <c r="Y377" t="s">
        <v>551</v>
      </c>
      <c r="Z377">
        <v>0</v>
      </c>
      <c r="AA377" t="s">
        <v>2093</v>
      </c>
      <c r="AB377">
        <v>0</v>
      </c>
      <c r="AC377">
        <v>0.55000000000000004</v>
      </c>
      <c r="AD377" t="s">
        <v>2447</v>
      </c>
    </row>
    <row r="378" spans="1:30" x14ac:dyDescent="0.25">
      <c r="A378">
        <v>7329</v>
      </c>
      <c r="B378" t="s">
        <v>2448</v>
      </c>
      <c r="C378" t="s">
        <v>2449</v>
      </c>
      <c r="D378" s="11">
        <f t="shared" si="5"/>
        <v>617207.94999999995</v>
      </c>
      <c r="E378" s="6">
        <v>617207.94999999995</v>
      </c>
      <c r="F378" s="6">
        <v>0</v>
      </c>
      <c r="G378" s="6">
        <v>0</v>
      </c>
      <c r="H378">
        <v>0</v>
      </c>
      <c r="I378">
        <v>87558.97</v>
      </c>
      <c r="J378">
        <v>29986.28</v>
      </c>
      <c r="K378">
        <v>15635.53</v>
      </c>
      <c r="L378">
        <v>0</v>
      </c>
      <c r="M378">
        <v>9930.2800000000007</v>
      </c>
      <c r="N378">
        <v>0</v>
      </c>
      <c r="O378">
        <v>0</v>
      </c>
      <c r="P378">
        <v>0</v>
      </c>
      <c r="Q378">
        <v>11223.64</v>
      </c>
      <c r="R378">
        <v>11223.64</v>
      </c>
      <c r="S378">
        <v>493534</v>
      </c>
      <c r="T378" s="2">
        <v>45516</v>
      </c>
      <c r="V378" t="s">
        <v>31</v>
      </c>
      <c r="W378">
        <v>114505</v>
      </c>
      <c r="X378">
        <v>0</v>
      </c>
      <c r="Y378" t="s">
        <v>551</v>
      </c>
      <c r="Z378">
        <v>0</v>
      </c>
      <c r="AA378" t="s">
        <v>2093</v>
      </c>
      <c r="AB378">
        <v>28173</v>
      </c>
      <c r="AC378">
        <v>0.24</v>
      </c>
      <c r="AD378" t="s">
        <v>2450</v>
      </c>
    </row>
    <row r="379" spans="1:30" x14ac:dyDescent="0.25">
      <c r="A379">
        <v>7330</v>
      </c>
      <c r="B379" t="s">
        <v>2451</v>
      </c>
      <c r="C379" t="s">
        <v>1652</v>
      </c>
      <c r="D379" s="11">
        <f t="shared" si="5"/>
        <v>373464</v>
      </c>
      <c r="E379" s="6">
        <v>373464</v>
      </c>
      <c r="F379" s="6">
        <v>0</v>
      </c>
      <c r="G379" s="6">
        <v>0</v>
      </c>
      <c r="H379">
        <v>0</v>
      </c>
      <c r="I379">
        <v>52284.959999999999</v>
      </c>
      <c r="J379">
        <v>14446.08</v>
      </c>
      <c r="K379">
        <v>9336.6</v>
      </c>
      <c r="L379">
        <v>0</v>
      </c>
      <c r="M379">
        <v>9930.2800000000007</v>
      </c>
      <c r="N379">
        <v>0</v>
      </c>
      <c r="O379">
        <v>0</v>
      </c>
      <c r="P379">
        <v>0</v>
      </c>
      <c r="Q379">
        <v>3242.16</v>
      </c>
      <c r="R379">
        <v>3242.16</v>
      </c>
      <c r="S379">
        <v>290708</v>
      </c>
      <c r="T379" s="2">
        <v>45530</v>
      </c>
      <c r="V379" t="s">
        <v>31</v>
      </c>
      <c r="W379">
        <v>105408</v>
      </c>
      <c r="X379">
        <v>0</v>
      </c>
      <c r="Y379" t="s">
        <v>551</v>
      </c>
      <c r="Z379">
        <v>0</v>
      </c>
      <c r="AA379" t="s">
        <v>2299</v>
      </c>
      <c r="AB379">
        <v>71136</v>
      </c>
      <c r="AC379">
        <v>-0.24</v>
      </c>
      <c r="AD379" t="s">
        <v>2452</v>
      </c>
    </row>
    <row r="380" spans="1:30" x14ac:dyDescent="0.25">
      <c r="A380">
        <v>7331</v>
      </c>
      <c r="B380" t="s">
        <v>2453</v>
      </c>
      <c r="C380" t="s">
        <v>2454</v>
      </c>
      <c r="D380" s="11">
        <f t="shared" si="5"/>
        <v>406906.5</v>
      </c>
      <c r="E380" s="6">
        <v>406906.5</v>
      </c>
      <c r="F380" s="6">
        <v>0</v>
      </c>
      <c r="G380" s="6">
        <v>0</v>
      </c>
      <c r="H380">
        <v>0</v>
      </c>
      <c r="I380">
        <v>56966.92</v>
      </c>
      <c r="J380">
        <v>14446.08</v>
      </c>
      <c r="K380">
        <v>10172.66</v>
      </c>
      <c r="L380">
        <v>0</v>
      </c>
      <c r="M380">
        <v>9930.2800000000007</v>
      </c>
      <c r="N380">
        <v>0</v>
      </c>
      <c r="O380">
        <v>0</v>
      </c>
      <c r="P380">
        <v>0</v>
      </c>
      <c r="Q380">
        <v>2238.88</v>
      </c>
      <c r="R380">
        <v>2238.88</v>
      </c>
      <c r="S380">
        <v>317629</v>
      </c>
      <c r="T380" s="2">
        <v>45530</v>
      </c>
      <c r="V380" t="s">
        <v>31</v>
      </c>
      <c r="W380">
        <v>105408</v>
      </c>
      <c r="X380">
        <v>0</v>
      </c>
      <c r="Y380" t="s">
        <v>551</v>
      </c>
      <c r="Z380">
        <v>0</v>
      </c>
      <c r="AA380" t="s">
        <v>2145</v>
      </c>
      <c r="AB380">
        <v>77506</v>
      </c>
      <c r="AC380">
        <v>-0.44</v>
      </c>
      <c r="AD380" t="s">
        <v>2455</v>
      </c>
    </row>
    <row r="381" spans="1:30" x14ac:dyDescent="0.25">
      <c r="A381">
        <v>7332</v>
      </c>
      <c r="B381" t="s">
        <v>2456</v>
      </c>
      <c r="C381" t="s">
        <v>1654</v>
      </c>
      <c r="D381" s="11">
        <f t="shared" si="5"/>
        <v>310691.3</v>
      </c>
      <c r="E381" s="6">
        <v>310691.3</v>
      </c>
      <c r="F381" s="6">
        <v>0</v>
      </c>
      <c r="G381" s="6">
        <v>0</v>
      </c>
      <c r="H381">
        <v>0</v>
      </c>
      <c r="I381">
        <v>43496.78</v>
      </c>
      <c r="J381">
        <v>14446.08</v>
      </c>
      <c r="K381">
        <v>7767.28</v>
      </c>
      <c r="L381">
        <v>0</v>
      </c>
      <c r="M381">
        <v>9930.2800000000007</v>
      </c>
      <c r="N381">
        <v>0</v>
      </c>
      <c r="O381">
        <v>0</v>
      </c>
      <c r="P381">
        <v>0</v>
      </c>
      <c r="Q381">
        <v>5125.34</v>
      </c>
      <c r="R381">
        <v>5125.34</v>
      </c>
      <c r="S381">
        <v>240176</v>
      </c>
      <c r="T381" s="2">
        <v>45524</v>
      </c>
      <c r="V381" t="s">
        <v>31</v>
      </c>
      <c r="W381">
        <v>103907</v>
      </c>
      <c r="X381">
        <v>0</v>
      </c>
      <c r="Y381" t="s">
        <v>551</v>
      </c>
      <c r="Z381">
        <v>0</v>
      </c>
      <c r="AA381" t="s">
        <v>2093</v>
      </c>
      <c r="AB381">
        <v>24247.5</v>
      </c>
      <c r="AC381">
        <v>-0.22</v>
      </c>
      <c r="AD381" t="s">
        <v>2457</v>
      </c>
    </row>
    <row r="382" spans="1:30" x14ac:dyDescent="0.25">
      <c r="A382">
        <v>7333</v>
      </c>
      <c r="B382" t="s">
        <v>2458</v>
      </c>
      <c r="C382" t="s">
        <v>2459</v>
      </c>
      <c r="D382" s="11">
        <f t="shared" si="5"/>
        <v>251582.64</v>
      </c>
      <c r="E382" s="6">
        <v>195273.2</v>
      </c>
      <c r="F382" s="6">
        <v>0</v>
      </c>
      <c r="G382" s="6">
        <v>0</v>
      </c>
      <c r="H382">
        <v>0</v>
      </c>
      <c r="I382">
        <v>35221.57</v>
      </c>
      <c r="J382">
        <v>14446.08</v>
      </c>
      <c r="K382">
        <v>6289.57</v>
      </c>
      <c r="L382">
        <v>0</v>
      </c>
      <c r="M382">
        <v>9930.2800000000007</v>
      </c>
      <c r="N382">
        <v>0</v>
      </c>
      <c r="O382">
        <v>0</v>
      </c>
      <c r="P382">
        <v>0</v>
      </c>
      <c r="Q382">
        <v>6898.6</v>
      </c>
      <c r="R382">
        <v>6898.6</v>
      </c>
      <c r="S382">
        <v>192594</v>
      </c>
      <c r="T382" s="2">
        <v>45527</v>
      </c>
      <c r="V382" t="s">
        <v>31</v>
      </c>
      <c r="W382">
        <v>105408</v>
      </c>
      <c r="X382">
        <v>0</v>
      </c>
      <c r="Y382" t="s">
        <v>551</v>
      </c>
      <c r="Z382">
        <v>56309.440000000002</v>
      </c>
      <c r="AA382" t="s">
        <v>2093</v>
      </c>
      <c r="AB382">
        <v>12123.75</v>
      </c>
      <c r="AC382">
        <v>0.26</v>
      </c>
      <c r="AD382" t="s">
        <v>2460</v>
      </c>
    </row>
    <row r="383" spans="1:30" x14ac:dyDescent="0.25">
      <c r="A383">
        <v>7334</v>
      </c>
      <c r="B383" t="s">
        <v>2461</v>
      </c>
      <c r="C383" t="s">
        <v>1656</v>
      </c>
      <c r="D383" s="11">
        <f t="shared" si="5"/>
        <v>565531.19999999995</v>
      </c>
      <c r="E383" s="6">
        <v>565531.19999999995</v>
      </c>
      <c r="F383" s="6">
        <v>0</v>
      </c>
      <c r="G383" s="6">
        <v>0</v>
      </c>
      <c r="H383">
        <v>0</v>
      </c>
      <c r="I383">
        <v>79174.37</v>
      </c>
      <c r="J383">
        <v>16965.939999999999</v>
      </c>
      <c r="K383">
        <v>14138.28</v>
      </c>
      <c r="L383">
        <v>0</v>
      </c>
      <c r="M383">
        <v>9930.2800000000007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445322</v>
      </c>
      <c r="T383" s="2">
        <v>45524</v>
      </c>
      <c r="V383" t="s">
        <v>31</v>
      </c>
      <c r="W383">
        <v>105408</v>
      </c>
      <c r="X383">
        <v>0</v>
      </c>
      <c r="Y383" t="s">
        <v>551</v>
      </c>
      <c r="Z383">
        <v>0</v>
      </c>
      <c r="AA383" t="s">
        <v>2299</v>
      </c>
      <c r="AB383">
        <v>125856</v>
      </c>
      <c r="AC383">
        <v>-0.33</v>
      </c>
      <c r="AD383" t="s">
        <v>2462</v>
      </c>
    </row>
    <row r="384" spans="1:30" x14ac:dyDescent="0.25">
      <c r="A384">
        <v>7335</v>
      </c>
      <c r="B384" t="s">
        <v>2463</v>
      </c>
      <c r="C384" t="s">
        <v>1659</v>
      </c>
      <c r="D384" s="11">
        <f t="shared" si="5"/>
        <v>361126.1</v>
      </c>
      <c r="E384" s="6">
        <v>361126.1</v>
      </c>
      <c r="F384" s="6">
        <v>0</v>
      </c>
      <c r="G384" s="6">
        <v>0</v>
      </c>
      <c r="H384">
        <v>0</v>
      </c>
      <c r="I384">
        <v>50557.65</v>
      </c>
      <c r="J384">
        <v>14446.08</v>
      </c>
      <c r="K384">
        <v>9028.15</v>
      </c>
      <c r="L384">
        <v>0</v>
      </c>
      <c r="M384">
        <v>9930.2800000000007</v>
      </c>
      <c r="N384">
        <v>0</v>
      </c>
      <c r="O384">
        <v>0</v>
      </c>
      <c r="P384">
        <v>0</v>
      </c>
      <c r="Q384">
        <v>3612.3</v>
      </c>
      <c r="R384">
        <v>3612.3</v>
      </c>
      <c r="S384">
        <v>280776</v>
      </c>
      <c r="T384" s="2">
        <v>45524</v>
      </c>
      <c r="V384" t="s">
        <v>31</v>
      </c>
      <c r="X384">
        <v>0</v>
      </c>
      <c r="Y384" t="s">
        <v>551</v>
      </c>
      <c r="Z384">
        <v>0</v>
      </c>
      <c r="AA384" t="s">
        <v>2093</v>
      </c>
      <c r="AB384">
        <v>24247.5</v>
      </c>
      <c r="AC384">
        <v>-0.24</v>
      </c>
      <c r="AD384" t="s">
        <v>2464</v>
      </c>
    </row>
    <row r="385" spans="1:31" x14ac:dyDescent="0.25">
      <c r="A385">
        <v>7336</v>
      </c>
      <c r="B385" t="s">
        <v>2465</v>
      </c>
      <c r="C385" t="s">
        <v>1662</v>
      </c>
      <c r="D385" s="11">
        <f t="shared" si="5"/>
        <v>723712.28</v>
      </c>
      <c r="E385" s="6">
        <v>723712.28</v>
      </c>
      <c r="F385" s="6">
        <v>0</v>
      </c>
      <c r="G385" s="6">
        <v>0</v>
      </c>
      <c r="H385">
        <v>0</v>
      </c>
      <c r="I385">
        <v>101319.72</v>
      </c>
      <c r="J385">
        <v>21711.37</v>
      </c>
      <c r="K385">
        <v>18092.810000000001</v>
      </c>
      <c r="L385">
        <v>0</v>
      </c>
      <c r="M385">
        <v>9930.2800000000007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572658</v>
      </c>
      <c r="T385" s="2">
        <v>45524</v>
      </c>
      <c r="V385" t="s">
        <v>31</v>
      </c>
      <c r="W385">
        <v>105408</v>
      </c>
      <c r="X385">
        <v>0</v>
      </c>
      <c r="Y385" t="s">
        <v>551</v>
      </c>
      <c r="Z385">
        <v>0</v>
      </c>
      <c r="AA385" t="s">
        <v>2145</v>
      </c>
      <c r="AB385">
        <v>189293.5</v>
      </c>
      <c r="AC385">
        <v>-0.1</v>
      </c>
      <c r="AD385" t="s">
        <v>2466</v>
      </c>
    </row>
    <row r="386" spans="1:31" x14ac:dyDescent="0.25">
      <c r="A386">
        <v>316</v>
      </c>
      <c r="B386" t="s">
        <v>40</v>
      </c>
      <c r="C386" t="s">
        <v>41</v>
      </c>
      <c r="D386" s="11">
        <f t="shared" si="5"/>
        <v>300000</v>
      </c>
      <c r="E386" s="6">
        <v>300000</v>
      </c>
      <c r="F386" s="6">
        <v>0</v>
      </c>
      <c r="G386" s="6">
        <v>0</v>
      </c>
      <c r="H386">
        <v>0</v>
      </c>
      <c r="I386">
        <v>33000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267000</v>
      </c>
      <c r="T386" s="2">
        <v>45310</v>
      </c>
      <c r="U386" s="2"/>
      <c r="V386">
        <v>1</v>
      </c>
      <c r="W386" t="s">
        <v>42</v>
      </c>
      <c r="X386">
        <v>0</v>
      </c>
      <c r="Y386" t="s">
        <v>551</v>
      </c>
      <c r="Z386">
        <v>0</v>
      </c>
      <c r="AA386">
        <v>316</v>
      </c>
      <c r="AB386" t="s">
        <v>43</v>
      </c>
      <c r="AC386">
        <v>0</v>
      </c>
      <c r="AD386">
        <v>0</v>
      </c>
      <c r="AE386" t="s">
        <v>3807</v>
      </c>
    </row>
    <row r="387" spans="1:31" x14ac:dyDescent="0.25">
      <c r="A387">
        <v>348</v>
      </c>
      <c r="B387" t="s">
        <v>44</v>
      </c>
      <c r="C387" t="s">
        <v>45</v>
      </c>
      <c r="D387" s="11">
        <f t="shared" ref="D387:D411" si="6">+E387+F387+Z387</f>
        <v>300000</v>
      </c>
      <c r="E387" s="6">
        <v>300000</v>
      </c>
      <c r="F387" s="6">
        <v>0</v>
      </c>
      <c r="G387" s="6">
        <v>0</v>
      </c>
      <c r="H387">
        <v>0</v>
      </c>
      <c r="I387">
        <v>33000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267000</v>
      </c>
      <c r="T387" s="2">
        <v>44501</v>
      </c>
      <c r="U387" s="2"/>
      <c r="V387">
        <v>1</v>
      </c>
      <c r="W387" t="s">
        <v>42</v>
      </c>
      <c r="X387">
        <v>0</v>
      </c>
      <c r="Y387" t="s">
        <v>551</v>
      </c>
      <c r="Z387">
        <v>0</v>
      </c>
      <c r="AA387">
        <v>348</v>
      </c>
      <c r="AB387" t="s">
        <v>43</v>
      </c>
      <c r="AC387">
        <v>0</v>
      </c>
      <c r="AD387">
        <v>0</v>
      </c>
      <c r="AE387" t="s">
        <v>3807</v>
      </c>
    </row>
    <row r="388" spans="1:31" x14ac:dyDescent="0.25">
      <c r="A388">
        <v>366</v>
      </c>
      <c r="B388" t="s">
        <v>46</v>
      </c>
      <c r="C388" t="s">
        <v>47</v>
      </c>
      <c r="D388" s="11">
        <f t="shared" si="6"/>
        <v>300000</v>
      </c>
      <c r="E388" s="6">
        <v>300000</v>
      </c>
      <c r="F388" s="6">
        <v>0</v>
      </c>
      <c r="G388" s="6">
        <v>0</v>
      </c>
      <c r="H388">
        <v>0</v>
      </c>
      <c r="I388">
        <v>33000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267000</v>
      </c>
      <c r="T388" s="2">
        <v>45246</v>
      </c>
      <c r="U388" s="2"/>
      <c r="V388">
        <v>1</v>
      </c>
      <c r="W388" t="s">
        <v>42</v>
      </c>
      <c r="X388">
        <v>0</v>
      </c>
      <c r="Y388" t="s">
        <v>551</v>
      </c>
      <c r="Z388">
        <v>0</v>
      </c>
      <c r="AA388">
        <v>366</v>
      </c>
      <c r="AB388" t="s">
        <v>43</v>
      </c>
      <c r="AC388">
        <v>0</v>
      </c>
      <c r="AD388">
        <v>0</v>
      </c>
      <c r="AE388" t="s">
        <v>3807</v>
      </c>
    </row>
    <row r="389" spans="1:31" x14ac:dyDescent="0.25">
      <c r="A389">
        <v>385</v>
      </c>
      <c r="B389" t="s">
        <v>53</v>
      </c>
      <c r="C389" t="s">
        <v>54</v>
      </c>
      <c r="D389" s="11">
        <f t="shared" si="6"/>
        <v>300000</v>
      </c>
      <c r="E389" s="6">
        <v>300000</v>
      </c>
      <c r="F389" s="6">
        <v>0</v>
      </c>
      <c r="G389" s="6">
        <v>0</v>
      </c>
      <c r="H389">
        <v>0</v>
      </c>
      <c r="I389">
        <v>33000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267000</v>
      </c>
      <c r="T389" s="2">
        <v>45505</v>
      </c>
      <c r="U389" s="2">
        <v>45632</v>
      </c>
      <c r="V389" t="s">
        <v>31</v>
      </c>
      <c r="W389" t="s">
        <v>42</v>
      </c>
      <c r="X389">
        <v>0</v>
      </c>
      <c r="Y389" t="s">
        <v>551</v>
      </c>
      <c r="Z389">
        <v>0</v>
      </c>
      <c r="AA389">
        <v>385</v>
      </c>
      <c r="AB389" t="s">
        <v>43</v>
      </c>
      <c r="AC389">
        <v>0</v>
      </c>
      <c r="AD389">
        <v>0</v>
      </c>
      <c r="AE389" t="s">
        <v>3807</v>
      </c>
    </row>
    <row r="390" spans="1:31" x14ac:dyDescent="0.25">
      <c r="A390">
        <v>797</v>
      </c>
      <c r="B390" t="s">
        <v>61</v>
      </c>
      <c r="C390" t="s">
        <v>62</v>
      </c>
      <c r="D390" s="11">
        <f t="shared" si="6"/>
        <v>300000</v>
      </c>
      <c r="E390" s="6">
        <v>300000</v>
      </c>
      <c r="F390" s="6">
        <v>0</v>
      </c>
      <c r="G390" s="6">
        <v>0</v>
      </c>
      <c r="H390">
        <v>0</v>
      </c>
      <c r="I390">
        <v>33000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267000</v>
      </c>
      <c r="T390" s="2">
        <v>45173</v>
      </c>
      <c r="U390" s="2"/>
      <c r="V390" t="s">
        <v>31</v>
      </c>
      <c r="W390" t="s">
        <v>42</v>
      </c>
      <c r="X390">
        <v>0</v>
      </c>
      <c r="Y390" t="s">
        <v>551</v>
      </c>
      <c r="Z390">
        <v>0</v>
      </c>
      <c r="AA390">
        <v>797</v>
      </c>
      <c r="AB390" t="s">
        <v>43</v>
      </c>
      <c r="AC390">
        <v>0</v>
      </c>
      <c r="AD390">
        <v>0</v>
      </c>
      <c r="AE390" t="s">
        <v>3807</v>
      </c>
    </row>
    <row r="391" spans="1:31" x14ac:dyDescent="0.25">
      <c r="A391">
        <v>1117</v>
      </c>
      <c r="B391" t="s">
        <v>67</v>
      </c>
      <c r="C391" t="s">
        <v>68</v>
      </c>
      <c r="D391" s="11">
        <f t="shared" si="6"/>
        <v>300000</v>
      </c>
      <c r="E391" s="6">
        <v>300000</v>
      </c>
      <c r="F391" s="6">
        <v>0</v>
      </c>
      <c r="G391" s="6">
        <v>0</v>
      </c>
      <c r="H391">
        <v>0</v>
      </c>
      <c r="I391">
        <v>33000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267000</v>
      </c>
      <c r="T391" s="2">
        <v>45477</v>
      </c>
      <c r="U391" s="2"/>
      <c r="V391" t="s">
        <v>31</v>
      </c>
      <c r="W391" t="s">
        <v>42</v>
      </c>
      <c r="X391">
        <v>0</v>
      </c>
      <c r="Y391" t="s">
        <v>551</v>
      </c>
      <c r="Z391">
        <v>0</v>
      </c>
      <c r="AA391">
        <v>1117</v>
      </c>
      <c r="AB391" t="s">
        <v>43</v>
      </c>
      <c r="AC391">
        <v>0</v>
      </c>
      <c r="AD391">
        <v>0</v>
      </c>
      <c r="AE391" t="s">
        <v>3807</v>
      </c>
    </row>
    <row r="392" spans="1:31" x14ac:dyDescent="0.25">
      <c r="A392">
        <v>1166</v>
      </c>
      <c r="B392" t="s">
        <v>69</v>
      </c>
      <c r="C392" t="s">
        <v>70</v>
      </c>
      <c r="D392" s="11">
        <f t="shared" si="6"/>
        <v>1000000</v>
      </c>
      <c r="E392" s="6">
        <v>1000000</v>
      </c>
      <c r="F392" s="6">
        <v>0</v>
      </c>
      <c r="G392" s="6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1000000</v>
      </c>
      <c r="T392" s="2">
        <v>36909</v>
      </c>
      <c r="U392" s="2"/>
      <c r="V392">
        <v>1</v>
      </c>
      <c r="W392" t="s">
        <v>42</v>
      </c>
      <c r="X392">
        <v>0</v>
      </c>
      <c r="Y392" t="s">
        <v>551</v>
      </c>
      <c r="Z392">
        <v>0</v>
      </c>
      <c r="AA392">
        <v>1166</v>
      </c>
      <c r="AB392" t="s">
        <v>71</v>
      </c>
      <c r="AC392">
        <v>0</v>
      </c>
      <c r="AD392">
        <v>0</v>
      </c>
      <c r="AE392" t="s">
        <v>1333</v>
      </c>
    </row>
    <row r="393" spans="1:31" x14ac:dyDescent="0.25">
      <c r="A393">
        <v>1421</v>
      </c>
      <c r="B393" t="s">
        <v>78</v>
      </c>
      <c r="C393" t="s">
        <v>79</v>
      </c>
      <c r="D393" s="11">
        <f t="shared" si="6"/>
        <v>300000</v>
      </c>
      <c r="E393" s="6">
        <v>300000</v>
      </c>
      <c r="F393" s="6">
        <v>0</v>
      </c>
      <c r="G393" s="6">
        <v>0</v>
      </c>
      <c r="H393">
        <v>0</v>
      </c>
      <c r="I393">
        <v>33000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267000</v>
      </c>
      <c r="T393" s="2">
        <v>45294</v>
      </c>
      <c r="U393" s="2"/>
      <c r="V393">
        <v>1</v>
      </c>
      <c r="W393" t="s">
        <v>42</v>
      </c>
      <c r="X393">
        <v>0</v>
      </c>
      <c r="Y393" t="s">
        <v>551</v>
      </c>
      <c r="Z393">
        <v>0</v>
      </c>
      <c r="AA393">
        <v>1421</v>
      </c>
      <c r="AB393" t="s">
        <v>43</v>
      </c>
      <c r="AC393">
        <v>0</v>
      </c>
      <c r="AD393">
        <v>0</v>
      </c>
      <c r="AE393" t="s">
        <v>3807</v>
      </c>
    </row>
    <row r="394" spans="1:31" x14ac:dyDescent="0.25">
      <c r="A394">
        <v>1442</v>
      </c>
      <c r="B394" t="s">
        <v>81</v>
      </c>
      <c r="C394" t="s">
        <v>82</v>
      </c>
      <c r="D394" s="11">
        <f t="shared" si="6"/>
        <v>300000</v>
      </c>
      <c r="E394" s="6">
        <v>300000</v>
      </c>
      <c r="F394" s="6">
        <v>0</v>
      </c>
      <c r="G394" s="6">
        <v>0</v>
      </c>
      <c r="H394">
        <v>0</v>
      </c>
      <c r="I394">
        <v>33000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70506.710000000006</v>
      </c>
      <c r="P394">
        <v>0</v>
      </c>
      <c r="Q394">
        <v>0</v>
      </c>
      <c r="R394">
        <v>0</v>
      </c>
      <c r="S394">
        <v>196493.29</v>
      </c>
      <c r="T394" s="2">
        <v>44517</v>
      </c>
      <c r="U394" s="2"/>
      <c r="V394">
        <v>1</v>
      </c>
      <c r="W394" t="s">
        <v>42</v>
      </c>
      <c r="X394">
        <v>0</v>
      </c>
      <c r="Y394" t="s">
        <v>551</v>
      </c>
      <c r="Z394">
        <v>0</v>
      </c>
      <c r="AA394">
        <v>1442</v>
      </c>
      <c r="AB394" t="s">
        <v>43</v>
      </c>
      <c r="AC394">
        <v>0</v>
      </c>
      <c r="AD394">
        <v>0</v>
      </c>
      <c r="AE394" t="s">
        <v>3808</v>
      </c>
    </row>
    <row r="395" spans="1:31" x14ac:dyDescent="0.25">
      <c r="A395">
        <v>1592</v>
      </c>
      <c r="B395" t="s">
        <v>90</v>
      </c>
      <c r="C395" t="s">
        <v>91</v>
      </c>
      <c r="D395" s="11">
        <f t="shared" si="6"/>
        <v>981709.3</v>
      </c>
      <c r="E395" s="6">
        <v>981709.3</v>
      </c>
      <c r="F395" s="6">
        <v>0</v>
      </c>
      <c r="G395" s="6">
        <v>0</v>
      </c>
      <c r="H395">
        <v>0</v>
      </c>
      <c r="I395">
        <v>137439.29999999999</v>
      </c>
      <c r="J395">
        <v>29451.279999999999</v>
      </c>
      <c r="K395">
        <v>19634.189999999999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795185</v>
      </c>
      <c r="T395" s="2">
        <v>42476</v>
      </c>
      <c r="U395" s="2"/>
      <c r="V395">
        <v>1</v>
      </c>
      <c r="W395">
        <v>121705</v>
      </c>
      <c r="X395">
        <v>0</v>
      </c>
      <c r="Y395" t="s">
        <v>551</v>
      </c>
      <c r="Z395">
        <v>0</v>
      </c>
      <c r="AA395">
        <v>1592</v>
      </c>
      <c r="AB395" t="s">
        <v>92</v>
      </c>
      <c r="AC395">
        <v>0</v>
      </c>
      <c r="AD395">
        <v>0.47</v>
      </c>
      <c r="AE395" t="s">
        <v>3809</v>
      </c>
    </row>
    <row r="396" spans="1:31" x14ac:dyDescent="0.25">
      <c r="A396">
        <v>1853</v>
      </c>
      <c r="B396" t="s">
        <v>95</v>
      </c>
      <c r="C396" t="s">
        <v>96</v>
      </c>
      <c r="D396" s="11">
        <f t="shared" si="6"/>
        <v>1000000</v>
      </c>
      <c r="E396" s="6">
        <v>1000000</v>
      </c>
      <c r="F396" s="6">
        <v>0</v>
      </c>
      <c r="G396" s="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1000000</v>
      </c>
      <c r="T396" s="2">
        <v>38169</v>
      </c>
      <c r="U396" s="2"/>
      <c r="V396">
        <v>1</v>
      </c>
      <c r="W396" t="s">
        <v>42</v>
      </c>
      <c r="X396">
        <v>0</v>
      </c>
      <c r="Y396" t="s">
        <v>551</v>
      </c>
      <c r="Z396">
        <v>0</v>
      </c>
      <c r="AA396">
        <v>1853</v>
      </c>
      <c r="AB396" t="s">
        <v>71</v>
      </c>
      <c r="AC396">
        <v>0</v>
      </c>
      <c r="AD396">
        <v>0</v>
      </c>
      <c r="AE396" t="s">
        <v>1333</v>
      </c>
    </row>
    <row r="397" spans="1:31" x14ac:dyDescent="0.25">
      <c r="A397">
        <v>2044</v>
      </c>
      <c r="B397" t="s">
        <v>103</v>
      </c>
      <c r="C397" t="s">
        <v>104</v>
      </c>
      <c r="D397" s="11">
        <f t="shared" si="6"/>
        <v>742940.41</v>
      </c>
      <c r="E397" s="6">
        <v>742940.41</v>
      </c>
      <c r="F397" s="6">
        <v>0</v>
      </c>
      <c r="G397" s="6">
        <v>0</v>
      </c>
      <c r="H397">
        <v>0</v>
      </c>
      <c r="I397">
        <v>104011.66</v>
      </c>
      <c r="J397">
        <v>22288.21</v>
      </c>
      <c r="K397">
        <v>7429.4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-70000</v>
      </c>
      <c r="R397">
        <v>0</v>
      </c>
      <c r="S397">
        <v>539211</v>
      </c>
      <c r="T397" s="2">
        <v>42522</v>
      </c>
      <c r="U397" s="2"/>
      <c r="V397" t="s">
        <v>31</v>
      </c>
      <c r="W397">
        <v>3009</v>
      </c>
      <c r="X397">
        <v>0</v>
      </c>
      <c r="Y397" t="s">
        <v>551</v>
      </c>
      <c r="Z397">
        <v>0</v>
      </c>
      <c r="AA397">
        <v>2044</v>
      </c>
      <c r="AB397" t="s">
        <v>105</v>
      </c>
      <c r="AC397">
        <v>0</v>
      </c>
      <c r="AD397">
        <v>-0.14000000000000001</v>
      </c>
      <c r="AE397" t="s">
        <v>3810</v>
      </c>
    </row>
    <row r="398" spans="1:31" x14ac:dyDescent="0.25">
      <c r="A398">
        <v>2757</v>
      </c>
      <c r="B398" t="s">
        <v>114</v>
      </c>
      <c r="C398" t="s">
        <v>115</v>
      </c>
      <c r="D398" s="11">
        <f t="shared" si="6"/>
        <v>1700000</v>
      </c>
      <c r="E398" s="6">
        <v>1700000</v>
      </c>
      <c r="F398" s="6">
        <v>0</v>
      </c>
      <c r="G398" s="6">
        <v>0</v>
      </c>
      <c r="H398">
        <v>0</v>
      </c>
      <c r="I398">
        <v>238000</v>
      </c>
      <c r="J398">
        <v>51000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1411000</v>
      </c>
      <c r="T398" s="2">
        <v>38965</v>
      </c>
      <c r="U398" s="2"/>
      <c r="V398" t="s">
        <v>80</v>
      </c>
      <c r="W398">
        <v>400800</v>
      </c>
      <c r="X398">
        <v>0</v>
      </c>
      <c r="Y398" t="s">
        <v>551</v>
      </c>
      <c r="Z398">
        <v>0</v>
      </c>
      <c r="AA398">
        <v>2757</v>
      </c>
      <c r="AB398" t="s">
        <v>43</v>
      </c>
      <c r="AC398">
        <v>0</v>
      </c>
      <c r="AD398">
        <v>0</v>
      </c>
      <c r="AE398" t="s">
        <v>1334</v>
      </c>
    </row>
    <row r="399" spans="1:31" x14ac:dyDescent="0.25">
      <c r="A399">
        <v>3050</v>
      </c>
      <c r="B399" t="s">
        <v>120</v>
      </c>
      <c r="C399" t="s">
        <v>121</v>
      </c>
      <c r="D399" s="11">
        <f t="shared" si="6"/>
        <v>742940.41</v>
      </c>
      <c r="E399" s="6">
        <v>742940.41</v>
      </c>
      <c r="F399" s="6">
        <v>0</v>
      </c>
      <c r="G399" s="6">
        <v>0</v>
      </c>
      <c r="H399">
        <v>0</v>
      </c>
      <c r="I399">
        <v>104011.66</v>
      </c>
      <c r="J399">
        <v>22288.21</v>
      </c>
      <c r="K399">
        <v>7429.4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-35000</v>
      </c>
      <c r="R399">
        <v>0</v>
      </c>
      <c r="S399">
        <v>574211</v>
      </c>
      <c r="T399" s="2">
        <v>42476</v>
      </c>
      <c r="U399" s="2"/>
      <c r="V399">
        <v>1</v>
      </c>
      <c r="W399">
        <v>3009</v>
      </c>
      <c r="X399">
        <v>0</v>
      </c>
      <c r="Y399" t="s">
        <v>551</v>
      </c>
      <c r="Z399">
        <v>0</v>
      </c>
      <c r="AA399">
        <v>3050</v>
      </c>
      <c r="AB399" t="s">
        <v>105</v>
      </c>
      <c r="AC399">
        <v>0</v>
      </c>
      <c r="AD399">
        <v>-0.14000000000000001</v>
      </c>
      <c r="AE399" t="s">
        <v>3811</v>
      </c>
    </row>
    <row r="400" spans="1:31" x14ac:dyDescent="0.25">
      <c r="A400">
        <v>3150</v>
      </c>
      <c r="B400" t="s">
        <v>130</v>
      </c>
      <c r="C400" t="s">
        <v>131</v>
      </c>
      <c r="D400" s="11">
        <f t="shared" si="6"/>
        <v>500000</v>
      </c>
      <c r="E400" s="6">
        <v>500000</v>
      </c>
      <c r="F400" s="6">
        <v>0</v>
      </c>
      <c r="G400" s="6">
        <v>0</v>
      </c>
      <c r="H400">
        <v>0</v>
      </c>
      <c r="I400">
        <v>70000</v>
      </c>
      <c r="J400">
        <v>15000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415000</v>
      </c>
      <c r="T400" s="2">
        <v>40924</v>
      </c>
      <c r="U400" s="2"/>
      <c r="V400" t="s">
        <v>31</v>
      </c>
      <c r="W400">
        <v>400800</v>
      </c>
      <c r="X400">
        <v>0</v>
      </c>
      <c r="Y400" t="s">
        <v>551</v>
      </c>
      <c r="Z400">
        <v>0</v>
      </c>
      <c r="AA400">
        <v>3150</v>
      </c>
      <c r="AB400" t="s">
        <v>43</v>
      </c>
      <c r="AC400">
        <v>0</v>
      </c>
      <c r="AD400">
        <v>0</v>
      </c>
      <c r="AE400" t="s">
        <v>643</v>
      </c>
    </row>
    <row r="401" spans="1:31" x14ac:dyDescent="0.25">
      <c r="A401">
        <v>3392</v>
      </c>
      <c r="B401" t="s">
        <v>140</v>
      </c>
      <c r="C401" t="s">
        <v>141</v>
      </c>
      <c r="D401" s="11">
        <f t="shared" si="6"/>
        <v>500000</v>
      </c>
      <c r="E401" s="6">
        <v>500000</v>
      </c>
      <c r="F401" s="6">
        <v>0</v>
      </c>
      <c r="G401" s="6">
        <v>0</v>
      </c>
      <c r="H401">
        <v>0</v>
      </c>
      <c r="I401">
        <v>70000</v>
      </c>
      <c r="J401">
        <v>15000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415000</v>
      </c>
      <c r="T401" s="2">
        <v>39484</v>
      </c>
      <c r="U401" s="2"/>
      <c r="V401" t="s">
        <v>80</v>
      </c>
      <c r="W401">
        <v>400800</v>
      </c>
      <c r="X401">
        <v>0</v>
      </c>
      <c r="Y401" t="s">
        <v>551</v>
      </c>
      <c r="Z401">
        <v>0</v>
      </c>
      <c r="AA401">
        <v>3392</v>
      </c>
      <c r="AB401" t="s">
        <v>43</v>
      </c>
      <c r="AC401">
        <v>0</v>
      </c>
      <c r="AD401">
        <v>0</v>
      </c>
      <c r="AE401" t="s">
        <v>643</v>
      </c>
    </row>
    <row r="402" spans="1:31" x14ac:dyDescent="0.25">
      <c r="A402">
        <v>3464</v>
      </c>
      <c r="B402" t="s">
        <v>142</v>
      </c>
      <c r="C402" t="s">
        <v>143</v>
      </c>
      <c r="D402" s="11">
        <f t="shared" si="6"/>
        <v>969052.7</v>
      </c>
      <c r="E402" s="6">
        <v>969052.7</v>
      </c>
      <c r="F402" s="6">
        <v>0</v>
      </c>
      <c r="G402" s="6">
        <v>0</v>
      </c>
      <c r="H402">
        <v>0</v>
      </c>
      <c r="I402">
        <v>135667.38</v>
      </c>
      <c r="J402">
        <v>29071.58</v>
      </c>
      <c r="K402">
        <v>9690.5300000000007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-1925</v>
      </c>
      <c r="R402">
        <v>0</v>
      </c>
      <c r="S402">
        <v>792698</v>
      </c>
      <c r="T402" s="2">
        <v>42476</v>
      </c>
      <c r="U402" s="2"/>
      <c r="V402" t="s">
        <v>80</v>
      </c>
      <c r="W402">
        <v>401704</v>
      </c>
      <c r="X402">
        <v>0</v>
      </c>
      <c r="Y402" t="s">
        <v>551</v>
      </c>
      <c r="Z402">
        <v>0</v>
      </c>
      <c r="AA402">
        <v>3464</v>
      </c>
      <c r="AB402" t="s">
        <v>105</v>
      </c>
      <c r="AC402">
        <v>0</v>
      </c>
      <c r="AD402">
        <v>-0.21</v>
      </c>
      <c r="AE402" t="s">
        <v>3812</v>
      </c>
    </row>
    <row r="403" spans="1:31" x14ac:dyDescent="0.25">
      <c r="A403">
        <v>4159</v>
      </c>
      <c r="B403" t="s">
        <v>158</v>
      </c>
      <c r="C403" t="s">
        <v>159</v>
      </c>
      <c r="D403" s="11">
        <f t="shared" si="6"/>
        <v>190000</v>
      </c>
      <c r="E403" s="6">
        <v>190000</v>
      </c>
      <c r="F403" s="6">
        <v>0</v>
      </c>
      <c r="G403" s="6">
        <v>0</v>
      </c>
      <c r="H403">
        <v>0</v>
      </c>
      <c r="I403">
        <v>20900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169100</v>
      </c>
      <c r="T403" s="2">
        <v>45516</v>
      </c>
      <c r="U403" s="2"/>
      <c r="V403" t="s">
        <v>31</v>
      </c>
      <c r="W403" t="s">
        <v>42</v>
      </c>
      <c r="X403">
        <v>0</v>
      </c>
      <c r="Y403" t="s">
        <v>551</v>
      </c>
      <c r="Z403">
        <v>0</v>
      </c>
      <c r="AA403">
        <v>4159</v>
      </c>
      <c r="AB403" t="s">
        <v>43</v>
      </c>
      <c r="AC403">
        <v>0</v>
      </c>
      <c r="AD403">
        <v>0</v>
      </c>
      <c r="AE403" t="s">
        <v>3813</v>
      </c>
    </row>
    <row r="404" spans="1:31" x14ac:dyDescent="0.25">
      <c r="A404">
        <v>4647</v>
      </c>
      <c r="B404" t="s">
        <v>172</v>
      </c>
      <c r="C404" t="s">
        <v>173</v>
      </c>
      <c r="D404" s="11">
        <f t="shared" si="6"/>
        <v>500000</v>
      </c>
      <c r="E404" s="6">
        <v>500000</v>
      </c>
      <c r="F404" s="6">
        <v>0</v>
      </c>
      <c r="G404" s="6">
        <v>0</v>
      </c>
      <c r="H404">
        <v>0</v>
      </c>
      <c r="I404">
        <v>70000</v>
      </c>
      <c r="J404">
        <v>15000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415000</v>
      </c>
      <c r="T404" s="2">
        <v>43284</v>
      </c>
      <c r="U404" s="2"/>
      <c r="V404" t="s">
        <v>31</v>
      </c>
      <c r="W404">
        <v>106302</v>
      </c>
      <c r="X404">
        <v>0</v>
      </c>
      <c r="Y404" t="s">
        <v>551</v>
      </c>
      <c r="Z404">
        <v>0</v>
      </c>
      <c r="AA404">
        <v>4647</v>
      </c>
      <c r="AB404" t="s">
        <v>43</v>
      </c>
      <c r="AC404">
        <v>0</v>
      </c>
      <c r="AD404">
        <v>0</v>
      </c>
      <c r="AE404" t="s">
        <v>643</v>
      </c>
    </row>
    <row r="405" spans="1:31" x14ac:dyDescent="0.25">
      <c r="A405">
        <v>5156</v>
      </c>
      <c r="B405" t="s">
        <v>194</v>
      </c>
      <c r="C405" t="s">
        <v>195</v>
      </c>
      <c r="D405" s="11">
        <f t="shared" si="6"/>
        <v>1059580.5</v>
      </c>
      <c r="E405" s="6">
        <v>1059580.5</v>
      </c>
      <c r="F405" s="6">
        <v>0</v>
      </c>
      <c r="G405" s="6">
        <v>0</v>
      </c>
      <c r="H405">
        <v>0</v>
      </c>
      <c r="I405">
        <v>148341.28</v>
      </c>
      <c r="J405">
        <v>31787.42</v>
      </c>
      <c r="K405">
        <v>10595.81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868856</v>
      </c>
      <c r="T405" s="2">
        <v>42476</v>
      </c>
      <c r="U405" s="2"/>
      <c r="V405" t="s">
        <v>31</v>
      </c>
      <c r="W405">
        <v>406</v>
      </c>
      <c r="X405">
        <v>0</v>
      </c>
      <c r="Y405" t="s">
        <v>551</v>
      </c>
      <c r="Z405">
        <v>0</v>
      </c>
      <c r="AA405">
        <v>5156</v>
      </c>
      <c r="AB405" t="s">
        <v>196</v>
      </c>
      <c r="AC405">
        <v>0</v>
      </c>
      <c r="AD405">
        <v>0.01</v>
      </c>
      <c r="AE405" t="s">
        <v>3814</v>
      </c>
    </row>
    <row r="406" spans="1:31" x14ac:dyDescent="0.25">
      <c r="A406">
        <v>6852</v>
      </c>
      <c r="B406" t="s">
        <v>338</v>
      </c>
      <c r="C406" t="s">
        <v>339</v>
      </c>
      <c r="D406" s="11">
        <f t="shared" si="6"/>
        <v>646035.14</v>
      </c>
      <c r="E406" s="6">
        <v>646035.14</v>
      </c>
      <c r="F406" s="6">
        <v>0</v>
      </c>
      <c r="G406" s="6">
        <v>0</v>
      </c>
      <c r="H406">
        <v>0</v>
      </c>
      <c r="I406">
        <v>90444.92</v>
      </c>
      <c r="J406">
        <v>19381.05</v>
      </c>
      <c r="K406">
        <v>6460.35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529749</v>
      </c>
      <c r="T406" s="2">
        <v>45516</v>
      </c>
      <c r="U406" s="2"/>
      <c r="V406" t="s">
        <v>31</v>
      </c>
      <c r="W406">
        <v>123305</v>
      </c>
      <c r="X406">
        <v>0</v>
      </c>
      <c r="Y406" t="s">
        <v>551</v>
      </c>
      <c r="Z406">
        <v>0</v>
      </c>
      <c r="AA406">
        <v>6852</v>
      </c>
      <c r="AB406" t="s">
        <v>105</v>
      </c>
      <c r="AC406">
        <v>0</v>
      </c>
      <c r="AD406">
        <v>0.18</v>
      </c>
      <c r="AE406" t="s">
        <v>3815</v>
      </c>
    </row>
    <row r="407" spans="1:31" x14ac:dyDescent="0.25">
      <c r="A407">
        <v>7239</v>
      </c>
      <c r="B407" t="s">
        <v>659</v>
      </c>
      <c r="C407" t="s">
        <v>1288</v>
      </c>
      <c r="D407" s="11">
        <f t="shared" si="6"/>
        <v>300000</v>
      </c>
      <c r="E407" s="6">
        <v>300000</v>
      </c>
      <c r="F407" s="6">
        <v>0</v>
      </c>
      <c r="G407" s="6">
        <v>0</v>
      </c>
      <c r="H407">
        <v>0</v>
      </c>
      <c r="I407">
        <v>33000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-160000</v>
      </c>
      <c r="R407">
        <v>0</v>
      </c>
      <c r="S407">
        <v>187000</v>
      </c>
      <c r="T407" s="2">
        <v>45405</v>
      </c>
      <c r="U407" s="2"/>
      <c r="V407">
        <v>1</v>
      </c>
      <c r="W407" t="s">
        <v>42</v>
      </c>
      <c r="X407">
        <v>0</v>
      </c>
      <c r="Y407" t="s">
        <v>551</v>
      </c>
      <c r="Z407">
        <v>0</v>
      </c>
      <c r="AA407">
        <v>7239</v>
      </c>
      <c r="AB407" t="s">
        <v>43</v>
      </c>
      <c r="AC407">
        <v>0</v>
      </c>
      <c r="AD407">
        <v>0</v>
      </c>
      <c r="AE407" t="s">
        <v>3816</v>
      </c>
    </row>
    <row r="408" spans="1:31" x14ac:dyDescent="0.25">
      <c r="A408">
        <v>7292</v>
      </c>
      <c r="B408" t="s">
        <v>1444</v>
      </c>
      <c r="C408" t="s">
        <v>1515</v>
      </c>
      <c r="D408" s="11">
        <f t="shared" si="6"/>
        <v>816656.5</v>
      </c>
      <c r="E408" s="6">
        <v>816656.5</v>
      </c>
      <c r="F408" s="6">
        <v>0</v>
      </c>
      <c r="G408" s="6">
        <v>0</v>
      </c>
      <c r="H408">
        <v>0</v>
      </c>
      <c r="I408">
        <v>114331.91</v>
      </c>
      <c r="J408">
        <v>24499.7</v>
      </c>
      <c r="K408">
        <v>8166.57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669658</v>
      </c>
      <c r="T408" s="2">
        <v>45446</v>
      </c>
      <c r="U408" s="2"/>
      <c r="V408" t="s">
        <v>31</v>
      </c>
      <c r="W408">
        <v>406</v>
      </c>
      <c r="X408">
        <v>0</v>
      </c>
      <c r="Y408" t="s">
        <v>551</v>
      </c>
      <c r="Z408">
        <v>0</v>
      </c>
      <c r="AA408">
        <v>7292</v>
      </c>
      <c r="AB408" t="s">
        <v>105</v>
      </c>
      <c r="AC408">
        <v>0</v>
      </c>
      <c r="AD408">
        <v>-0.32</v>
      </c>
      <c r="AE408" t="s">
        <v>3817</v>
      </c>
    </row>
    <row r="409" spans="1:31" x14ac:dyDescent="0.25">
      <c r="A409">
        <v>7309</v>
      </c>
      <c r="B409" t="s">
        <v>2070</v>
      </c>
      <c r="C409" t="s">
        <v>1612</v>
      </c>
      <c r="D409" s="11">
        <f t="shared" si="6"/>
        <v>1300000</v>
      </c>
      <c r="E409" s="6">
        <v>1300000</v>
      </c>
      <c r="F409" s="6">
        <v>0</v>
      </c>
      <c r="G409" s="6">
        <v>0</v>
      </c>
      <c r="H409">
        <v>0</v>
      </c>
      <c r="I409">
        <v>182000</v>
      </c>
      <c r="J409">
        <v>39000</v>
      </c>
      <c r="K409">
        <v>0</v>
      </c>
      <c r="L409">
        <v>0</v>
      </c>
      <c r="M409">
        <v>0</v>
      </c>
      <c r="N409">
        <v>0</v>
      </c>
      <c r="O409">
        <v>269750</v>
      </c>
      <c r="P409">
        <v>0</v>
      </c>
      <c r="Q409">
        <v>0</v>
      </c>
      <c r="R409">
        <v>0</v>
      </c>
      <c r="S409">
        <v>809250</v>
      </c>
      <c r="T409" s="2">
        <v>45488</v>
      </c>
      <c r="U409" s="2"/>
      <c r="V409">
        <v>1</v>
      </c>
      <c r="W409">
        <v>113809</v>
      </c>
      <c r="X409">
        <v>0</v>
      </c>
      <c r="Y409" t="s">
        <v>551</v>
      </c>
      <c r="Z409">
        <v>0</v>
      </c>
      <c r="AA409">
        <v>7309</v>
      </c>
      <c r="AB409" t="s">
        <v>43</v>
      </c>
      <c r="AC409">
        <v>0</v>
      </c>
      <c r="AD409">
        <v>0</v>
      </c>
      <c r="AE409" t="s">
        <v>3818</v>
      </c>
    </row>
    <row r="410" spans="1:31" x14ac:dyDescent="0.25">
      <c r="A410">
        <v>7318</v>
      </c>
      <c r="B410" t="s">
        <v>2085</v>
      </c>
      <c r="C410" t="s">
        <v>2086</v>
      </c>
      <c r="D410" s="11">
        <f t="shared" si="6"/>
        <v>300000</v>
      </c>
      <c r="E410" s="6">
        <v>300000</v>
      </c>
      <c r="F410" s="6">
        <v>0</v>
      </c>
      <c r="G410" s="6">
        <v>0</v>
      </c>
      <c r="H410">
        <v>0</v>
      </c>
      <c r="I410">
        <v>33000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267000</v>
      </c>
      <c r="T410" s="2">
        <v>45502</v>
      </c>
      <c r="U410" s="2">
        <v>45628</v>
      </c>
      <c r="V410">
        <v>1</v>
      </c>
      <c r="W410" t="s">
        <v>42</v>
      </c>
      <c r="X410">
        <v>0</v>
      </c>
      <c r="Y410" t="s">
        <v>551</v>
      </c>
      <c r="Z410">
        <v>0</v>
      </c>
      <c r="AA410">
        <v>7318</v>
      </c>
      <c r="AB410" t="s">
        <v>43</v>
      </c>
      <c r="AC410">
        <v>0</v>
      </c>
      <c r="AD410">
        <v>0</v>
      </c>
      <c r="AE410" t="s">
        <v>3807</v>
      </c>
    </row>
    <row r="411" spans="1:31" x14ac:dyDescent="0.25">
      <c r="A411">
        <v>7321</v>
      </c>
      <c r="B411" t="s">
        <v>3819</v>
      </c>
      <c r="C411" t="s">
        <v>1639</v>
      </c>
      <c r="D411" s="11">
        <f t="shared" si="6"/>
        <v>983575.12</v>
      </c>
      <c r="E411" s="6">
        <v>983575.12</v>
      </c>
      <c r="F411" s="6">
        <v>0</v>
      </c>
      <c r="G411" s="6">
        <v>0</v>
      </c>
      <c r="H411">
        <v>0</v>
      </c>
      <c r="I411">
        <v>137700.51</v>
      </c>
      <c r="J411">
        <v>29507.25</v>
      </c>
      <c r="K411">
        <v>9835.75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806532</v>
      </c>
      <c r="T411" s="2">
        <v>45512</v>
      </c>
      <c r="U411" s="2"/>
      <c r="V411" t="s">
        <v>31</v>
      </c>
      <c r="W411">
        <v>100106</v>
      </c>
      <c r="X411">
        <v>0</v>
      </c>
      <c r="Y411" t="s">
        <v>551</v>
      </c>
      <c r="Z411">
        <v>0</v>
      </c>
      <c r="AA411">
        <v>7321</v>
      </c>
      <c r="AB411" t="s">
        <v>3820</v>
      </c>
      <c r="AC411">
        <v>0</v>
      </c>
      <c r="AD411">
        <v>0.39</v>
      </c>
      <c r="AE411" t="s">
        <v>3821</v>
      </c>
    </row>
    <row r="412" spans="1:31" x14ac:dyDescent="0.25">
      <c r="D412" s="11"/>
      <c r="G412" s="6"/>
      <c r="T412" s="2"/>
      <c r="U412" s="2"/>
      <c r="Z412"/>
    </row>
    <row r="413" spans="1:31" x14ac:dyDescent="0.25">
      <c r="D413" s="11"/>
      <c r="G413" s="6"/>
      <c r="T413" s="2"/>
      <c r="U413" s="2"/>
      <c r="Z413"/>
    </row>
    <row r="414" spans="1:31" x14ac:dyDescent="0.25">
      <c r="D414" s="11"/>
      <c r="G414" s="6"/>
      <c r="T414" s="2"/>
      <c r="U414" s="2"/>
      <c r="Z414"/>
    </row>
    <row r="415" spans="1:31" x14ac:dyDescent="0.25">
      <c r="D415" s="11"/>
      <c r="G415" s="6"/>
      <c r="T415" s="2"/>
      <c r="U415" s="2"/>
      <c r="Z415"/>
    </row>
    <row r="416" spans="1:31" x14ac:dyDescent="0.25">
      <c r="D416" s="11"/>
      <c r="G416" s="6"/>
      <c r="T416" s="2"/>
      <c r="U416" s="2"/>
      <c r="Z416"/>
    </row>
    <row r="417" spans="4:26" x14ac:dyDescent="0.25">
      <c r="D417" s="11"/>
      <c r="G417" s="6"/>
      <c r="T417" s="2"/>
      <c r="U417" s="2"/>
      <c r="Z417"/>
    </row>
    <row r="418" spans="4:26" x14ac:dyDescent="0.25">
      <c r="D418" s="11"/>
      <c r="G418" s="6"/>
      <c r="T418" s="2"/>
      <c r="U418" s="2"/>
      <c r="Z418"/>
    </row>
    <row r="419" spans="4:26" x14ac:dyDescent="0.25">
      <c r="D419" s="11"/>
      <c r="G419" s="6"/>
      <c r="T419" s="2"/>
      <c r="U419" s="2"/>
      <c r="Z419"/>
    </row>
    <row r="420" spans="4:26" x14ac:dyDescent="0.25">
      <c r="D420" s="11"/>
      <c r="G420" s="6"/>
      <c r="T420" s="2"/>
      <c r="U420" s="2"/>
      <c r="Z420"/>
    </row>
    <row r="421" spans="4:26" x14ac:dyDescent="0.25">
      <c r="D421" s="11"/>
      <c r="G421" s="6"/>
      <c r="T421" s="2"/>
      <c r="U421" s="2"/>
      <c r="Z421"/>
    </row>
    <row r="422" spans="4:26" x14ac:dyDescent="0.25">
      <c r="D422" s="11"/>
      <c r="G422" s="6"/>
      <c r="T422" s="2"/>
      <c r="U422" s="2"/>
      <c r="Z422"/>
    </row>
    <row r="423" spans="4:26" x14ac:dyDescent="0.25">
      <c r="D423" s="11"/>
      <c r="G423" s="6"/>
      <c r="T423" s="2"/>
      <c r="U423" s="2"/>
      <c r="Z423"/>
    </row>
    <row r="424" spans="4:26" x14ac:dyDescent="0.25">
      <c r="D424" s="11"/>
      <c r="G424" s="6"/>
      <c r="T424" s="2"/>
      <c r="U424" s="2"/>
      <c r="Z424"/>
    </row>
    <row r="425" spans="4:26" x14ac:dyDescent="0.25">
      <c r="D425" s="11"/>
      <c r="G425" s="6"/>
      <c r="T425" s="2"/>
      <c r="U425" s="2"/>
      <c r="Z425"/>
    </row>
    <row r="426" spans="4:26" x14ac:dyDescent="0.25">
      <c r="D426" s="11"/>
      <c r="G426" s="6"/>
      <c r="T426" s="2"/>
      <c r="U426" s="2"/>
      <c r="Z426"/>
    </row>
    <row r="427" spans="4:26" x14ac:dyDescent="0.25">
      <c r="D427" s="11"/>
      <c r="G427" s="6"/>
      <c r="T427" s="2"/>
      <c r="U427" s="2"/>
      <c r="Z427"/>
    </row>
    <row r="428" spans="4:26" x14ac:dyDescent="0.25">
      <c r="D428" s="11"/>
      <c r="G428" s="6"/>
      <c r="T428" s="2"/>
      <c r="U428" s="2"/>
      <c r="Z428"/>
    </row>
    <row r="429" spans="4:26" x14ac:dyDescent="0.25">
      <c r="D429" s="11"/>
      <c r="G429" s="6"/>
      <c r="T429" s="2"/>
      <c r="U429" s="2"/>
      <c r="Z429"/>
    </row>
    <row r="430" spans="4:26" x14ac:dyDescent="0.25">
      <c r="D430" s="11"/>
      <c r="G430" s="6"/>
      <c r="T430" s="2"/>
      <c r="U430" s="2"/>
      <c r="Z430"/>
    </row>
    <row r="431" spans="4:26" x14ac:dyDescent="0.25">
      <c r="D431" s="11"/>
      <c r="G431" s="6"/>
      <c r="T431" s="2"/>
      <c r="U431" s="2"/>
      <c r="Z431"/>
    </row>
    <row r="432" spans="4:26" x14ac:dyDescent="0.25">
      <c r="D432" s="11"/>
      <c r="G432" s="6"/>
      <c r="T432" s="2"/>
      <c r="U432" s="2"/>
      <c r="Z432"/>
    </row>
    <row r="433" spans="4:26" x14ac:dyDescent="0.25">
      <c r="D433" s="11"/>
      <c r="G433" s="6"/>
      <c r="T433" s="2"/>
      <c r="U433" s="2"/>
      <c r="Z433"/>
    </row>
    <row r="434" spans="4:26" x14ac:dyDescent="0.25">
      <c r="D434" s="11"/>
      <c r="G434" s="6"/>
      <c r="T434" s="2"/>
      <c r="U434" s="2"/>
      <c r="Z434"/>
    </row>
    <row r="435" spans="4:26" x14ac:dyDescent="0.25">
      <c r="D435" s="11"/>
      <c r="G435" s="6"/>
      <c r="T435" s="2"/>
      <c r="U435" s="2"/>
      <c r="Z435"/>
    </row>
    <row r="436" spans="4:26" x14ac:dyDescent="0.25">
      <c r="D436" s="11"/>
      <c r="G436" s="6"/>
      <c r="T436" s="2"/>
      <c r="U436" s="2"/>
      <c r="Z436"/>
    </row>
    <row r="437" spans="4:26" x14ac:dyDescent="0.25">
      <c r="D437" s="11"/>
      <c r="G437" s="6"/>
      <c r="T437" s="2"/>
      <c r="U437" s="2"/>
      <c r="Z437"/>
    </row>
    <row r="438" spans="4:26" x14ac:dyDescent="0.25">
      <c r="D438" s="11"/>
      <c r="G438" s="6"/>
      <c r="T438" s="2"/>
      <c r="U438" s="2"/>
      <c r="Z438"/>
    </row>
    <row r="439" spans="4:26" x14ac:dyDescent="0.25">
      <c r="D439" s="11"/>
      <c r="G439" s="6"/>
      <c r="T439" s="2"/>
      <c r="U439" s="2"/>
      <c r="Z439"/>
    </row>
    <row r="440" spans="4:26" x14ac:dyDescent="0.25">
      <c r="D440" s="11"/>
      <c r="G440" s="6"/>
      <c r="T440" s="2"/>
      <c r="U440" s="2"/>
      <c r="Z440"/>
    </row>
    <row r="441" spans="4:26" x14ac:dyDescent="0.25">
      <c r="D441" s="11"/>
      <c r="G441" s="6"/>
      <c r="T441" s="2"/>
      <c r="U441" s="2"/>
      <c r="Z441"/>
    </row>
    <row r="442" spans="4:26" x14ac:dyDescent="0.25">
      <c r="D442" s="11"/>
      <c r="G442" s="6"/>
      <c r="T442" s="2"/>
      <c r="U442" s="2"/>
      <c r="Z442"/>
    </row>
    <row r="443" spans="4:26" x14ac:dyDescent="0.25">
      <c r="D443" s="11"/>
      <c r="G443" s="6"/>
      <c r="T443" s="2"/>
      <c r="U443" s="2"/>
      <c r="Z443"/>
    </row>
    <row r="444" spans="4:26" x14ac:dyDescent="0.25">
      <c r="D444" s="11"/>
      <c r="G444" s="6"/>
      <c r="T444" s="2"/>
      <c r="U444" s="2"/>
      <c r="Z444"/>
    </row>
    <row r="445" spans="4:26" x14ac:dyDescent="0.25">
      <c r="D445" s="11"/>
      <c r="G445" s="6"/>
      <c r="T445" s="2"/>
      <c r="U445" s="2"/>
      <c r="Z445"/>
    </row>
    <row r="446" spans="4:26" x14ac:dyDescent="0.25">
      <c r="D446" s="11"/>
      <c r="G446" s="6"/>
      <c r="T446" s="2"/>
      <c r="U446" s="2"/>
      <c r="Z446"/>
    </row>
    <row r="447" spans="4:26" x14ac:dyDescent="0.25">
      <c r="D447" s="11"/>
      <c r="G447" s="6"/>
      <c r="T447" s="2"/>
      <c r="U447" s="2"/>
      <c r="Z447"/>
    </row>
    <row r="448" spans="4:26" x14ac:dyDescent="0.25">
      <c r="D448" s="11"/>
      <c r="G448" s="6"/>
      <c r="T448" s="2"/>
      <c r="U448" s="2"/>
      <c r="Z448"/>
    </row>
    <row r="449" spans="4:26" x14ac:dyDescent="0.25">
      <c r="D449" s="11"/>
      <c r="G449" s="6"/>
      <c r="T449" s="2"/>
      <c r="U449" s="2"/>
      <c r="Z449"/>
    </row>
    <row r="450" spans="4:26" x14ac:dyDescent="0.25">
      <c r="D450" s="11"/>
      <c r="G450" s="6"/>
      <c r="T450" s="2"/>
      <c r="U450" s="2"/>
      <c r="Z450"/>
    </row>
    <row r="451" spans="4:26" x14ac:dyDescent="0.25">
      <c r="D451" s="11"/>
      <c r="G451" s="6"/>
      <c r="T451" s="2"/>
      <c r="U451" s="2"/>
      <c r="Z451"/>
    </row>
    <row r="452" spans="4:26" x14ac:dyDescent="0.25">
      <c r="D452" s="11"/>
      <c r="G452" s="6"/>
      <c r="T452" s="2"/>
      <c r="U452" s="2"/>
      <c r="Z452"/>
    </row>
    <row r="453" spans="4:26" x14ac:dyDescent="0.25">
      <c r="D453" s="11"/>
      <c r="G453" s="6"/>
      <c r="T453" s="2"/>
      <c r="U453" s="2"/>
      <c r="Z453"/>
    </row>
    <row r="454" spans="4:26" x14ac:dyDescent="0.25">
      <c r="D454" s="11"/>
      <c r="G454" s="6"/>
      <c r="T454" s="2"/>
      <c r="U454" s="2"/>
      <c r="Z454"/>
    </row>
    <row r="455" spans="4:26" x14ac:dyDescent="0.25">
      <c r="D455" s="11"/>
      <c r="G455" s="6"/>
      <c r="T455" s="2"/>
      <c r="U455" s="2"/>
      <c r="Z455"/>
    </row>
    <row r="456" spans="4:26" x14ac:dyDescent="0.25">
      <c r="D456" s="11"/>
      <c r="G456" s="6"/>
      <c r="T456" s="2"/>
      <c r="U456" s="2"/>
      <c r="Z456"/>
    </row>
    <row r="457" spans="4:26" x14ac:dyDescent="0.25">
      <c r="D457" s="11"/>
      <c r="G457" s="6"/>
      <c r="T457" s="2"/>
      <c r="U457" s="2"/>
      <c r="Z457"/>
    </row>
    <row r="458" spans="4:26" x14ac:dyDescent="0.25">
      <c r="D458" s="11"/>
      <c r="G458" s="6"/>
      <c r="T458" s="2"/>
      <c r="U458" s="2"/>
      <c r="Z458"/>
    </row>
    <row r="459" spans="4:26" x14ac:dyDescent="0.25">
      <c r="D459" s="11"/>
      <c r="G459" s="6"/>
      <c r="T459" s="2"/>
      <c r="U459" s="2"/>
      <c r="Z459"/>
    </row>
    <row r="460" spans="4:26" x14ac:dyDescent="0.25">
      <c r="D460" s="11"/>
      <c r="G460" s="6"/>
      <c r="T460" s="2"/>
      <c r="U460" s="2"/>
      <c r="Z460"/>
    </row>
    <row r="461" spans="4:26" x14ac:dyDescent="0.25">
      <c r="D461" s="11"/>
      <c r="G461" s="6"/>
      <c r="T461" s="2"/>
      <c r="U461" s="2"/>
      <c r="Z461"/>
    </row>
    <row r="462" spans="4:26" x14ac:dyDescent="0.25">
      <c r="D462" s="11"/>
      <c r="G462" s="6"/>
      <c r="T462" s="2"/>
      <c r="U462" s="2"/>
      <c r="Z462"/>
    </row>
    <row r="463" spans="4:26" x14ac:dyDescent="0.25">
      <c r="D463" s="11"/>
      <c r="G463" s="6"/>
      <c r="T463" s="2"/>
      <c r="U463" s="2"/>
      <c r="Z463"/>
    </row>
    <row r="464" spans="4:26" x14ac:dyDescent="0.25">
      <c r="D464" s="11"/>
      <c r="G464" s="6"/>
      <c r="T464" s="2"/>
      <c r="U464" s="2"/>
      <c r="Z464"/>
    </row>
    <row r="465" spans="4:26" x14ac:dyDescent="0.25">
      <c r="D465" s="11"/>
      <c r="G465" s="6"/>
      <c r="T465" s="2"/>
      <c r="U465" s="2"/>
      <c r="Z465"/>
    </row>
    <row r="466" spans="4:26" x14ac:dyDescent="0.25">
      <c r="D466" s="11"/>
      <c r="G466" s="6"/>
      <c r="T466" s="2"/>
      <c r="U466" s="2"/>
      <c r="Z466"/>
    </row>
    <row r="467" spans="4:26" x14ac:dyDescent="0.25">
      <c r="D467" s="11"/>
      <c r="G467" s="6"/>
      <c r="T467" s="2"/>
      <c r="U467" s="2"/>
      <c r="Z467"/>
    </row>
    <row r="468" spans="4:26" x14ac:dyDescent="0.25">
      <c r="D468" s="11"/>
      <c r="G468" s="6"/>
      <c r="T468" s="2"/>
      <c r="U468" s="2"/>
      <c r="Z468"/>
    </row>
    <row r="469" spans="4:26" x14ac:dyDescent="0.25">
      <c r="D469" s="11"/>
      <c r="G469" s="6"/>
      <c r="T469" s="2"/>
      <c r="U469" s="2"/>
      <c r="Z469"/>
    </row>
    <row r="470" spans="4:26" x14ac:dyDescent="0.25">
      <c r="D470" s="11"/>
      <c r="G470" s="6"/>
      <c r="T470" s="2"/>
      <c r="U470" s="2"/>
      <c r="Z470"/>
    </row>
    <row r="471" spans="4:26" x14ac:dyDescent="0.25">
      <c r="D471" s="11"/>
      <c r="G471" s="6"/>
      <c r="T471" s="2"/>
      <c r="U471" s="2"/>
      <c r="Z471"/>
    </row>
    <row r="472" spans="4:26" x14ac:dyDescent="0.25">
      <c r="D472" s="11"/>
      <c r="G472" s="6"/>
      <c r="T472" s="2"/>
      <c r="U472" s="2"/>
      <c r="Z472"/>
    </row>
    <row r="473" spans="4:26" x14ac:dyDescent="0.25">
      <c r="D473" s="11"/>
      <c r="G473" s="6"/>
      <c r="T473" s="2"/>
      <c r="U473" s="2"/>
      <c r="Z473"/>
    </row>
    <row r="474" spans="4:26" x14ac:dyDescent="0.25">
      <c r="D474" s="11"/>
      <c r="G474" s="6"/>
      <c r="T474" s="2"/>
      <c r="U474" s="2"/>
      <c r="Z474"/>
    </row>
    <row r="475" spans="4:26" x14ac:dyDescent="0.25">
      <c r="D475" s="11"/>
      <c r="G475" s="6"/>
      <c r="T475" s="2"/>
      <c r="U475" s="2"/>
      <c r="Z475"/>
    </row>
    <row r="476" spans="4:26" x14ac:dyDescent="0.25">
      <c r="D476" s="11"/>
      <c r="G476" s="6"/>
      <c r="T476" s="2"/>
      <c r="U476" s="2"/>
      <c r="Z476"/>
    </row>
    <row r="477" spans="4:26" x14ac:dyDescent="0.25">
      <c r="D477" s="11"/>
      <c r="G477" s="6"/>
      <c r="T477" s="2"/>
      <c r="U477" s="2"/>
      <c r="Z477"/>
    </row>
    <row r="478" spans="4:26" x14ac:dyDescent="0.25">
      <c r="D478" s="11"/>
      <c r="G478" s="6"/>
      <c r="T478" s="2"/>
      <c r="U478" s="2"/>
      <c r="Z478"/>
    </row>
    <row r="479" spans="4:26" x14ac:dyDescent="0.25">
      <c r="D479" s="11"/>
      <c r="G479" s="6"/>
      <c r="T479" s="2"/>
      <c r="U479" s="2"/>
      <c r="Z479"/>
    </row>
    <row r="480" spans="4:26" x14ac:dyDescent="0.25">
      <c r="D480" s="11"/>
      <c r="G480" s="6"/>
      <c r="T480" s="2"/>
      <c r="U480" s="2"/>
      <c r="Z480"/>
    </row>
    <row r="481" spans="4:26" x14ac:dyDescent="0.25">
      <c r="D481" s="11"/>
      <c r="G481" s="6"/>
      <c r="T481" s="2"/>
      <c r="U481" s="2"/>
      <c r="Z481"/>
    </row>
    <row r="482" spans="4:26" x14ac:dyDescent="0.25">
      <c r="D482" s="11"/>
      <c r="G482" s="6"/>
      <c r="T482" s="2"/>
      <c r="U482" s="2"/>
      <c r="Z482"/>
    </row>
    <row r="483" spans="4:26" x14ac:dyDescent="0.25">
      <c r="D483" s="11"/>
      <c r="G483" s="6"/>
      <c r="T483" s="2"/>
      <c r="U483" s="2"/>
      <c r="Z483"/>
    </row>
    <row r="484" spans="4:26" x14ac:dyDescent="0.25">
      <c r="D484" s="11"/>
      <c r="G484" s="6"/>
      <c r="T484" s="2"/>
      <c r="U484" s="2"/>
      <c r="Z484"/>
    </row>
    <row r="485" spans="4:26" x14ac:dyDescent="0.25">
      <c r="D485" s="11"/>
      <c r="G485" s="6"/>
      <c r="T485" s="2"/>
      <c r="U485" s="2"/>
      <c r="Z485"/>
    </row>
    <row r="486" spans="4:26" x14ac:dyDescent="0.25">
      <c r="D486" s="11"/>
      <c r="G486" s="6"/>
      <c r="T486" s="2"/>
      <c r="U486" s="2"/>
      <c r="Z486"/>
    </row>
    <row r="487" spans="4:26" x14ac:dyDescent="0.25">
      <c r="D487" s="11"/>
      <c r="G487" s="6"/>
      <c r="T487" s="2"/>
      <c r="U487" s="2"/>
      <c r="Z487"/>
    </row>
    <row r="488" spans="4:26" x14ac:dyDescent="0.25">
      <c r="D488" s="11"/>
      <c r="G488" s="6"/>
      <c r="T488" s="2"/>
      <c r="U488" s="2"/>
      <c r="Z488"/>
    </row>
    <row r="489" spans="4:26" x14ac:dyDescent="0.25">
      <c r="D489" s="11"/>
      <c r="G489" s="6"/>
      <c r="T489" s="2"/>
      <c r="U489" s="2"/>
      <c r="Z489"/>
    </row>
    <row r="490" spans="4:26" x14ac:dyDescent="0.25">
      <c r="D490" s="11"/>
      <c r="G490" s="6"/>
      <c r="T490" s="2"/>
      <c r="U490" s="2"/>
      <c r="Z490"/>
    </row>
    <row r="491" spans="4:26" x14ac:dyDescent="0.25">
      <c r="D491" s="11"/>
      <c r="G491" s="6"/>
      <c r="T491" s="2"/>
      <c r="U491" s="2"/>
      <c r="Z491"/>
    </row>
    <row r="492" spans="4:26" x14ac:dyDescent="0.25">
      <c r="D492" s="11"/>
      <c r="G492" s="6"/>
      <c r="T492" s="2"/>
      <c r="U492" s="2"/>
      <c r="Z492"/>
    </row>
    <row r="493" spans="4:26" x14ac:dyDescent="0.25">
      <c r="D493" s="11"/>
      <c r="G493" s="6"/>
      <c r="T493" s="2"/>
      <c r="U493" s="2"/>
      <c r="Z493"/>
    </row>
    <row r="494" spans="4:26" x14ac:dyDescent="0.25">
      <c r="D494" s="11"/>
      <c r="G494" s="6"/>
      <c r="T494" s="2"/>
      <c r="U494" s="2"/>
      <c r="Z494"/>
    </row>
    <row r="495" spans="4:26" x14ac:dyDescent="0.25">
      <c r="D495" s="11"/>
      <c r="G495" s="6"/>
      <c r="T495" s="2"/>
      <c r="U495" s="2"/>
      <c r="Z495"/>
    </row>
    <row r="496" spans="4:26" x14ac:dyDescent="0.25">
      <c r="D496" s="11"/>
      <c r="G496" s="6"/>
      <c r="T496" s="2"/>
      <c r="U496" s="2"/>
      <c r="Z496"/>
    </row>
    <row r="497" spans="4:26" x14ac:dyDescent="0.25">
      <c r="D497" s="11"/>
      <c r="G497" s="6"/>
      <c r="T497" s="2"/>
      <c r="U497" s="2"/>
      <c r="Z497"/>
    </row>
    <row r="498" spans="4:26" x14ac:dyDescent="0.25">
      <c r="D498" s="11"/>
      <c r="G498" s="6"/>
      <c r="T498" s="2"/>
      <c r="U498" s="2"/>
      <c r="Z498"/>
    </row>
    <row r="499" spans="4:26" x14ac:dyDescent="0.25">
      <c r="D499" s="11"/>
      <c r="G499" s="6"/>
      <c r="T499" s="2"/>
      <c r="U499" s="2"/>
      <c r="Z499"/>
    </row>
    <row r="500" spans="4:26" x14ac:dyDescent="0.25">
      <c r="D500" s="11"/>
      <c r="G500" s="6"/>
      <c r="T500" s="2"/>
      <c r="U500" s="2"/>
      <c r="Z500"/>
    </row>
    <row r="501" spans="4:26" x14ac:dyDescent="0.25">
      <c r="D501" s="11"/>
      <c r="G501" s="6"/>
      <c r="T501" s="2"/>
      <c r="U501" s="2"/>
      <c r="Z501"/>
    </row>
    <row r="502" spans="4:26" x14ac:dyDescent="0.25">
      <c r="D502" s="11"/>
      <c r="G502" s="6"/>
      <c r="T502" s="2"/>
      <c r="U502" s="2"/>
      <c r="Z502"/>
    </row>
    <row r="503" spans="4:26" x14ac:dyDescent="0.25">
      <c r="D503" s="11"/>
      <c r="G503" s="6"/>
      <c r="T503" s="2"/>
      <c r="U503" s="2"/>
      <c r="Z503"/>
    </row>
    <row r="504" spans="4:26" x14ac:dyDescent="0.25">
      <c r="D504" s="11"/>
      <c r="G504" s="6"/>
      <c r="T504" s="2"/>
      <c r="U504" s="2"/>
      <c r="Z504"/>
    </row>
    <row r="505" spans="4:26" x14ac:dyDescent="0.25">
      <c r="D505" s="11"/>
      <c r="G505" s="6"/>
      <c r="T505" s="2"/>
      <c r="U505" s="2"/>
      <c r="Z505"/>
    </row>
    <row r="506" spans="4:26" x14ac:dyDescent="0.25">
      <c r="D506" s="11"/>
      <c r="G506" s="6"/>
      <c r="T506" s="2"/>
      <c r="U506" s="2"/>
      <c r="Z506"/>
    </row>
    <row r="507" spans="4:26" x14ac:dyDescent="0.25">
      <c r="D507" s="11"/>
      <c r="G507" s="6"/>
      <c r="T507" s="2"/>
      <c r="U507" s="2"/>
      <c r="Z507"/>
    </row>
    <row r="508" spans="4:26" x14ac:dyDescent="0.25">
      <c r="D508" s="11"/>
      <c r="G508" s="6"/>
      <c r="T508" s="2"/>
      <c r="U508" s="2"/>
      <c r="Z508"/>
    </row>
    <row r="509" spans="4:26" x14ac:dyDescent="0.25">
      <c r="D509" s="11"/>
      <c r="G509" s="6"/>
      <c r="T509" s="2"/>
      <c r="U509" s="2"/>
      <c r="Z509"/>
    </row>
    <row r="510" spans="4:26" x14ac:dyDescent="0.25">
      <c r="D510" s="11"/>
      <c r="G510" s="6"/>
      <c r="T510" s="2"/>
      <c r="U510" s="2"/>
      <c r="Z510"/>
    </row>
    <row r="511" spans="4:26" x14ac:dyDescent="0.25">
      <c r="D511" s="11"/>
      <c r="G511" s="6"/>
      <c r="T511" s="2"/>
      <c r="U511" s="2"/>
      <c r="Z511"/>
    </row>
    <row r="512" spans="4:26" x14ac:dyDescent="0.25">
      <c r="D512" s="11"/>
      <c r="G512" s="6"/>
      <c r="T512" s="2"/>
      <c r="U512" s="2"/>
      <c r="Z512"/>
    </row>
    <row r="513" spans="4:26" x14ac:dyDescent="0.25">
      <c r="D513" s="11"/>
      <c r="G513" s="6"/>
      <c r="T513" s="2"/>
      <c r="U513" s="2"/>
      <c r="Z513"/>
    </row>
    <row r="514" spans="4:26" x14ac:dyDescent="0.25">
      <c r="D514" s="11"/>
      <c r="G514" s="6"/>
      <c r="T514" s="2"/>
      <c r="U514" s="2"/>
      <c r="Z514"/>
    </row>
    <row r="515" spans="4:26" x14ac:dyDescent="0.25">
      <c r="D515" s="11"/>
      <c r="G515" s="6"/>
      <c r="T515" s="2"/>
      <c r="U515" s="2"/>
      <c r="Z515"/>
    </row>
    <row r="516" spans="4:26" x14ac:dyDescent="0.25">
      <c r="D516" s="11"/>
      <c r="G516" s="6"/>
      <c r="T516" s="2"/>
      <c r="U516" s="2"/>
      <c r="Z516"/>
    </row>
    <row r="517" spans="4:26" x14ac:dyDescent="0.25">
      <c r="D517" s="11"/>
      <c r="G517" s="6"/>
      <c r="T517" s="2"/>
      <c r="U517" s="2"/>
      <c r="Z517"/>
    </row>
    <row r="518" spans="4:26" x14ac:dyDescent="0.25">
      <c r="D518" s="11"/>
      <c r="G518" s="6"/>
      <c r="T518" s="2"/>
      <c r="U518" s="2"/>
      <c r="Z518"/>
    </row>
    <row r="519" spans="4:26" x14ac:dyDescent="0.25">
      <c r="D519" s="11"/>
      <c r="G519" s="6"/>
      <c r="T519" s="2"/>
      <c r="U519" s="2"/>
      <c r="Z519"/>
    </row>
    <row r="520" spans="4:26" x14ac:dyDescent="0.25">
      <c r="D520" s="11"/>
      <c r="G520" s="6"/>
      <c r="T520" s="2"/>
      <c r="U520" s="2"/>
      <c r="Z520"/>
    </row>
    <row r="521" spans="4:26" x14ac:dyDescent="0.25">
      <c r="D521" s="11"/>
      <c r="G521" s="6"/>
      <c r="T521" s="2"/>
      <c r="U521" s="2"/>
      <c r="Z521"/>
    </row>
    <row r="522" spans="4:26" x14ac:dyDescent="0.25">
      <c r="D522" s="11"/>
      <c r="G522" s="6"/>
      <c r="T522" s="2"/>
      <c r="U522" s="2"/>
      <c r="Z522"/>
    </row>
    <row r="523" spans="4:26" x14ac:dyDescent="0.25">
      <c r="D523" s="11"/>
      <c r="G523" s="6"/>
      <c r="T523" s="2"/>
      <c r="U523" s="2"/>
      <c r="Z523"/>
    </row>
    <row r="524" spans="4:26" x14ac:dyDescent="0.25">
      <c r="D524" s="11"/>
      <c r="G524" s="6"/>
      <c r="T524" s="2"/>
      <c r="U524" s="2"/>
      <c r="Z524"/>
    </row>
    <row r="525" spans="4:26" x14ac:dyDescent="0.25">
      <c r="D525" s="11"/>
      <c r="G525" s="6"/>
      <c r="T525" s="2"/>
      <c r="U525" s="2"/>
      <c r="Z525"/>
    </row>
    <row r="526" spans="4:26" x14ac:dyDescent="0.25">
      <c r="D526" s="11"/>
      <c r="G526" s="6"/>
      <c r="T526" s="2"/>
      <c r="U526" s="2"/>
      <c r="Z526"/>
    </row>
    <row r="527" spans="4:26" x14ac:dyDescent="0.25">
      <c r="D527" s="11"/>
      <c r="G527" s="6"/>
      <c r="T527" s="2"/>
      <c r="U527" s="2"/>
      <c r="Z527"/>
    </row>
    <row r="528" spans="4:26" x14ac:dyDescent="0.25">
      <c r="D528" s="11"/>
      <c r="G528" s="6"/>
      <c r="T528" s="2"/>
      <c r="U528" s="2"/>
      <c r="Z528"/>
    </row>
    <row r="529" spans="4:26" x14ac:dyDescent="0.25">
      <c r="D529" s="11"/>
      <c r="G529" s="6"/>
      <c r="T529" s="2"/>
      <c r="U529" s="2"/>
      <c r="Z529"/>
    </row>
    <row r="530" spans="4:26" x14ac:dyDescent="0.25">
      <c r="D530" s="11"/>
      <c r="G530" s="6"/>
      <c r="T530" s="2"/>
      <c r="U530" s="2"/>
      <c r="Z530"/>
    </row>
    <row r="531" spans="4:26" x14ac:dyDescent="0.25">
      <c r="D531" s="11"/>
      <c r="G531" s="6"/>
      <c r="T531" s="2"/>
      <c r="U531" s="2"/>
      <c r="Z531"/>
    </row>
    <row r="532" spans="4:26" x14ac:dyDescent="0.25">
      <c r="D532" s="11"/>
      <c r="G532" s="6"/>
      <c r="T532" s="2"/>
      <c r="U532" s="2"/>
      <c r="Z532"/>
    </row>
    <row r="533" spans="4:26" x14ac:dyDescent="0.25">
      <c r="D533" s="11"/>
      <c r="G533" s="6"/>
      <c r="T533" s="2"/>
      <c r="U533" s="2"/>
      <c r="Z533"/>
    </row>
    <row r="534" spans="4:26" x14ac:dyDescent="0.25">
      <c r="D534" s="11"/>
      <c r="G534" s="6"/>
      <c r="T534" s="2"/>
      <c r="U534" s="2"/>
      <c r="Z534"/>
    </row>
    <row r="535" spans="4:26" x14ac:dyDescent="0.25">
      <c r="D535" s="11"/>
      <c r="G535" s="6"/>
      <c r="T535" s="2"/>
      <c r="U535" s="2"/>
      <c r="Z535"/>
    </row>
    <row r="536" spans="4:26" x14ac:dyDescent="0.25">
      <c r="D536" s="11"/>
      <c r="G536" s="6"/>
      <c r="T536" s="2"/>
      <c r="U536" s="2"/>
      <c r="Z536"/>
    </row>
    <row r="537" spans="4:26" x14ac:dyDescent="0.25">
      <c r="D537" s="11"/>
      <c r="G537" s="6"/>
      <c r="T537" s="2"/>
      <c r="U537" s="2"/>
      <c r="Z537"/>
    </row>
    <row r="538" spans="4:26" x14ac:dyDescent="0.25">
      <c r="D538" s="11"/>
      <c r="G538" s="6"/>
      <c r="T538" s="2"/>
      <c r="U538" s="2"/>
      <c r="Z538"/>
    </row>
    <row r="539" spans="4:26" x14ac:dyDescent="0.25">
      <c r="D539" s="11"/>
      <c r="G539" s="6"/>
      <c r="T539" s="2"/>
      <c r="U539" s="2"/>
      <c r="Z539"/>
    </row>
    <row r="540" spans="4:26" x14ac:dyDescent="0.25">
      <c r="D540" s="11"/>
      <c r="G540" s="6"/>
      <c r="T540" s="2"/>
      <c r="U540" s="2"/>
      <c r="Z540"/>
    </row>
    <row r="541" spans="4:26" x14ac:dyDescent="0.25">
      <c r="D541" s="11"/>
      <c r="G541" s="6"/>
      <c r="T541" s="2"/>
      <c r="U541" s="2"/>
      <c r="Z541"/>
    </row>
    <row r="542" spans="4:26" x14ac:dyDescent="0.25">
      <c r="D542" s="11"/>
      <c r="G542" s="6"/>
      <c r="T542" s="2"/>
      <c r="U542" s="2"/>
      <c r="Z542"/>
    </row>
    <row r="543" spans="4:26" x14ac:dyDescent="0.25">
      <c r="D543" s="11"/>
      <c r="G543" s="6"/>
      <c r="T543" s="2"/>
      <c r="U543" s="2"/>
      <c r="Z543"/>
    </row>
    <row r="544" spans="4:26" x14ac:dyDescent="0.25">
      <c r="D544" s="11"/>
      <c r="G544" s="6"/>
      <c r="T544" s="2"/>
      <c r="U544" s="2"/>
      <c r="Z544"/>
    </row>
    <row r="545" spans="4:26" x14ac:dyDescent="0.25">
      <c r="D545" s="11"/>
      <c r="G545" s="6"/>
      <c r="T545" s="2"/>
      <c r="U545" s="2"/>
      <c r="Z545"/>
    </row>
    <row r="546" spans="4:26" x14ac:dyDescent="0.25">
      <c r="D546" s="11"/>
      <c r="G546" s="6"/>
      <c r="T546" s="2"/>
      <c r="U546" s="2"/>
      <c r="Z546"/>
    </row>
    <row r="547" spans="4:26" x14ac:dyDescent="0.25">
      <c r="D547" s="11"/>
      <c r="G547" s="6"/>
      <c r="T547" s="2"/>
      <c r="U547" s="2"/>
      <c r="Z547"/>
    </row>
    <row r="548" spans="4:26" x14ac:dyDescent="0.25">
      <c r="D548" s="11"/>
      <c r="G548" s="6"/>
      <c r="T548" s="2"/>
      <c r="U548" s="2"/>
      <c r="Z548"/>
    </row>
    <row r="549" spans="4:26" x14ac:dyDescent="0.25">
      <c r="D549" s="11"/>
      <c r="G549" s="6"/>
      <c r="T549" s="2"/>
      <c r="U549" s="2"/>
      <c r="Z549"/>
    </row>
    <row r="550" spans="4:26" x14ac:dyDescent="0.25">
      <c r="D550" s="11"/>
      <c r="G550" s="6"/>
      <c r="T550" s="2"/>
      <c r="U550" s="2"/>
      <c r="Z550"/>
    </row>
    <row r="551" spans="4:26" x14ac:dyDescent="0.25">
      <c r="D551" s="11"/>
      <c r="G551" s="6"/>
      <c r="T551" s="2"/>
      <c r="U551" s="2"/>
      <c r="Z551"/>
    </row>
    <row r="552" spans="4:26" x14ac:dyDescent="0.25">
      <c r="D552" s="11"/>
      <c r="G552" s="6"/>
      <c r="T552" s="2"/>
      <c r="U552" s="2"/>
      <c r="Z552"/>
    </row>
    <row r="553" spans="4:26" x14ac:dyDescent="0.25">
      <c r="D553" s="11"/>
      <c r="G553" s="6"/>
      <c r="T553" s="2"/>
      <c r="U553" s="2"/>
      <c r="Z553"/>
    </row>
    <row r="554" spans="4:26" x14ac:dyDescent="0.25">
      <c r="D554" s="11"/>
      <c r="G554" s="6"/>
      <c r="T554" s="2"/>
      <c r="U554" s="2"/>
      <c r="Z554"/>
    </row>
    <row r="555" spans="4:26" x14ac:dyDescent="0.25">
      <c r="D555" s="11"/>
      <c r="G555" s="6"/>
      <c r="T555" s="2"/>
      <c r="U555" s="2"/>
      <c r="Z555"/>
    </row>
    <row r="556" spans="4:26" x14ac:dyDescent="0.25">
      <c r="D556" s="11"/>
      <c r="G556" s="6"/>
      <c r="T556" s="2"/>
      <c r="U556" s="2"/>
      <c r="Z556"/>
    </row>
    <row r="557" spans="4:26" x14ac:dyDescent="0.25">
      <c r="D557" s="11"/>
      <c r="G557" s="6"/>
      <c r="T557" s="2"/>
      <c r="U557" s="2"/>
      <c r="Z557"/>
    </row>
    <row r="558" spans="4:26" x14ac:dyDescent="0.25">
      <c r="D558" s="11"/>
      <c r="G558" s="6"/>
      <c r="T558" s="2"/>
      <c r="U558" s="2"/>
      <c r="Z558"/>
    </row>
    <row r="559" spans="4:26" x14ac:dyDescent="0.25">
      <c r="D559" s="11"/>
      <c r="G559" s="6"/>
      <c r="T559" s="2"/>
      <c r="U559" s="2"/>
      <c r="Z559"/>
    </row>
    <row r="560" spans="4:26" x14ac:dyDescent="0.25">
      <c r="D560" s="11"/>
      <c r="G560" s="6"/>
      <c r="T560" s="2"/>
      <c r="U560" s="2"/>
      <c r="Z560"/>
    </row>
    <row r="561" spans="4:26" x14ac:dyDescent="0.25">
      <c r="D561" s="11"/>
      <c r="G561" s="6"/>
      <c r="T561" s="2"/>
      <c r="U561" s="2"/>
      <c r="Z561"/>
    </row>
    <row r="562" spans="4:26" x14ac:dyDescent="0.25">
      <c r="D562" s="11"/>
      <c r="G562" s="6"/>
      <c r="T562" s="2"/>
      <c r="U562" s="2"/>
      <c r="Z562"/>
    </row>
    <row r="563" spans="4:26" x14ac:dyDescent="0.25">
      <c r="D563" s="11"/>
      <c r="G563" s="6"/>
      <c r="T563" s="2"/>
      <c r="U563" s="2"/>
      <c r="Z563"/>
    </row>
    <row r="564" spans="4:26" x14ac:dyDescent="0.25">
      <c r="D564" s="11"/>
      <c r="G564" s="6"/>
      <c r="T564" s="2"/>
      <c r="U564" s="2"/>
      <c r="Z564"/>
    </row>
    <row r="565" spans="4:26" x14ac:dyDescent="0.25">
      <c r="D565" s="11"/>
      <c r="G565" s="6"/>
      <c r="T565" s="2"/>
      <c r="U565" s="2"/>
      <c r="Z565"/>
    </row>
    <row r="566" spans="4:26" x14ac:dyDescent="0.25">
      <c r="D566" s="11"/>
      <c r="G566" s="6"/>
      <c r="T566" s="2"/>
      <c r="U566" s="2"/>
      <c r="Z566"/>
    </row>
    <row r="567" spans="4:26" x14ac:dyDescent="0.25">
      <c r="D567" s="11"/>
      <c r="G567" s="6"/>
      <c r="T567" s="2"/>
      <c r="U567" s="2"/>
      <c r="Z567"/>
    </row>
    <row r="568" spans="4:26" x14ac:dyDescent="0.25">
      <c r="D568" s="11"/>
      <c r="G568" s="6"/>
      <c r="T568" s="2"/>
      <c r="U568" s="2"/>
      <c r="Z568"/>
    </row>
    <row r="569" spans="4:26" x14ac:dyDescent="0.25">
      <c r="D569" s="11"/>
      <c r="G569" s="6"/>
      <c r="T569" s="2"/>
      <c r="U569" s="2"/>
      <c r="Z569"/>
    </row>
    <row r="570" spans="4:26" x14ac:dyDescent="0.25">
      <c r="D570" s="11"/>
      <c r="G570" s="6"/>
      <c r="T570" s="2"/>
      <c r="U570" s="2"/>
      <c r="Z570"/>
    </row>
    <row r="571" spans="4:26" x14ac:dyDescent="0.25">
      <c r="D571" s="11"/>
      <c r="G571" s="6"/>
      <c r="T571" s="2"/>
      <c r="U571" s="2"/>
      <c r="Z571"/>
    </row>
    <row r="572" spans="4:26" x14ac:dyDescent="0.25">
      <c r="D572" s="11"/>
      <c r="G572" s="6"/>
      <c r="T572" s="2"/>
      <c r="U572" s="2"/>
      <c r="Z572"/>
    </row>
    <row r="573" spans="4:26" x14ac:dyDescent="0.25">
      <c r="D573" s="11"/>
      <c r="G573" s="6"/>
      <c r="T573" s="2"/>
      <c r="U573" s="2"/>
      <c r="Z573"/>
    </row>
    <row r="574" spans="4:26" x14ac:dyDescent="0.25">
      <c r="D574" s="11"/>
      <c r="G574" s="6"/>
      <c r="T574" s="2"/>
      <c r="U574" s="2"/>
      <c r="Z574"/>
    </row>
    <row r="575" spans="4:26" x14ac:dyDescent="0.25">
      <c r="D575" s="11"/>
      <c r="G575" s="6"/>
      <c r="T575" s="2"/>
      <c r="U575" s="2"/>
      <c r="Z575"/>
    </row>
    <row r="576" spans="4:26" x14ac:dyDescent="0.25">
      <c r="D576" s="11"/>
      <c r="G576" s="6"/>
      <c r="T576" s="2"/>
      <c r="U576" s="2"/>
      <c r="Z576"/>
    </row>
    <row r="577" spans="4:26" x14ac:dyDescent="0.25">
      <c r="D577" s="11"/>
      <c r="G577" s="6"/>
      <c r="T577" s="2"/>
      <c r="U577" s="2"/>
      <c r="Z577"/>
    </row>
    <row r="578" spans="4:26" x14ac:dyDescent="0.25">
      <c r="D578" s="11"/>
      <c r="G578" s="6"/>
      <c r="T578" s="2"/>
      <c r="U578" s="2"/>
      <c r="Z578"/>
    </row>
    <row r="579" spans="4:26" x14ac:dyDescent="0.25">
      <c r="D579" s="11"/>
      <c r="G579" s="6"/>
      <c r="T579" s="2"/>
      <c r="U579" s="2"/>
      <c r="Z579"/>
    </row>
    <row r="580" spans="4:26" x14ac:dyDescent="0.25">
      <c r="D580" s="11"/>
      <c r="G580" s="6"/>
      <c r="T580" s="2"/>
      <c r="U580" s="2"/>
      <c r="Z580"/>
    </row>
    <row r="581" spans="4:26" x14ac:dyDescent="0.25">
      <c r="D581" s="11"/>
      <c r="G581" s="6"/>
      <c r="T581" s="2"/>
      <c r="U581" s="2"/>
      <c r="Z581"/>
    </row>
    <row r="582" spans="4:26" x14ac:dyDescent="0.25">
      <c r="D582" s="11"/>
      <c r="G582" s="6"/>
      <c r="T582" s="2"/>
      <c r="U582" s="2"/>
      <c r="Z582"/>
    </row>
    <row r="583" spans="4:26" x14ac:dyDescent="0.25">
      <c r="D583" s="11"/>
      <c r="G583" s="6"/>
      <c r="T583" s="2"/>
      <c r="U583" s="2"/>
      <c r="Z583"/>
    </row>
    <row r="584" spans="4:26" x14ac:dyDescent="0.25">
      <c r="D584" s="11"/>
      <c r="G584" s="6"/>
      <c r="T584" s="2"/>
      <c r="U584" s="2"/>
      <c r="Z584"/>
    </row>
    <row r="585" spans="4:26" x14ac:dyDescent="0.25">
      <c r="D585" s="11"/>
      <c r="G585" s="6"/>
      <c r="T585" s="2"/>
      <c r="U585" s="2"/>
      <c r="Z585"/>
    </row>
    <row r="586" spans="4:26" x14ac:dyDescent="0.25">
      <c r="D586" s="11"/>
      <c r="G586" s="6"/>
      <c r="T586" s="2"/>
      <c r="U586" s="2"/>
      <c r="Z586"/>
    </row>
    <row r="587" spans="4:26" x14ac:dyDescent="0.25">
      <c r="D587" s="11"/>
      <c r="G587" s="6"/>
      <c r="T587" s="2"/>
      <c r="U587" s="2"/>
      <c r="Z587"/>
    </row>
    <row r="588" spans="4:26" x14ac:dyDescent="0.25">
      <c r="D588" s="11"/>
      <c r="G588" s="6"/>
      <c r="T588" s="2"/>
      <c r="U588" s="2"/>
      <c r="Z588"/>
    </row>
    <row r="589" spans="4:26" x14ac:dyDescent="0.25">
      <c r="D589" s="11"/>
      <c r="G589" s="6"/>
      <c r="T589" s="2"/>
      <c r="Z589"/>
    </row>
    <row r="590" spans="4:26" x14ac:dyDescent="0.25">
      <c r="D590" s="11"/>
      <c r="G590" s="6"/>
      <c r="T590" s="2"/>
      <c r="Z590"/>
    </row>
    <row r="591" spans="4:26" x14ac:dyDescent="0.25">
      <c r="D591" s="11"/>
      <c r="G591" s="6"/>
      <c r="T591" s="2"/>
      <c r="Z591"/>
    </row>
    <row r="592" spans="4:26" x14ac:dyDescent="0.25">
      <c r="D592" s="11"/>
      <c r="G592" s="6"/>
      <c r="T592" s="2"/>
      <c r="Z592"/>
    </row>
    <row r="593" spans="4:26" x14ac:dyDescent="0.25">
      <c r="D593" s="11"/>
      <c r="G593" s="6"/>
      <c r="T593" s="2"/>
      <c r="Z593"/>
    </row>
    <row r="594" spans="4:26" x14ac:dyDescent="0.25">
      <c r="D594" s="11"/>
      <c r="G594" s="6"/>
      <c r="T594" s="2"/>
      <c r="Z594"/>
    </row>
    <row r="595" spans="4:26" x14ac:dyDescent="0.25">
      <c r="D595" s="11"/>
      <c r="G595" s="6"/>
      <c r="T595" s="2"/>
      <c r="Z595"/>
    </row>
    <row r="596" spans="4:26" x14ac:dyDescent="0.25">
      <c r="D596" s="11"/>
      <c r="G596" s="6"/>
      <c r="T596" s="2"/>
      <c r="Z596"/>
    </row>
    <row r="597" spans="4:26" x14ac:dyDescent="0.25">
      <c r="D597" s="11"/>
      <c r="G597" s="6"/>
      <c r="T597" s="2"/>
      <c r="Z597"/>
    </row>
    <row r="598" spans="4:26" x14ac:dyDescent="0.25">
      <c r="D598" s="11"/>
      <c r="G598" s="6"/>
      <c r="T598" s="2"/>
      <c r="Z598"/>
    </row>
    <row r="599" spans="4:26" x14ac:dyDescent="0.25">
      <c r="D599" s="11"/>
      <c r="G599" s="6"/>
      <c r="T599" s="2"/>
      <c r="Z599"/>
    </row>
    <row r="600" spans="4:26" x14ac:dyDescent="0.25">
      <c r="D600" s="11"/>
      <c r="G600" s="6"/>
      <c r="T600" s="2"/>
      <c r="Z600"/>
    </row>
    <row r="601" spans="4:26" x14ac:dyDescent="0.25">
      <c r="D601" s="11"/>
      <c r="G601" s="6"/>
      <c r="T601" s="2"/>
      <c r="Z601"/>
    </row>
    <row r="602" spans="4:26" x14ac:dyDescent="0.25">
      <c r="D602" s="11"/>
      <c r="G602" s="6"/>
      <c r="T602" s="2"/>
      <c r="Z602"/>
    </row>
    <row r="603" spans="4:26" x14ac:dyDescent="0.25">
      <c r="D603" s="11"/>
      <c r="G603" s="6"/>
      <c r="T603" s="2"/>
      <c r="Z603"/>
    </row>
    <row r="604" spans="4:26" x14ac:dyDescent="0.25">
      <c r="D604" s="11"/>
      <c r="G604" s="6"/>
      <c r="T604" s="2"/>
      <c r="Z604"/>
    </row>
    <row r="605" spans="4:26" x14ac:dyDescent="0.25">
      <c r="D605" s="11"/>
      <c r="G605" s="6"/>
      <c r="T605" s="2"/>
      <c r="Z6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D366"/>
  <sheetViews>
    <sheetView topLeftCell="A27" zoomScaleNormal="100" workbookViewId="0">
      <selection activeCell="L43" sqref="L43"/>
    </sheetView>
  </sheetViews>
  <sheetFormatPr baseColWidth="10"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s="15" t="s">
        <v>553</v>
      </c>
      <c r="E1" s="6" t="s">
        <v>3</v>
      </c>
      <c r="F1" s="6" t="s">
        <v>4</v>
      </c>
      <c r="G1" s="6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23674.560000000001</v>
      </c>
      <c r="E2" s="6">
        <v>23674.560000000001</v>
      </c>
      <c r="F2" s="6">
        <v>0</v>
      </c>
      <c r="G2" s="6">
        <v>0</v>
      </c>
      <c r="H2">
        <v>0</v>
      </c>
      <c r="I2">
        <v>3314.44</v>
      </c>
      <c r="J2">
        <v>7223.04</v>
      </c>
      <c r="K2">
        <v>591.86</v>
      </c>
      <c r="L2">
        <v>0</v>
      </c>
      <c r="M2">
        <v>0</v>
      </c>
      <c r="N2">
        <v>0</v>
      </c>
      <c r="O2">
        <v>0</v>
      </c>
      <c r="P2">
        <v>0</v>
      </c>
      <c r="Q2">
        <v>6512.8</v>
      </c>
      <c r="R2">
        <v>6512.8</v>
      </c>
      <c r="S2">
        <v>19058</v>
      </c>
      <c r="T2" s="2">
        <v>45261</v>
      </c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2467</v>
      </c>
      <c r="AB2">
        <v>11382</v>
      </c>
      <c r="AC2">
        <v>-0.02</v>
      </c>
      <c r="AD2" t="s">
        <v>2468</v>
      </c>
    </row>
    <row r="3" spans="1:30" x14ac:dyDescent="0.25">
      <c r="A3">
        <v>499</v>
      </c>
      <c r="B3" t="s">
        <v>55</v>
      </c>
      <c r="C3" t="s">
        <v>56</v>
      </c>
      <c r="D3" s="11">
        <f t="shared" ref="D3:D66" si="0">+E3+F3+Z3</f>
        <v>429101.4</v>
      </c>
      <c r="E3" s="6">
        <v>429101.4</v>
      </c>
      <c r="F3" s="6">
        <v>0</v>
      </c>
      <c r="G3" s="6">
        <v>0</v>
      </c>
      <c r="H3">
        <v>0</v>
      </c>
      <c r="I3">
        <v>60074.19</v>
      </c>
      <c r="J3">
        <v>12873.04</v>
      </c>
      <c r="K3">
        <v>10727.54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345427</v>
      </c>
      <c r="T3" s="2">
        <v>45261</v>
      </c>
      <c r="V3">
        <v>1</v>
      </c>
      <c r="W3">
        <v>3207</v>
      </c>
      <c r="X3">
        <v>0</v>
      </c>
      <c r="Y3" t="s">
        <v>551</v>
      </c>
      <c r="Z3">
        <v>0</v>
      </c>
      <c r="AA3" t="s">
        <v>2467</v>
      </c>
      <c r="AB3">
        <v>0</v>
      </c>
      <c r="AC3">
        <v>0.37</v>
      </c>
      <c r="AD3" t="s">
        <v>2469</v>
      </c>
    </row>
    <row r="4" spans="1:30" x14ac:dyDescent="0.25">
      <c r="A4">
        <v>1073</v>
      </c>
      <c r="B4" t="s">
        <v>65</v>
      </c>
      <c r="C4" t="s">
        <v>66</v>
      </c>
      <c r="D4" s="11">
        <f t="shared" si="0"/>
        <v>21182.61</v>
      </c>
      <c r="E4" s="6">
        <v>21182.61</v>
      </c>
      <c r="F4" s="6">
        <v>0</v>
      </c>
      <c r="G4" s="6">
        <v>0</v>
      </c>
      <c r="H4">
        <v>0</v>
      </c>
      <c r="I4">
        <v>2965.57</v>
      </c>
      <c r="J4">
        <v>7223.04</v>
      </c>
      <c r="K4">
        <v>529.57000000000005</v>
      </c>
      <c r="L4">
        <v>0</v>
      </c>
      <c r="M4">
        <v>0</v>
      </c>
      <c r="N4">
        <v>0</v>
      </c>
      <c r="O4">
        <v>0</v>
      </c>
      <c r="P4">
        <v>0</v>
      </c>
      <c r="Q4">
        <v>6587.56</v>
      </c>
      <c r="R4">
        <v>6587.56</v>
      </c>
      <c r="S4">
        <v>17052</v>
      </c>
      <c r="T4" s="2">
        <v>45261</v>
      </c>
      <c r="V4" t="s">
        <v>31</v>
      </c>
      <c r="W4">
        <v>100106</v>
      </c>
      <c r="X4">
        <v>0</v>
      </c>
      <c r="Y4" t="s">
        <v>551</v>
      </c>
      <c r="Z4">
        <v>0</v>
      </c>
      <c r="AA4" t="s">
        <v>2470</v>
      </c>
      <c r="AB4">
        <v>9699</v>
      </c>
      <c r="AC4">
        <v>0.01</v>
      </c>
      <c r="AD4" t="s">
        <v>2471</v>
      </c>
    </row>
    <row r="5" spans="1:30" x14ac:dyDescent="0.25">
      <c r="A5">
        <v>3159</v>
      </c>
      <c r="B5" t="s">
        <v>134</v>
      </c>
      <c r="C5" t="s">
        <v>135</v>
      </c>
      <c r="D5" s="11">
        <f t="shared" si="0"/>
        <v>21182.61</v>
      </c>
      <c r="E5" s="6">
        <v>21182.61</v>
      </c>
      <c r="F5" s="6">
        <v>0</v>
      </c>
      <c r="G5" s="6">
        <v>0</v>
      </c>
      <c r="H5">
        <v>0</v>
      </c>
      <c r="I5">
        <v>2965.57</v>
      </c>
      <c r="J5">
        <v>7223.04</v>
      </c>
      <c r="K5">
        <v>529.57000000000005</v>
      </c>
      <c r="L5">
        <v>0</v>
      </c>
      <c r="M5">
        <v>0</v>
      </c>
      <c r="N5">
        <v>0</v>
      </c>
      <c r="O5">
        <v>0</v>
      </c>
      <c r="P5">
        <v>0</v>
      </c>
      <c r="Q5">
        <v>6587.56</v>
      </c>
      <c r="R5">
        <v>6587.56</v>
      </c>
      <c r="S5">
        <v>17052</v>
      </c>
      <c r="T5" s="2">
        <v>45261</v>
      </c>
      <c r="V5" t="s">
        <v>31</v>
      </c>
      <c r="W5">
        <v>2808</v>
      </c>
      <c r="X5">
        <v>0</v>
      </c>
      <c r="Y5" t="s">
        <v>551</v>
      </c>
      <c r="Z5">
        <v>0</v>
      </c>
      <c r="AA5" t="s">
        <v>2470</v>
      </c>
      <c r="AB5">
        <v>9699</v>
      </c>
      <c r="AC5">
        <v>0.01</v>
      </c>
      <c r="AD5" t="s">
        <v>2471</v>
      </c>
    </row>
    <row r="6" spans="1:30" x14ac:dyDescent="0.25">
      <c r="A6">
        <v>3188</v>
      </c>
      <c r="B6" t="s">
        <v>136</v>
      </c>
      <c r="C6" t="s">
        <v>137</v>
      </c>
      <c r="D6" s="11">
        <f t="shared" si="0"/>
        <v>21182.61</v>
      </c>
      <c r="E6" s="6">
        <v>21182.61</v>
      </c>
      <c r="F6" s="6">
        <v>0</v>
      </c>
      <c r="G6" s="6">
        <v>0</v>
      </c>
      <c r="H6">
        <v>0</v>
      </c>
      <c r="I6">
        <v>2965.57</v>
      </c>
      <c r="J6">
        <v>7223.04</v>
      </c>
      <c r="K6">
        <v>529.57000000000005</v>
      </c>
      <c r="L6">
        <v>0</v>
      </c>
      <c r="M6">
        <v>0</v>
      </c>
      <c r="N6">
        <v>0</v>
      </c>
      <c r="O6">
        <v>0</v>
      </c>
      <c r="P6">
        <v>0</v>
      </c>
      <c r="Q6">
        <v>6587.56</v>
      </c>
      <c r="R6">
        <v>6587.56</v>
      </c>
      <c r="S6">
        <v>17052</v>
      </c>
      <c r="T6" s="2">
        <v>45331</v>
      </c>
      <c r="V6" t="s">
        <v>31</v>
      </c>
      <c r="W6">
        <v>1508</v>
      </c>
      <c r="X6">
        <v>0</v>
      </c>
      <c r="Y6" t="s">
        <v>551</v>
      </c>
      <c r="Z6">
        <v>0</v>
      </c>
      <c r="AA6" t="s">
        <v>2470</v>
      </c>
      <c r="AB6">
        <v>9699</v>
      </c>
      <c r="AC6">
        <v>0.01</v>
      </c>
      <c r="AD6" t="s">
        <v>2471</v>
      </c>
    </row>
    <row r="7" spans="1:30" x14ac:dyDescent="0.25">
      <c r="A7">
        <v>3520</v>
      </c>
      <c r="B7" t="s">
        <v>1335</v>
      </c>
      <c r="C7" t="s">
        <v>1336</v>
      </c>
      <c r="D7" s="11">
        <f t="shared" si="0"/>
        <v>21182.61</v>
      </c>
      <c r="E7" s="6">
        <v>21182.61</v>
      </c>
      <c r="F7" s="6">
        <v>0</v>
      </c>
      <c r="G7" s="6">
        <v>0</v>
      </c>
      <c r="H7">
        <v>0</v>
      </c>
      <c r="I7">
        <v>2965.57</v>
      </c>
      <c r="J7">
        <v>7223.04</v>
      </c>
      <c r="K7">
        <v>529.57000000000005</v>
      </c>
      <c r="L7">
        <v>0</v>
      </c>
      <c r="M7">
        <v>0</v>
      </c>
      <c r="N7">
        <v>0</v>
      </c>
      <c r="O7">
        <v>0</v>
      </c>
      <c r="P7">
        <v>0</v>
      </c>
      <c r="Q7">
        <v>6587.56</v>
      </c>
      <c r="R7">
        <v>6587.56</v>
      </c>
      <c r="S7">
        <v>17052</v>
      </c>
      <c r="T7" s="2">
        <v>45432</v>
      </c>
      <c r="V7" t="s">
        <v>31</v>
      </c>
      <c r="W7">
        <v>110206</v>
      </c>
      <c r="X7">
        <v>0</v>
      </c>
      <c r="Y7" t="s">
        <v>551</v>
      </c>
      <c r="Z7">
        <v>0</v>
      </c>
      <c r="AA7" t="s">
        <v>2470</v>
      </c>
      <c r="AB7">
        <v>9699</v>
      </c>
      <c r="AC7">
        <v>0.01</v>
      </c>
      <c r="AD7" t="s">
        <v>2471</v>
      </c>
    </row>
    <row r="8" spans="1:30" x14ac:dyDescent="0.25">
      <c r="A8">
        <v>3970</v>
      </c>
      <c r="B8" t="s">
        <v>558</v>
      </c>
      <c r="C8" t="s">
        <v>585</v>
      </c>
      <c r="D8" s="11">
        <f t="shared" si="0"/>
        <v>21182.61</v>
      </c>
      <c r="E8" s="6">
        <v>21182.61</v>
      </c>
      <c r="F8" s="6">
        <v>0</v>
      </c>
      <c r="G8" s="6">
        <v>0</v>
      </c>
      <c r="H8">
        <v>0</v>
      </c>
      <c r="I8">
        <v>2965.57</v>
      </c>
      <c r="J8">
        <v>7223.04</v>
      </c>
      <c r="K8">
        <v>529.57000000000005</v>
      </c>
      <c r="L8">
        <v>0</v>
      </c>
      <c r="M8">
        <v>0</v>
      </c>
      <c r="N8">
        <v>0</v>
      </c>
      <c r="O8">
        <v>0</v>
      </c>
      <c r="P8">
        <v>0</v>
      </c>
      <c r="Q8">
        <v>6587.56</v>
      </c>
      <c r="R8">
        <v>6587.56</v>
      </c>
      <c r="S8">
        <v>17052</v>
      </c>
      <c r="T8" s="2">
        <v>45352</v>
      </c>
      <c r="V8" t="s">
        <v>31</v>
      </c>
      <c r="W8">
        <v>105408</v>
      </c>
      <c r="X8">
        <v>0</v>
      </c>
      <c r="Y8" t="s">
        <v>551</v>
      </c>
      <c r="Z8">
        <v>0</v>
      </c>
      <c r="AA8" t="s">
        <v>2470</v>
      </c>
      <c r="AB8">
        <v>9699</v>
      </c>
      <c r="AC8">
        <v>0.01</v>
      </c>
      <c r="AD8" t="s">
        <v>2471</v>
      </c>
    </row>
    <row r="9" spans="1:30" x14ac:dyDescent="0.25">
      <c r="A9">
        <v>5012</v>
      </c>
      <c r="B9" t="s">
        <v>186</v>
      </c>
      <c r="C9" t="s">
        <v>187</v>
      </c>
      <c r="D9" s="11">
        <f t="shared" si="0"/>
        <v>21182.61</v>
      </c>
      <c r="E9" s="6">
        <v>21182.61</v>
      </c>
      <c r="F9" s="6">
        <v>0</v>
      </c>
      <c r="G9" s="6">
        <v>0</v>
      </c>
      <c r="H9">
        <v>0</v>
      </c>
      <c r="I9">
        <v>2965.57</v>
      </c>
      <c r="J9">
        <v>7223.04</v>
      </c>
      <c r="K9">
        <v>529.57000000000005</v>
      </c>
      <c r="L9">
        <v>0</v>
      </c>
      <c r="M9">
        <v>0</v>
      </c>
      <c r="N9">
        <v>0</v>
      </c>
      <c r="O9">
        <v>0</v>
      </c>
      <c r="P9">
        <v>0</v>
      </c>
      <c r="Q9">
        <v>6587.56</v>
      </c>
      <c r="R9">
        <v>6587.56</v>
      </c>
      <c r="S9">
        <v>17052</v>
      </c>
      <c r="T9" s="2">
        <v>45261</v>
      </c>
      <c r="V9" t="s">
        <v>31</v>
      </c>
      <c r="W9">
        <v>105408</v>
      </c>
      <c r="X9">
        <v>0</v>
      </c>
      <c r="Y9" t="s">
        <v>551</v>
      </c>
      <c r="Z9">
        <v>0</v>
      </c>
      <c r="AA9" t="s">
        <v>2470</v>
      </c>
      <c r="AB9">
        <v>9699</v>
      </c>
      <c r="AC9">
        <v>0.01</v>
      </c>
      <c r="AD9" t="s">
        <v>2471</v>
      </c>
    </row>
    <row r="10" spans="1:30" x14ac:dyDescent="0.25">
      <c r="A10">
        <v>5966</v>
      </c>
      <c r="B10" t="s">
        <v>244</v>
      </c>
      <c r="C10" t="s">
        <v>245</v>
      </c>
      <c r="D10" s="11">
        <f t="shared" si="0"/>
        <v>21182.61</v>
      </c>
      <c r="E10" s="6">
        <v>21182.61</v>
      </c>
      <c r="F10" s="6">
        <v>0</v>
      </c>
      <c r="G10" s="6">
        <v>0</v>
      </c>
      <c r="H10">
        <v>0</v>
      </c>
      <c r="I10">
        <v>2965.57</v>
      </c>
      <c r="J10">
        <v>7223.04</v>
      </c>
      <c r="K10">
        <v>529.57000000000005</v>
      </c>
      <c r="L10">
        <v>0</v>
      </c>
      <c r="M10">
        <v>0</v>
      </c>
      <c r="N10">
        <v>0</v>
      </c>
      <c r="O10">
        <v>0</v>
      </c>
      <c r="P10">
        <v>0</v>
      </c>
      <c r="Q10">
        <v>6587.56</v>
      </c>
      <c r="R10">
        <v>6587.56</v>
      </c>
      <c r="S10">
        <v>17052</v>
      </c>
      <c r="T10" s="2">
        <v>45261</v>
      </c>
      <c r="V10" t="s">
        <v>31</v>
      </c>
      <c r="W10">
        <v>121705</v>
      </c>
      <c r="X10">
        <v>0</v>
      </c>
      <c r="Y10" t="s">
        <v>551</v>
      </c>
      <c r="Z10">
        <v>0</v>
      </c>
      <c r="AA10" t="s">
        <v>2470</v>
      </c>
      <c r="AB10">
        <v>9699</v>
      </c>
      <c r="AC10">
        <v>0.01</v>
      </c>
      <c r="AD10" t="s">
        <v>2471</v>
      </c>
    </row>
    <row r="11" spans="1:30" x14ac:dyDescent="0.25">
      <c r="A11">
        <v>6251</v>
      </c>
      <c r="B11" t="s">
        <v>1855</v>
      </c>
      <c r="C11" t="s">
        <v>1856</v>
      </c>
      <c r="D11" s="11">
        <f t="shared" si="0"/>
        <v>17448.8</v>
      </c>
      <c r="E11" s="6">
        <v>12932</v>
      </c>
      <c r="F11" s="6">
        <v>0</v>
      </c>
      <c r="G11" s="6">
        <v>0</v>
      </c>
      <c r="H11">
        <v>0</v>
      </c>
      <c r="I11">
        <v>2442.83</v>
      </c>
      <c r="J11">
        <v>7223.04</v>
      </c>
      <c r="K11">
        <v>436.22</v>
      </c>
      <c r="L11">
        <v>0</v>
      </c>
      <c r="M11">
        <v>0</v>
      </c>
      <c r="N11">
        <v>0</v>
      </c>
      <c r="O11">
        <v>0</v>
      </c>
      <c r="P11">
        <v>0</v>
      </c>
      <c r="Q11">
        <v>6699.58</v>
      </c>
      <c r="R11">
        <v>6699.58</v>
      </c>
      <c r="S11">
        <v>14046</v>
      </c>
      <c r="T11" s="2">
        <v>45492</v>
      </c>
      <c r="V11" t="s">
        <v>31</v>
      </c>
      <c r="W11">
        <v>2808</v>
      </c>
      <c r="X11">
        <v>0</v>
      </c>
      <c r="Y11" t="s">
        <v>551</v>
      </c>
      <c r="Z11">
        <v>4516.8</v>
      </c>
      <c r="AA11" t="s">
        <v>2470</v>
      </c>
      <c r="AB11">
        <v>12123.75</v>
      </c>
      <c r="AC11">
        <v>-0.28999999999999998</v>
      </c>
      <c r="AD11" t="s">
        <v>2472</v>
      </c>
    </row>
    <row r="12" spans="1:30" x14ac:dyDescent="0.25">
      <c r="A12">
        <v>6293</v>
      </c>
      <c r="B12" t="s">
        <v>266</v>
      </c>
      <c r="C12" t="s">
        <v>267</v>
      </c>
      <c r="D12" s="11">
        <f t="shared" si="0"/>
        <v>21182.61</v>
      </c>
      <c r="E12" s="6">
        <v>21182.61</v>
      </c>
      <c r="F12" s="6">
        <v>0</v>
      </c>
      <c r="G12" s="6">
        <v>0</v>
      </c>
      <c r="H12">
        <v>0</v>
      </c>
      <c r="I12">
        <v>2965.57</v>
      </c>
      <c r="J12">
        <v>7223.04</v>
      </c>
      <c r="K12">
        <v>529.57000000000005</v>
      </c>
      <c r="L12">
        <v>0</v>
      </c>
      <c r="M12">
        <v>0</v>
      </c>
      <c r="N12">
        <v>0</v>
      </c>
      <c r="O12">
        <v>0</v>
      </c>
      <c r="P12">
        <v>0</v>
      </c>
      <c r="Q12">
        <v>6587.56</v>
      </c>
      <c r="R12">
        <v>6587.56</v>
      </c>
      <c r="S12">
        <v>17052</v>
      </c>
      <c r="T12" s="2">
        <v>45147</v>
      </c>
      <c r="V12" t="s">
        <v>31</v>
      </c>
      <c r="W12">
        <v>2808</v>
      </c>
      <c r="X12">
        <v>0</v>
      </c>
      <c r="Y12" t="s">
        <v>551</v>
      </c>
      <c r="Z12">
        <v>0</v>
      </c>
      <c r="AA12" t="s">
        <v>2470</v>
      </c>
      <c r="AB12">
        <v>9699</v>
      </c>
      <c r="AC12">
        <v>0.01</v>
      </c>
      <c r="AD12" t="s">
        <v>2471</v>
      </c>
    </row>
    <row r="13" spans="1:30" x14ac:dyDescent="0.25">
      <c r="A13">
        <v>6582</v>
      </c>
      <c r="B13" t="s">
        <v>290</v>
      </c>
      <c r="C13" t="s">
        <v>291</v>
      </c>
      <c r="D13" s="11">
        <f t="shared" si="0"/>
        <v>21182.61</v>
      </c>
      <c r="E13" s="6">
        <v>21182.61</v>
      </c>
      <c r="F13" s="6">
        <v>0</v>
      </c>
      <c r="G13" s="6">
        <v>0</v>
      </c>
      <c r="H13">
        <v>0</v>
      </c>
      <c r="I13">
        <v>2965.57</v>
      </c>
      <c r="J13">
        <v>7223.04</v>
      </c>
      <c r="K13">
        <v>529.57000000000005</v>
      </c>
      <c r="L13">
        <v>0</v>
      </c>
      <c r="M13">
        <v>0</v>
      </c>
      <c r="N13">
        <v>0</v>
      </c>
      <c r="O13">
        <v>0</v>
      </c>
      <c r="P13">
        <v>0</v>
      </c>
      <c r="Q13">
        <v>6587.56</v>
      </c>
      <c r="R13">
        <v>6587.56</v>
      </c>
      <c r="S13">
        <v>17052</v>
      </c>
      <c r="T13" s="2">
        <v>45261</v>
      </c>
      <c r="V13" t="s">
        <v>31</v>
      </c>
      <c r="W13">
        <v>121705</v>
      </c>
      <c r="X13">
        <v>0</v>
      </c>
      <c r="Y13" t="s">
        <v>551</v>
      </c>
      <c r="Z13">
        <v>0</v>
      </c>
      <c r="AA13" t="s">
        <v>2470</v>
      </c>
      <c r="AB13">
        <v>9699</v>
      </c>
      <c r="AC13">
        <v>0.01</v>
      </c>
      <c r="AD13" t="s">
        <v>2471</v>
      </c>
    </row>
    <row r="14" spans="1:30" x14ac:dyDescent="0.25">
      <c r="A14">
        <v>6726</v>
      </c>
      <c r="B14" t="s">
        <v>310</v>
      </c>
      <c r="C14" t="s">
        <v>311</v>
      </c>
      <c r="D14" s="11">
        <f t="shared" si="0"/>
        <v>62184.869999999995</v>
      </c>
      <c r="E14" s="6">
        <v>48333.35</v>
      </c>
      <c r="F14" s="6">
        <v>0</v>
      </c>
      <c r="G14" s="6">
        <v>0</v>
      </c>
      <c r="H14">
        <v>0</v>
      </c>
      <c r="I14">
        <v>8705.89</v>
      </c>
      <c r="J14">
        <v>7223.04</v>
      </c>
      <c r="K14">
        <v>1554.62</v>
      </c>
      <c r="L14">
        <v>0</v>
      </c>
      <c r="M14">
        <v>0</v>
      </c>
      <c r="N14">
        <v>0</v>
      </c>
      <c r="O14">
        <v>0</v>
      </c>
      <c r="P14">
        <v>0</v>
      </c>
      <c r="Q14">
        <v>5357.49</v>
      </c>
      <c r="R14">
        <v>5357.49</v>
      </c>
      <c r="S14">
        <v>50059</v>
      </c>
      <c r="T14" s="2">
        <v>45265</v>
      </c>
      <c r="V14" t="s">
        <v>31</v>
      </c>
      <c r="W14">
        <v>2808</v>
      </c>
      <c r="X14">
        <v>0</v>
      </c>
      <c r="Y14" t="s">
        <v>551</v>
      </c>
      <c r="Z14">
        <v>13851.52</v>
      </c>
      <c r="AA14" t="s">
        <v>2470</v>
      </c>
      <c r="AB14">
        <v>0</v>
      </c>
      <c r="AC14">
        <v>0.19</v>
      </c>
      <c r="AD14" t="s">
        <v>2473</v>
      </c>
    </row>
    <row r="15" spans="1:30" x14ac:dyDescent="0.25">
      <c r="A15">
        <v>6861</v>
      </c>
      <c r="B15" t="s">
        <v>342</v>
      </c>
      <c r="C15" t="s">
        <v>343</v>
      </c>
      <c r="D15" s="11">
        <f t="shared" si="0"/>
        <v>21182.61</v>
      </c>
      <c r="E15" s="6">
        <v>21182.61</v>
      </c>
      <c r="F15" s="6">
        <v>0</v>
      </c>
      <c r="G15" s="6">
        <v>0</v>
      </c>
      <c r="H15">
        <v>0</v>
      </c>
      <c r="I15">
        <v>2965.57</v>
      </c>
      <c r="J15">
        <v>7223.04</v>
      </c>
      <c r="K15">
        <v>529.57000000000005</v>
      </c>
      <c r="L15">
        <v>0</v>
      </c>
      <c r="M15">
        <v>0</v>
      </c>
      <c r="N15">
        <v>0</v>
      </c>
      <c r="O15">
        <v>0</v>
      </c>
      <c r="P15">
        <v>0</v>
      </c>
      <c r="Q15">
        <v>6587.56</v>
      </c>
      <c r="R15">
        <v>6587.56</v>
      </c>
      <c r="S15">
        <v>17052</v>
      </c>
      <c r="T15" s="2">
        <v>45161</v>
      </c>
      <c r="V15" t="s">
        <v>31</v>
      </c>
      <c r="W15">
        <v>123305</v>
      </c>
      <c r="X15">
        <v>0</v>
      </c>
      <c r="Y15" t="s">
        <v>551</v>
      </c>
      <c r="Z15">
        <v>0</v>
      </c>
      <c r="AA15" t="s">
        <v>2470</v>
      </c>
      <c r="AB15">
        <v>9699</v>
      </c>
      <c r="AC15">
        <v>0.01</v>
      </c>
      <c r="AD15" t="s">
        <v>2471</v>
      </c>
    </row>
    <row r="16" spans="1:30" x14ac:dyDescent="0.25">
      <c r="A16">
        <v>6888</v>
      </c>
      <c r="B16" t="s">
        <v>360</v>
      </c>
      <c r="C16" t="s">
        <v>361</v>
      </c>
      <c r="D16" s="11">
        <f t="shared" si="0"/>
        <v>23674.560000000001</v>
      </c>
      <c r="E16" s="6">
        <v>23674.560000000001</v>
      </c>
      <c r="F16" s="6">
        <v>0</v>
      </c>
      <c r="G16" s="6">
        <v>0</v>
      </c>
      <c r="H16">
        <v>0</v>
      </c>
      <c r="I16">
        <v>3314.44</v>
      </c>
      <c r="J16">
        <v>7223.04</v>
      </c>
      <c r="K16">
        <v>591.86</v>
      </c>
      <c r="L16">
        <v>0</v>
      </c>
      <c r="M16">
        <v>0</v>
      </c>
      <c r="N16">
        <v>0</v>
      </c>
      <c r="O16">
        <v>0</v>
      </c>
      <c r="P16">
        <v>0</v>
      </c>
      <c r="Q16">
        <v>6512.8</v>
      </c>
      <c r="R16">
        <v>6512.8</v>
      </c>
      <c r="S16">
        <v>19058</v>
      </c>
      <c r="T16" s="2">
        <v>45156</v>
      </c>
      <c r="V16" t="s">
        <v>31</v>
      </c>
      <c r="W16">
        <v>105408</v>
      </c>
      <c r="X16">
        <v>0</v>
      </c>
      <c r="Y16" t="s">
        <v>551</v>
      </c>
      <c r="Z16">
        <v>0</v>
      </c>
      <c r="AA16" t="s">
        <v>2467</v>
      </c>
      <c r="AB16">
        <v>11382</v>
      </c>
      <c r="AC16">
        <v>-0.02</v>
      </c>
      <c r="AD16" t="s">
        <v>2468</v>
      </c>
    </row>
    <row r="17" spans="1:30" x14ac:dyDescent="0.25">
      <c r="A17">
        <v>6900</v>
      </c>
      <c r="B17" t="s">
        <v>652</v>
      </c>
      <c r="C17" t="s">
        <v>704</v>
      </c>
      <c r="D17" s="11">
        <f t="shared" si="0"/>
        <v>23674.560000000001</v>
      </c>
      <c r="E17" s="6">
        <v>23674.560000000001</v>
      </c>
      <c r="F17" s="6">
        <v>0</v>
      </c>
      <c r="G17" s="6">
        <v>0</v>
      </c>
      <c r="H17">
        <v>0</v>
      </c>
      <c r="I17">
        <v>3314.44</v>
      </c>
      <c r="J17">
        <v>7223.04</v>
      </c>
      <c r="K17">
        <v>591.86</v>
      </c>
      <c r="L17">
        <v>0</v>
      </c>
      <c r="M17">
        <v>0</v>
      </c>
      <c r="N17">
        <v>0</v>
      </c>
      <c r="O17">
        <v>0</v>
      </c>
      <c r="P17">
        <v>0</v>
      </c>
      <c r="Q17">
        <v>6512.8</v>
      </c>
      <c r="R17">
        <v>6512.8</v>
      </c>
      <c r="S17">
        <v>19058</v>
      </c>
      <c r="T17" s="2">
        <v>45405</v>
      </c>
      <c r="V17" t="s">
        <v>31</v>
      </c>
      <c r="W17">
        <v>105408</v>
      </c>
      <c r="X17">
        <v>0</v>
      </c>
      <c r="Y17" t="s">
        <v>551</v>
      </c>
      <c r="Z17">
        <v>0</v>
      </c>
      <c r="AA17" t="s">
        <v>2467</v>
      </c>
      <c r="AB17">
        <v>11382</v>
      </c>
      <c r="AC17">
        <v>-0.02</v>
      </c>
      <c r="AD17" t="s">
        <v>2468</v>
      </c>
    </row>
    <row r="18" spans="1:30" x14ac:dyDescent="0.25">
      <c r="A18">
        <v>6905</v>
      </c>
      <c r="B18" t="s">
        <v>705</v>
      </c>
      <c r="C18" t="s">
        <v>706</v>
      </c>
      <c r="D18" s="11">
        <f t="shared" si="0"/>
        <v>19065.3</v>
      </c>
      <c r="E18" s="6">
        <v>14548.5</v>
      </c>
      <c r="F18" s="6">
        <v>0</v>
      </c>
      <c r="G18" s="6">
        <v>0</v>
      </c>
      <c r="H18">
        <v>0</v>
      </c>
      <c r="I18">
        <v>2669.14</v>
      </c>
      <c r="J18">
        <v>7223.04</v>
      </c>
      <c r="K18">
        <v>476.63</v>
      </c>
      <c r="L18">
        <v>0</v>
      </c>
      <c r="M18">
        <v>0</v>
      </c>
      <c r="N18">
        <v>0</v>
      </c>
      <c r="O18">
        <v>0</v>
      </c>
      <c r="P18">
        <v>0</v>
      </c>
      <c r="Q18">
        <v>6651.08</v>
      </c>
      <c r="R18">
        <v>6651.08</v>
      </c>
      <c r="S18">
        <v>15348</v>
      </c>
      <c r="T18" s="2">
        <v>45422</v>
      </c>
      <c r="V18" t="s">
        <v>31</v>
      </c>
      <c r="W18">
        <v>105408</v>
      </c>
      <c r="X18">
        <v>0</v>
      </c>
      <c r="Y18" t="s">
        <v>551</v>
      </c>
      <c r="Z18">
        <v>4516.8</v>
      </c>
      <c r="AA18" t="s">
        <v>2470</v>
      </c>
      <c r="AB18">
        <v>12123.75</v>
      </c>
      <c r="AC18">
        <v>0.43</v>
      </c>
      <c r="AD18" t="s">
        <v>2474</v>
      </c>
    </row>
    <row r="19" spans="1:30" x14ac:dyDescent="0.25">
      <c r="A19">
        <v>6916</v>
      </c>
      <c r="B19" t="s">
        <v>1902</v>
      </c>
      <c r="C19" t="s">
        <v>1903</v>
      </c>
      <c r="D19" s="11">
        <f t="shared" si="0"/>
        <v>21182.61</v>
      </c>
      <c r="E19" s="6">
        <v>21182.61</v>
      </c>
      <c r="F19" s="6">
        <v>0</v>
      </c>
      <c r="G19" s="6">
        <v>0</v>
      </c>
      <c r="H19">
        <v>0</v>
      </c>
      <c r="I19">
        <v>2965.57</v>
      </c>
      <c r="J19">
        <v>7223.04</v>
      </c>
      <c r="K19">
        <v>529.57000000000005</v>
      </c>
      <c r="L19">
        <v>0</v>
      </c>
      <c r="M19">
        <v>0</v>
      </c>
      <c r="N19">
        <v>0</v>
      </c>
      <c r="O19">
        <v>0</v>
      </c>
      <c r="P19">
        <v>0</v>
      </c>
      <c r="Q19">
        <v>6587.56</v>
      </c>
      <c r="R19">
        <v>6587.56</v>
      </c>
      <c r="S19">
        <v>17052</v>
      </c>
      <c r="T19" s="2">
        <v>45491</v>
      </c>
      <c r="V19" t="s">
        <v>31</v>
      </c>
      <c r="W19">
        <v>116105</v>
      </c>
      <c r="X19">
        <v>0</v>
      </c>
      <c r="Y19" t="s">
        <v>551</v>
      </c>
      <c r="Z19">
        <v>0</v>
      </c>
      <c r="AA19" t="s">
        <v>2470</v>
      </c>
      <c r="AB19">
        <v>9699</v>
      </c>
      <c r="AC19">
        <v>0.01</v>
      </c>
      <c r="AD19" t="s">
        <v>2471</v>
      </c>
    </row>
    <row r="20" spans="1:30" x14ac:dyDescent="0.25">
      <c r="A20">
        <v>6943</v>
      </c>
      <c r="B20" t="s">
        <v>707</v>
      </c>
      <c r="C20" t="s">
        <v>708</v>
      </c>
      <c r="D20" s="11">
        <f t="shared" si="0"/>
        <v>21182.61</v>
      </c>
      <c r="E20" s="6">
        <v>21182.61</v>
      </c>
      <c r="F20" s="6">
        <v>0</v>
      </c>
      <c r="G20" s="6">
        <v>0</v>
      </c>
      <c r="H20">
        <v>0</v>
      </c>
      <c r="I20">
        <v>2965.57</v>
      </c>
      <c r="J20">
        <v>7223.04</v>
      </c>
      <c r="K20">
        <v>529.57000000000005</v>
      </c>
      <c r="L20">
        <v>0</v>
      </c>
      <c r="M20">
        <v>0</v>
      </c>
      <c r="N20">
        <v>0</v>
      </c>
      <c r="O20">
        <v>0</v>
      </c>
      <c r="P20">
        <v>0</v>
      </c>
      <c r="Q20">
        <v>6587.56</v>
      </c>
      <c r="R20">
        <v>6587.56</v>
      </c>
      <c r="S20">
        <v>17052</v>
      </c>
      <c r="T20" s="2">
        <v>45405</v>
      </c>
      <c r="V20" t="s">
        <v>31</v>
      </c>
      <c r="W20">
        <v>105408</v>
      </c>
      <c r="X20">
        <v>0</v>
      </c>
      <c r="Y20" t="s">
        <v>551</v>
      </c>
      <c r="Z20">
        <v>0</v>
      </c>
      <c r="AA20" t="s">
        <v>2470</v>
      </c>
      <c r="AB20">
        <v>9699</v>
      </c>
      <c r="AC20">
        <v>0.01</v>
      </c>
      <c r="AD20" t="s">
        <v>2471</v>
      </c>
    </row>
    <row r="21" spans="1:30" x14ac:dyDescent="0.25">
      <c r="A21">
        <v>7026</v>
      </c>
      <c r="B21" t="s">
        <v>412</v>
      </c>
      <c r="C21" t="s">
        <v>413</v>
      </c>
      <c r="D21" s="11">
        <f t="shared" si="0"/>
        <v>17438.849999999999</v>
      </c>
      <c r="E21" s="6">
        <v>17438.849999999999</v>
      </c>
      <c r="F21" s="6">
        <v>0</v>
      </c>
      <c r="G21" s="6">
        <v>0</v>
      </c>
      <c r="H21">
        <v>0</v>
      </c>
      <c r="I21">
        <v>2441.44</v>
      </c>
      <c r="J21">
        <v>7223.04</v>
      </c>
      <c r="K21">
        <v>435.97</v>
      </c>
      <c r="L21">
        <v>0</v>
      </c>
      <c r="M21">
        <v>0</v>
      </c>
      <c r="N21">
        <v>0</v>
      </c>
      <c r="O21">
        <v>0</v>
      </c>
      <c r="P21">
        <v>0</v>
      </c>
      <c r="Q21">
        <v>6699.87</v>
      </c>
      <c r="R21">
        <v>6699.87</v>
      </c>
      <c r="S21">
        <v>14038</v>
      </c>
      <c r="T21" s="2">
        <v>45160</v>
      </c>
      <c r="V21" t="s">
        <v>31</v>
      </c>
      <c r="W21">
        <v>1508</v>
      </c>
      <c r="X21">
        <v>0</v>
      </c>
      <c r="Y21" t="s">
        <v>551</v>
      </c>
      <c r="Z21">
        <v>0</v>
      </c>
      <c r="AA21" t="s">
        <v>2475</v>
      </c>
      <c r="AB21">
        <v>8943</v>
      </c>
      <c r="AC21">
        <v>-0.27</v>
      </c>
      <c r="AD21" t="s">
        <v>2476</v>
      </c>
    </row>
    <row r="22" spans="1:30" x14ac:dyDescent="0.25">
      <c r="A22">
        <v>7102</v>
      </c>
      <c r="B22" t="s">
        <v>460</v>
      </c>
      <c r="C22" t="s">
        <v>461</v>
      </c>
      <c r="D22" s="11">
        <f t="shared" si="0"/>
        <v>136579.20000000001</v>
      </c>
      <c r="E22" s="6">
        <v>103456</v>
      </c>
      <c r="F22" s="6">
        <v>0</v>
      </c>
      <c r="G22" s="6">
        <v>0</v>
      </c>
      <c r="H22">
        <v>0</v>
      </c>
      <c r="I22">
        <v>19121.09</v>
      </c>
      <c r="J22">
        <v>7223.04</v>
      </c>
      <c r="K22">
        <v>3414.48</v>
      </c>
      <c r="L22">
        <v>0</v>
      </c>
      <c r="M22">
        <v>0</v>
      </c>
      <c r="N22">
        <v>0</v>
      </c>
      <c r="O22">
        <v>0</v>
      </c>
      <c r="P22">
        <v>0</v>
      </c>
      <c r="Q22">
        <v>3125.66</v>
      </c>
      <c r="R22">
        <v>3125.66</v>
      </c>
      <c r="S22">
        <v>109946</v>
      </c>
      <c r="T22" s="2">
        <v>45231</v>
      </c>
      <c r="V22" t="s">
        <v>31</v>
      </c>
      <c r="W22">
        <v>2808</v>
      </c>
      <c r="X22">
        <v>0</v>
      </c>
      <c r="Y22" t="s">
        <v>551</v>
      </c>
      <c r="Z22">
        <v>33123.199999999997</v>
      </c>
      <c r="AA22" t="s">
        <v>2470</v>
      </c>
      <c r="AB22">
        <v>88907.5</v>
      </c>
      <c r="AC22">
        <v>-0.25</v>
      </c>
      <c r="AD22" t="s">
        <v>2477</v>
      </c>
    </row>
    <row r="23" spans="1:30" x14ac:dyDescent="0.25">
      <c r="A23">
        <v>7174</v>
      </c>
      <c r="B23" t="s">
        <v>522</v>
      </c>
      <c r="C23" t="s">
        <v>523</v>
      </c>
      <c r="D23" s="11">
        <f t="shared" si="0"/>
        <v>81471.600000000006</v>
      </c>
      <c r="E23" s="6">
        <v>81471.600000000006</v>
      </c>
      <c r="F23" s="6">
        <v>0</v>
      </c>
      <c r="G23" s="6">
        <v>0</v>
      </c>
      <c r="H23">
        <v>0</v>
      </c>
      <c r="I23">
        <v>11406.03</v>
      </c>
      <c r="J23">
        <v>7223.04</v>
      </c>
      <c r="K23">
        <v>2036.79</v>
      </c>
      <c r="L23">
        <v>0</v>
      </c>
      <c r="M23">
        <v>0</v>
      </c>
      <c r="N23">
        <v>0</v>
      </c>
      <c r="O23">
        <v>0</v>
      </c>
      <c r="P23">
        <v>0</v>
      </c>
      <c r="Q23">
        <v>4778.8900000000003</v>
      </c>
      <c r="R23">
        <v>4778.8900000000003</v>
      </c>
      <c r="S23">
        <v>65584.63</v>
      </c>
      <c r="T23" s="2">
        <v>45316</v>
      </c>
      <c r="V23" t="s">
        <v>31</v>
      </c>
      <c r="W23">
        <v>2808</v>
      </c>
      <c r="X23">
        <v>0</v>
      </c>
      <c r="Y23" t="s">
        <v>551</v>
      </c>
      <c r="Z23">
        <v>0</v>
      </c>
      <c r="AA23" t="s">
        <v>2470</v>
      </c>
      <c r="AB23">
        <v>0</v>
      </c>
      <c r="AC23">
        <v>0</v>
      </c>
      <c r="AD23" t="s">
        <v>2478</v>
      </c>
    </row>
    <row r="24" spans="1:30" x14ac:dyDescent="0.25">
      <c r="A24">
        <v>7192</v>
      </c>
      <c r="B24" t="s">
        <v>545</v>
      </c>
      <c r="C24" t="s">
        <v>604</v>
      </c>
      <c r="D24" s="11">
        <f t="shared" si="0"/>
        <v>15451.35</v>
      </c>
      <c r="E24" s="6">
        <v>11628</v>
      </c>
      <c r="F24" s="6">
        <v>0</v>
      </c>
      <c r="G24" s="6">
        <v>0</v>
      </c>
      <c r="H24">
        <v>0</v>
      </c>
      <c r="I24">
        <v>2163.19</v>
      </c>
      <c r="J24">
        <v>7223.04</v>
      </c>
      <c r="K24">
        <v>386.28</v>
      </c>
      <c r="L24">
        <v>0</v>
      </c>
      <c r="M24">
        <v>0</v>
      </c>
      <c r="N24">
        <v>0</v>
      </c>
      <c r="O24">
        <v>0</v>
      </c>
      <c r="P24">
        <v>0</v>
      </c>
      <c r="Q24">
        <v>6759.5</v>
      </c>
      <c r="R24">
        <v>6759.5</v>
      </c>
      <c r="S24">
        <v>12438</v>
      </c>
      <c r="T24" s="2">
        <v>45330</v>
      </c>
      <c r="V24" t="s">
        <v>31</v>
      </c>
      <c r="W24">
        <v>105408</v>
      </c>
      <c r="X24">
        <v>0</v>
      </c>
      <c r="Y24" t="s">
        <v>551</v>
      </c>
      <c r="Z24">
        <v>3823.35</v>
      </c>
      <c r="AA24" t="s">
        <v>2479</v>
      </c>
      <c r="AB24">
        <v>10260</v>
      </c>
      <c r="AC24">
        <v>-0.34</v>
      </c>
      <c r="AD24" t="s">
        <v>2480</v>
      </c>
    </row>
    <row r="25" spans="1:30" x14ac:dyDescent="0.25">
      <c r="A25">
        <v>7219</v>
      </c>
      <c r="B25" t="s">
        <v>571</v>
      </c>
      <c r="C25" t="s">
        <v>615</v>
      </c>
      <c r="D25" s="11">
        <f t="shared" si="0"/>
        <v>17438.849999999999</v>
      </c>
      <c r="E25" s="6">
        <v>17438.849999999999</v>
      </c>
      <c r="F25" s="6">
        <v>0</v>
      </c>
      <c r="G25" s="6">
        <v>0</v>
      </c>
      <c r="H25">
        <v>0</v>
      </c>
      <c r="I25">
        <v>2441.44</v>
      </c>
      <c r="J25">
        <v>7223.04</v>
      </c>
      <c r="K25">
        <v>435.97</v>
      </c>
      <c r="L25">
        <v>0</v>
      </c>
      <c r="M25">
        <v>0</v>
      </c>
      <c r="N25">
        <v>0</v>
      </c>
      <c r="O25">
        <v>0</v>
      </c>
      <c r="P25">
        <v>0</v>
      </c>
      <c r="Q25">
        <v>6699.87</v>
      </c>
      <c r="R25">
        <v>6699.87</v>
      </c>
      <c r="S25">
        <v>14038</v>
      </c>
      <c r="T25" s="2">
        <v>45352</v>
      </c>
      <c r="V25" t="s">
        <v>31</v>
      </c>
      <c r="W25">
        <v>105408</v>
      </c>
      <c r="X25">
        <v>0</v>
      </c>
      <c r="Y25" t="s">
        <v>551</v>
      </c>
      <c r="Z25">
        <v>0</v>
      </c>
      <c r="AA25" t="s">
        <v>2475</v>
      </c>
      <c r="AB25">
        <v>8943</v>
      </c>
      <c r="AC25">
        <v>-0.27</v>
      </c>
      <c r="AD25" t="s">
        <v>2476</v>
      </c>
    </row>
    <row r="26" spans="1:30" x14ac:dyDescent="0.25">
      <c r="A26">
        <v>7220</v>
      </c>
      <c r="B26" t="s">
        <v>572</v>
      </c>
      <c r="C26" t="s">
        <v>616</v>
      </c>
      <c r="D26" s="11">
        <f t="shared" si="0"/>
        <v>17438.849999999999</v>
      </c>
      <c r="E26" s="6">
        <v>17438.849999999999</v>
      </c>
      <c r="F26" s="6">
        <v>0</v>
      </c>
      <c r="G26" s="6">
        <v>0</v>
      </c>
      <c r="H26">
        <v>0</v>
      </c>
      <c r="I26">
        <v>2441.44</v>
      </c>
      <c r="J26">
        <v>7223.04</v>
      </c>
      <c r="K26">
        <v>435.97</v>
      </c>
      <c r="L26">
        <v>0</v>
      </c>
      <c r="M26">
        <v>0</v>
      </c>
      <c r="N26">
        <v>0</v>
      </c>
      <c r="O26">
        <v>0</v>
      </c>
      <c r="P26">
        <v>0</v>
      </c>
      <c r="Q26">
        <v>6699.87</v>
      </c>
      <c r="R26">
        <v>6699.87</v>
      </c>
      <c r="S26">
        <v>14038</v>
      </c>
      <c r="T26" s="2">
        <v>45352</v>
      </c>
      <c r="V26" t="s">
        <v>31</v>
      </c>
      <c r="W26">
        <v>126205</v>
      </c>
      <c r="X26">
        <v>0</v>
      </c>
      <c r="Y26" t="s">
        <v>551</v>
      </c>
      <c r="Z26">
        <v>0</v>
      </c>
      <c r="AA26" t="s">
        <v>2475</v>
      </c>
      <c r="AB26">
        <v>8943</v>
      </c>
      <c r="AC26">
        <v>-0.27</v>
      </c>
      <c r="AD26" t="s">
        <v>2476</v>
      </c>
    </row>
    <row r="27" spans="1:30" x14ac:dyDescent="0.25">
      <c r="A27">
        <v>7224</v>
      </c>
      <c r="B27" t="s">
        <v>576</v>
      </c>
      <c r="C27" t="s">
        <v>620</v>
      </c>
      <c r="D27" s="11">
        <f t="shared" si="0"/>
        <v>17438.849999999999</v>
      </c>
      <c r="E27" s="6">
        <v>17438.849999999999</v>
      </c>
      <c r="F27" s="6">
        <v>0</v>
      </c>
      <c r="G27" s="6">
        <v>0</v>
      </c>
      <c r="H27">
        <v>0</v>
      </c>
      <c r="I27">
        <v>2441.44</v>
      </c>
      <c r="J27">
        <v>7223.04</v>
      </c>
      <c r="K27">
        <v>435.97</v>
      </c>
      <c r="L27">
        <v>0</v>
      </c>
      <c r="M27">
        <v>0</v>
      </c>
      <c r="N27">
        <v>0</v>
      </c>
      <c r="O27">
        <v>0</v>
      </c>
      <c r="P27">
        <v>0</v>
      </c>
      <c r="Q27">
        <v>6699.87</v>
      </c>
      <c r="R27">
        <v>6699.87</v>
      </c>
      <c r="S27">
        <v>14038</v>
      </c>
      <c r="T27" s="2">
        <v>45352</v>
      </c>
      <c r="V27" t="s">
        <v>31</v>
      </c>
      <c r="W27">
        <v>105408</v>
      </c>
      <c r="X27">
        <v>0</v>
      </c>
      <c r="Y27" t="s">
        <v>551</v>
      </c>
      <c r="Z27">
        <v>0</v>
      </c>
      <c r="AA27" t="s">
        <v>2475</v>
      </c>
      <c r="AB27">
        <v>8943</v>
      </c>
      <c r="AC27">
        <v>-0.27</v>
      </c>
      <c r="AD27" t="s">
        <v>2476</v>
      </c>
    </row>
    <row r="28" spans="1:30" x14ac:dyDescent="0.25">
      <c r="A28">
        <v>7249</v>
      </c>
      <c r="B28" t="s">
        <v>667</v>
      </c>
      <c r="C28" t="s">
        <v>734</v>
      </c>
      <c r="D28" s="11">
        <f t="shared" si="0"/>
        <v>21182.61</v>
      </c>
      <c r="E28" s="6">
        <v>21182.61</v>
      </c>
      <c r="F28" s="6">
        <v>0</v>
      </c>
      <c r="G28" s="6">
        <v>0</v>
      </c>
      <c r="H28">
        <v>0</v>
      </c>
      <c r="I28">
        <v>2965.57</v>
      </c>
      <c r="J28">
        <v>7223.04</v>
      </c>
      <c r="K28">
        <v>529.57000000000005</v>
      </c>
      <c r="L28">
        <v>0</v>
      </c>
      <c r="M28">
        <v>0</v>
      </c>
      <c r="N28">
        <v>0</v>
      </c>
      <c r="O28">
        <v>0</v>
      </c>
      <c r="P28">
        <v>0</v>
      </c>
      <c r="Q28">
        <v>6587.56</v>
      </c>
      <c r="R28">
        <v>6587.56</v>
      </c>
      <c r="S28">
        <v>17052</v>
      </c>
      <c r="T28" s="2">
        <v>45404</v>
      </c>
      <c r="V28" t="s">
        <v>31</v>
      </c>
      <c r="W28">
        <v>105408</v>
      </c>
      <c r="X28">
        <v>0</v>
      </c>
      <c r="Y28" t="s">
        <v>551</v>
      </c>
      <c r="Z28">
        <v>0</v>
      </c>
      <c r="AA28" t="s">
        <v>2470</v>
      </c>
      <c r="AB28">
        <v>9699</v>
      </c>
      <c r="AC28">
        <v>0.01</v>
      </c>
      <c r="AD28" t="s">
        <v>2471</v>
      </c>
    </row>
    <row r="29" spans="1:30" x14ac:dyDescent="0.25">
      <c r="A29">
        <v>7250</v>
      </c>
      <c r="B29" t="s">
        <v>668</v>
      </c>
      <c r="C29" t="s">
        <v>735</v>
      </c>
      <c r="D29" s="11">
        <f t="shared" si="0"/>
        <v>17438.849999999999</v>
      </c>
      <c r="E29" s="6">
        <v>17438.849999999999</v>
      </c>
      <c r="F29" s="6">
        <v>0</v>
      </c>
      <c r="G29" s="6">
        <v>0</v>
      </c>
      <c r="H29">
        <v>0</v>
      </c>
      <c r="I29">
        <v>2441.44</v>
      </c>
      <c r="J29">
        <v>7223.04</v>
      </c>
      <c r="K29">
        <v>435.97</v>
      </c>
      <c r="L29">
        <v>0</v>
      </c>
      <c r="M29">
        <v>0</v>
      </c>
      <c r="N29">
        <v>0</v>
      </c>
      <c r="O29">
        <v>0</v>
      </c>
      <c r="P29">
        <v>0</v>
      </c>
      <c r="Q29">
        <v>6699.87</v>
      </c>
      <c r="R29">
        <v>6699.87</v>
      </c>
      <c r="S29">
        <v>14038</v>
      </c>
      <c r="T29" s="2">
        <v>45405</v>
      </c>
      <c r="V29" t="s">
        <v>31</v>
      </c>
      <c r="W29">
        <v>107909</v>
      </c>
      <c r="X29">
        <v>0</v>
      </c>
      <c r="Y29" t="s">
        <v>551</v>
      </c>
      <c r="Z29">
        <v>0</v>
      </c>
      <c r="AA29" t="s">
        <v>2475</v>
      </c>
      <c r="AB29">
        <v>8943</v>
      </c>
      <c r="AC29">
        <v>-0.27</v>
      </c>
      <c r="AD29" t="s">
        <v>2476</v>
      </c>
    </row>
    <row r="30" spans="1:30" x14ac:dyDescent="0.25">
      <c r="A30">
        <v>7252</v>
      </c>
      <c r="B30" t="s">
        <v>670</v>
      </c>
      <c r="C30" t="s">
        <v>737</v>
      </c>
      <c r="D30" s="11">
        <f t="shared" si="0"/>
        <v>17438.849999999999</v>
      </c>
      <c r="E30" s="6">
        <v>17438.849999999999</v>
      </c>
      <c r="F30" s="6">
        <v>0</v>
      </c>
      <c r="G30" s="6">
        <v>0</v>
      </c>
      <c r="H30">
        <v>0</v>
      </c>
      <c r="I30">
        <v>2441.44</v>
      </c>
      <c r="J30">
        <v>7223.04</v>
      </c>
      <c r="K30">
        <v>435.97</v>
      </c>
      <c r="L30">
        <v>0</v>
      </c>
      <c r="M30">
        <v>0</v>
      </c>
      <c r="N30">
        <v>0</v>
      </c>
      <c r="O30">
        <v>0</v>
      </c>
      <c r="P30">
        <v>0</v>
      </c>
      <c r="Q30">
        <v>6699.87</v>
      </c>
      <c r="R30">
        <v>6699.87</v>
      </c>
      <c r="S30">
        <v>14038</v>
      </c>
      <c r="T30" s="2">
        <v>45405</v>
      </c>
      <c r="V30" t="s">
        <v>31</v>
      </c>
      <c r="W30">
        <v>105408</v>
      </c>
      <c r="X30">
        <v>0</v>
      </c>
      <c r="Y30" t="s">
        <v>551</v>
      </c>
      <c r="Z30">
        <v>0</v>
      </c>
      <c r="AA30" t="s">
        <v>2475</v>
      </c>
      <c r="AB30">
        <v>8943</v>
      </c>
      <c r="AC30">
        <v>-0.27</v>
      </c>
      <c r="AD30" t="s">
        <v>2476</v>
      </c>
    </row>
    <row r="31" spans="1:30" x14ac:dyDescent="0.25">
      <c r="A31">
        <v>7253</v>
      </c>
      <c r="B31" t="s">
        <v>671</v>
      </c>
      <c r="C31" t="s">
        <v>738</v>
      </c>
      <c r="D31" s="11">
        <f t="shared" si="0"/>
        <v>23674.560000000001</v>
      </c>
      <c r="E31" s="6">
        <v>23674.560000000001</v>
      </c>
      <c r="F31" s="6">
        <v>0</v>
      </c>
      <c r="G31" s="6">
        <v>0</v>
      </c>
      <c r="H31">
        <v>0</v>
      </c>
      <c r="I31">
        <v>3314.44</v>
      </c>
      <c r="J31">
        <v>7223.04</v>
      </c>
      <c r="K31">
        <v>591.86</v>
      </c>
      <c r="L31">
        <v>0</v>
      </c>
      <c r="M31">
        <v>0</v>
      </c>
      <c r="N31">
        <v>0</v>
      </c>
      <c r="O31">
        <v>0</v>
      </c>
      <c r="P31">
        <v>0</v>
      </c>
      <c r="Q31">
        <v>6512.8</v>
      </c>
      <c r="R31">
        <v>6512.8</v>
      </c>
      <c r="S31">
        <v>19058</v>
      </c>
      <c r="T31" s="2">
        <v>45405</v>
      </c>
      <c r="V31" t="s">
        <v>31</v>
      </c>
      <c r="W31">
        <v>105408</v>
      </c>
      <c r="X31">
        <v>0</v>
      </c>
      <c r="Y31" t="s">
        <v>551</v>
      </c>
      <c r="Z31">
        <v>0</v>
      </c>
      <c r="AA31" t="s">
        <v>2467</v>
      </c>
      <c r="AB31">
        <v>11382</v>
      </c>
      <c r="AC31">
        <v>-0.02</v>
      </c>
      <c r="AD31" t="s">
        <v>2468</v>
      </c>
    </row>
    <row r="32" spans="1:30" x14ac:dyDescent="0.25">
      <c r="A32">
        <v>7254</v>
      </c>
      <c r="B32" t="s">
        <v>672</v>
      </c>
      <c r="C32" t="s">
        <v>739</v>
      </c>
      <c r="D32" s="11">
        <f t="shared" si="0"/>
        <v>23674.560000000001</v>
      </c>
      <c r="E32" s="6">
        <v>23674.560000000001</v>
      </c>
      <c r="F32" s="6">
        <v>0</v>
      </c>
      <c r="G32" s="6">
        <v>0</v>
      </c>
      <c r="H32">
        <v>0</v>
      </c>
      <c r="I32">
        <v>3314.44</v>
      </c>
      <c r="J32">
        <v>7223.04</v>
      </c>
      <c r="K32">
        <v>591.86</v>
      </c>
      <c r="L32">
        <v>0</v>
      </c>
      <c r="M32">
        <v>0</v>
      </c>
      <c r="N32">
        <v>0</v>
      </c>
      <c r="O32">
        <v>0</v>
      </c>
      <c r="P32">
        <v>0</v>
      </c>
      <c r="Q32">
        <v>6512.8</v>
      </c>
      <c r="R32">
        <v>6512.8</v>
      </c>
      <c r="S32">
        <v>19058</v>
      </c>
      <c r="T32" s="2">
        <v>45405</v>
      </c>
      <c r="V32" t="s">
        <v>31</v>
      </c>
      <c r="W32">
        <v>126205</v>
      </c>
      <c r="X32">
        <v>0</v>
      </c>
      <c r="Y32" t="s">
        <v>551</v>
      </c>
      <c r="Z32">
        <v>0</v>
      </c>
      <c r="AA32" t="s">
        <v>2467</v>
      </c>
      <c r="AB32">
        <v>11382</v>
      </c>
      <c r="AC32">
        <v>-0.02</v>
      </c>
      <c r="AD32" t="s">
        <v>2468</v>
      </c>
    </row>
    <row r="33" spans="1:30" x14ac:dyDescent="0.25">
      <c r="A33">
        <v>7263</v>
      </c>
      <c r="B33" t="s">
        <v>753</v>
      </c>
      <c r="C33" t="s">
        <v>754</v>
      </c>
      <c r="D33" s="11">
        <f t="shared" si="0"/>
        <v>19065.3</v>
      </c>
      <c r="E33" s="6">
        <v>14548.5</v>
      </c>
      <c r="F33" s="6">
        <v>0</v>
      </c>
      <c r="G33" s="6">
        <v>0</v>
      </c>
      <c r="H33">
        <v>0</v>
      </c>
      <c r="I33">
        <v>2669.14</v>
      </c>
      <c r="J33">
        <v>7223.04</v>
      </c>
      <c r="K33">
        <v>476.63</v>
      </c>
      <c r="L33">
        <v>0</v>
      </c>
      <c r="M33">
        <v>0</v>
      </c>
      <c r="N33">
        <v>0</v>
      </c>
      <c r="O33">
        <v>0</v>
      </c>
      <c r="P33">
        <v>0</v>
      </c>
      <c r="Q33">
        <v>6651.08</v>
      </c>
      <c r="R33">
        <v>6651.08</v>
      </c>
      <c r="S33">
        <v>15348</v>
      </c>
      <c r="T33" s="2">
        <v>45419</v>
      </c>
      <c r="V33" t="s">
        <v>31</v>
      </c>
      <c r="W33">
        <v>2808</v>
      </c>
      <c r="X33">
        <v>0</v>
      </c>
      <c r="Y33" t="s">
        <v>551</v>
      </c>
      <c r="Z33">
        <v>4516.8</v>
      </c>
      <c r="AA33" t="s">
        <v>2470</v>
      </c>
      <c r="AB33">
        <v>12123.75</v>
      </c>
      <c r="AC33">
        <v>0.43</v>
      </c>
      <c r="AD33" t="s">
        <v>2474</v>
      </c>
    </row>
    <row r="34" spans="1:30" x14ac:dyDescent="0.25">
      <c r="A34">
        <v>7272</v>
      </c>
      <c r="B34" t="s">
        <v>1347</v>
      </c>
      <c r="C34" t="s">
        <v>1348</v>
      </c>
      <c r="D34" s="11">
        <f t="shared" si="0"/>
        <v>21182.61</v>
      </c>
      <c r="E34" s="6">
        <v>21182.61</v>
      </c>
      <c r="F34" s="6">
        <v>0</v>
      </c>
      <c r="G34" s="6">
        <v>0</v>
      </c>
      <c r="H34">
        <v>0</v>
      </c>
      <c r="I34">
        <v>2965.57</v>
      </c>
      <c r="J34">
        <v>7223.04</v>
      </c>
      <c r="K34">
        <v>529.57000000000005</v>
      </c>
      <c r="L34">
        <v>0</v>
      </c>
      <c r="M34">
        <v>0</v>
      </c>
      <c r="N34">
        <v>0</v>
      </c>
      <c r="O34">
        <v>0</v>
      </c>
      <c r="P34">
        <v>0</v>
      </c>
      <c r="Q34">
        <v>6587.56</v>
      </c>
      <c r="R34">
        <v>6587.56</v>
      </c>
      <c r="S34">
        <v>17052</v>
      </c>
      <c r="T34" s="2">
        <v>45432</v>
      </c>
      <c r="V34" t="s">
        <v>31</v>
      </c>
      <c r="W34">
        <v>2808</v>
      </c>
      <c r="X34">
        <v>0</v>
      </c>
      <c r="Y34" t="s">
        <v>551</v>
      </c>
      <c r="Z34">
        <v>0</v>
      </c>
      <c r="AA34" t="s">
        <v>2470</v>
      </c>
      <c r="AB34">
        <v>9699</v>
      </c>
      <c r="AC34">
        <v>0.01</v>
      </c>
      <c r="AD34" t="s">
        <v>2471</v>
      </c>
    </row>
    <row r="35" spans="1:30" x14ac:dyDescent="0.25">
      <c r="A35">
        <v>7274</v>
      </c>
      <c r="B35" t="s">
        <v>1349</v>
      </c>
      <c r="C35" t="s">
        <v>1350</v>
      </c>
      <c r="D35" s="11">
        <f t="shared" si="0"/>
        <v>75652.2</v>
      </c>
      <c r="E35" s="6">
        <v>75652.2</v>
      </c>
      <c r="F35" s="6">
        <v>0</v>
      </c>
      <c r="G35" s="6">
        <v>0</v>
      </c>
      <c r="H35">
        <v>0</v>
      </c>
      <c r="I35">
        <v>10591.31</v>
      </c>
      <c r="J35">
        <v>7223.04</v>
      </c>
      <c r="K35">
        <v>1891.31</v>
      </c>
      <c r="L35">
        <v>0</v>
      </c>
      <c r="M35">
        <v>0</v>
      </c>
      <c r="N35">
        <v>0</v>
      </c>
      <c r="O35">
        <v>0</v>
      </c>
      <c r="P35">
        <v>0</v>
      </c>
      <c r="Q35">
        <v>4953.47</v>
      </c>
      <c r="R35">
        <v>4953.47</v>
      </c>
      <c r="S35">
        <v>60900</v>
      </c>
      <c r="T35" s="2">
        <v>45428</v>
      </c>
      <c r="V35" t="s">
        <v>31</v>
      </c>
      <c r="W35">
        <v>2907</v>
      </c>
      <c r="X35">
        <v>0</v>
      </c>
      <c r="Y35" t="s">
        <v>551</v>
      </c>
      <c r="Z35">
        <v>0</v>
      </c>
      <c r="AA35" t="s">
        <v>2470</v>
      </c>
      <c r="AB35">
        <v>0</v>
      </c>
      <c r="AC35">
        <v>-0.01</v>
      </c>
      <c r="AD35" t="s">
        <v>2481</v>
      </c>
    </row>
    <row r="36" spans="1:30" x14ac:dyDescent="0.25">
      <c r="A36">
        <v>7293</v>
      </c>
      <c r="B36" t="s">
        <v>1469</v>
      </c>
      <c r="C36" t="s">
        <v>1516</v>
      </c>
      <c r="D36" s="11">
        <f t="shared" si="0"/>
        <v>17438.849999999999</v>
      </c>
      <c r="E36" s="6">
        <v>17438.849999999999</v>
      </c>
      <c r="F36" s="6">
        <v>0</v>
      </c>
      <c r="G36" s="6">
        <v>0</v>
      </c>
      <c r="H36">
        <v>0</v>
      </c>
      <c r="I36">
        <v>2441.44</v>
      </c>
      <c r="J36">
        <v>7223.04</v>
      </c>
      <c r="K36">
        <v>435.97</v>
      </c>
      <c r="L36">
        <v>0</v>
      </c>
      <c r="M36">
        <v>0</v>
      </c>
      <c r="N36">
        <v>0</v>
      </c>
      <c r="O36">
        <v>0</v>
      </c>
      <c r="P36">
        <v>0</v>
      </c>
      <c r="Q36">
        <v>6699.87</v>
      </c>
      <c r="R36">
        <v>6699.87</v>
      </c>
      <c r="S36">
        <v>14038</v>
      </c>
      <c r="T36" s="2">
        <v>45455</v>
      </c>
      <c r="V36" t="s">
        <v>31</v>
      </c>
      <c r="W36">
        <v>3900</v>
      </c>
      <c r="X36">
        <v>0</v>
      </c>
      <c r="Y36" t="s">
        <v>551</v>
      </c>
      <c r="Z36">
        <v>0</v>
      </c>
      <c r="AA36" t="s">
        <v>2475</v>
      </c>
      <c r="AB36">
        <v>8943</v>
      </c>
      <c r="AC36">
        <v>-0.27</v>
      </c>
      <c r="AD36" t="s">
        <v>2476</v>
      </c>
    </row>
    <row r="37" spans="1:30" x14ac:dyDescent="0.25">
      <c r="A37">
        <v>7312</v>
      </c>
      <c r="B37" t="s">
        <v>2424</v>
      </c>
      <c r="C37" t="s">
        <v>1621</v>
      </c>
      <c r="D37" s="11">
        <f t="shared" si="0"/>
        <v>21182.61</v>
      </c>
      <c r="E37" s="6">
        <v>21182.61</v>
      </c>
      <c r="F37" s="6">
        <v>0</v>
      </c>
      <c r="G37" s="6">
        <v>0</v>
      </c>
      <c r="H37">
        <v>0</v>
      </c>
      <c r="I37">
        <v>2965.57</v>
      </c>
      <c r="J37">
        <v>7223.04</v>
      </c>
      <c r="K37">
        <v>529.57000000000005</v>
      </c>
      <c r="L37">
        <v>0</v>
      </c>
      <c r="M37">
        <v>0</v>
      </c>
      <c r="N37">
        <v>0</v>
      </c>
      <c r="O37">
        <v>0</v>
      </c>
      <c r="P37">
        <v>0</v>
      </c>
      <c r="Q37">
        <v>6587.56</v>
      </c>
      <c r="R37">
        <v>6587.56</v>
      </c>
      <c r="S37">
        <v>17052</v>
      </c>
      <c r="T37" s="2">
        <v>45495</v>
      </c>
      <c r="V37" t="s">
        <v>31</v>
      </c>
      <c r="W37">
        <v>105408</v>
      </c>
      <c r="X37">
        <v>0</v>
      </c>
      <c r="Y37" t="s">
        <v>551</v>
      </c>
      <c r="Z37">
        <v>0</v>
      </c>
      <c r="AA37" t="s">
        <v>2470</v>
      </c>
      <c r="AB37">
        <v>9699</v>
      </c>
      <c r="AC37">
        <v>0.01</v>
      </c>
      <c r="AD37" t="s">
        <v>2471</v>
      </c>
    </row>
    <row r="38" spans="1:30" x14ac:dyDescent="0.25">
      <c r="A38">
        <v>7313</v>
      </c>
      <c r="B38" t="s">
        <v>2074</v>
      </c>
      <c r="C38" t="s">
        <v>1623</v>
      </c>
      <c r="D38" s="11">
        <f t="shared" si="0"/>
        <v>21182.61</v>
      </c>
      <c r="E38" s="6">
        <v>21182.61</v>
      </c>
      <c r="F38" s="6">
        <v>0</v>
      </c>
      <c r="G38" s="6">
        <v>0</v>
      </c>
      <c r="H38">
        <v>0</v>
      </c>
      <c r="I38">
        <v>2965.57</v>
      </c>
      <c r="J38">
        <v>7223.04</v>
      </c>
      <c r="K38">
        <v>529.57000000000005</v>
      </c>
      <c r="L38">
        <v>0</v>
      </c>
      <c r="M38">
        <v>0</v>
      </c>
      <c r="N38">
        <v>0</v>
      </c>
      <c r="O38">
        <v>0</v>
      </c>
      <c r="P38">
        <v>0</v>
      </c>
      <c r="Q38">
        <v>6587.56</v>
      </c>
      <c r="R38">
        <v>6587.56</v>
      </c>
      <c r="S38">
        <v>17052</v>
      </c>
      <c r="T38" s="2">
        <v>45495</v>
      </c>
      <c r="V38" t="s">
        <v>31</v>
      </c>
      <c r="W38">
        <v>105408</v>
      </c>
      <c r="X38">
        <v>0</v>
      </c>
      <c r="Y38" t="s">
        <v>551</v>
      </c>
      <c r="Z38">
        <v>0</v>
      </c>
      <c r="AA38" t="s">
        <v>2470</v>
      </c>
      <c r="AB38">
        <v>9699</v>
      </c>
      <c r="AC38">
        <v>0.01</v>
      </c>
      <c r="AD38" t="s">
        <v>2471</v>
      </c>
    </row>
    <row r="39" spans="1:30" x14ac:dyDescent="0.25">
      <c r="A39">
        <v>7314</v>
      </c>
      <c r="B39" t="s">
        <v>2076</v>
      </c>
      <c r="C39" t="s">
        <v>1626</v>
      </c>
      <c r="D39" s="11">
        <f t="shared" si="0"/>
        <v>21182.61</v>
      </c>
      <c r="E39" s="6">
        <v>21182.61</v>
      </c>
      <c r="F39" s="6">
        <v>0</v>
      </c>
      <c r="G39" s="6">
        <v>0</v>
      </c>
      <c r="H39">
        <v>0</v>
      </c>
      <c r="I39">
        <v>2965.57</v>
      </c>
      <c r="J39">
        <v>7223.04</v>
      </c>
      <c r="K39">
        <v>529.57000000000005</v>
      </c>
      <c r="L39">
        <v>0</v>
      </c>
      <c r="M39">
        <v>0</v>
      </c>
      <c r="N39">
        <v>0</v>
      </c>
      <c r="O39">
        <v>0</v>
      </c>
      <c r="P39">
        <v>0</v>
      </c>
      <c r="Q39">
        <v>6587.56</v>
      </c>
      <c r="R39">
        <v>6587.56</v>
      </c>
      <c r="S39">
        <v>17052</v>
      </c>
      <c r="T39" s="2">
        <v>45495</v>
      </c>
      <c r="V39" t="s">
        <v>31</v>
      </c>
      <c r="W39">
        <v>105408</v>
      </c>
      <c r="X39">
        <v>0</v>
      </c>
      <c r="Y39" t="s">
        <v>551</v>
      </c>
      <c r="Z39">
        <v>0</v>
      </c>
      <c r="AA39" t="s">
        <v>2470</v>
      </c>
      <c r="AB39">
        <v>9699</v>
      </c>
      <c r="AC39">
        <v>0.01</v>
      </c>
      <c r="AD39" t="s">
        <v>2471</v>
      </c>
    </row>
    <row r="40" spans="1:30" x14ac:dyDescent="0.25">
      <c r="A40">
        <v>7315</v>
      </c>
      <c r="B40" t="s">
        <v>2078</v>
      </c>
      <c r="C40" t="s">
        <v>2079</v>
      </c>
      <c r="D40" s="11">
        <f t="shared" si="0"/>
        <v>17438.849999999999</v>
      </c>
      <c r="E40" s="6">
        <v>17438.849999999999</v>
      </c>
      <c r="F40" s="6">
        <v>0</v>
      </c>
      <c r="G40" s="6">
        <v>0</v>
      </c>
      <c r="H40">
        <v>0</v>
      </c>
      <c r="I40">
        <v>2441.44</v>
      </c>
      <c r="J40">
        <v>7223.04</v>
      </c>
      <c r="K40">
        <v>435.97</v>
      </c>
      <c r="L40">
        <v>0</v>
      </c>
      <c r="M40">
        <v>0</v>
      </c>
      <c r="N40">
        <v>0</v>
      </c>
      <c r="O40">
        <v>0</v>
      </c>
      <c r="P40">
        <v>0</v>
      </c>
      <c r="Q40">
        <v>6699.87</v>
      </c>
      <c r="R40">
        <v>6699.87</v>
      </c>
      <c r="S40">
        <v>14038</v>
      </c>
      <c r="T40" s="2">
        <v>45495</v>
      </c>
      <c r="V40" t="s">
        <v>31</v>
      </c>
      <c r="W40">
        <v>105408</v>
      </c>
      <c r="X40">
        <v>0</v>
      </c>
      <c r="Y40" t="s">
        <v>551</v>
      </c>
      <c r="Z40">
        <v>0</v>
      </c>
      <c r="AA40" t="s">
        <v>2475</v>
      </c>
      <c r="AB40">
        <v>8943</v>
      </c>
      <c r="AC40">
        <v>-0.27</v>
      </c>
      <c r="AD40" t="s">
        <v>2476</v>
      </c>
    </row>
    <row r="41" spans="1:30" x14ac:dyDescent="0.25">
      <c r="A41">
        <v>7325</v>
      </c>
      <c r="B41" t="s">
        <v>2437</v>
      </c>
      <c r="C41" t="s">
        <v>2438</v>
      </c>
      <c r="D41" s="11">
        <f t="shared" si="0"/>
        <v>16833.739999999998</v>
      </c>
      <c r="E41" s="6">
        <v>12669.25</v>
      </c>
      <c r="F41" s="6">
        <v>0</v>
      </c>
      <c r="G41" s="6">
        <v>0</v>
      </c>
      <c r="H41">
        <v>0</v>
      </c>
      <c r="I41">
        <v>2356.7199999999998</v>
      </c>
      <c r="J41">
        <v>7223.04</v>
      </c>
      <c r="K41">
        <v>420.84</v>
      </c>
      <c r="L41">
        <v>0</v>
      </c>
      <c r="M41">
        <v>0</v>
      </c>
      <c r="N41">
        <v>0</v>
      </c>
      <c r="O41">
        <v>0</v>
      </c>
      <c r="P41">
        <v>0</v>
      </c>
      <c r="Q41">
        <v>6718.03</v>
      </c>
      <c r="R41">
        <v>6718.03</v>
      </c>
      <c r="S41">
        <v>13551</v>
      </c>
      <c r="T41" s="2">
        <v>45516</v>
      </c>
      <c r="V41" t="s">
        <v>31</v>
      </c>
      <c r="W41">
        <v>2808</v>
      </c>
      <c r="X41">
        <v>0</v>
      </c>
      <c r="Y41" t="s">
        <v>551</v>
      </c>
      <c r="Z41">
        <v>4164.49</v>
      </c>
      <c r="AA41" t="s">
        <v>2475</v>
      </c>
      <c r="AB41">
        <v>11178.75</v>
      </c>
      <c r="AC41">
        <v>-0.17</v>
      </c>
      <c r="AD41" t="s">
        <v>2482</v>
      </c>
    </row>
    <row r="42" spans="1:30" x14ac:dyDescent="0.25">
      <c r="A42">
        <v>7326</v>
      </c>
      <c r="B42" t="s">
        <v>2440</v>
      </c>
      <c r="C42" t="s">
        <v>2441</v>
      </c>
      <c r="D42" s="11">
        <f t="shared" si="0"/>
        <v>17438.849999999999</v>
      </c>
      <c r="E42" s="6">
        <v>17438.849999999999</v>
      </c>
      <c r="F42" s="6">
        <v>0</v>
      </c>
      <c r="G42" s="6">
        <v>0</v>
      </c>
      <c r="H42">
        <v>0</v>
      </c>
      <c r="I42">
        <v>2441.44</v>
      </c>
      <c r="J42">
        <v>7223.04</v>
      </c>
      <c r="K42">
        <v>435.97</v>
      </c>
      <c r="L42">
        <v>0</v>
      </c>
      <c r="M42">
        <v>0</v>
      </c>
      <c r="N42">
        <v>0</v>
      </c>
      <c r="O42">
        <v>0</v>
      </c>
      <c r="P42">
        <v>0</v>
      </c>
      <c r="Q42">
        <v>6699.87</v>
      </c>
      <c r="R42">
        <v>6699.87</v>
      </c>
      <c r="S42">
        <v>14038</v>
      </c>
      <c r="T42" s="2">
        <v>45509</v>
      </c>
      <c r="V42" t="s">
        <v>31</v>
      </c>
      <c r="W42">
        <v>105408</v>
      </c>
      <c r="X42">
        <v>0</v>
      </c>
      <c r="Y42" t="s">
        <v>551</v>
      </c>
      <c r="Z42">
        <v>0</v>
      </c>
      <c r="AA42" t="s">
        <v>2475</v>
      </c>
      <c r="AB42">
        <v>8943</v>
      </c>
      <c r="AC42">
        <v>-0.27</v>
      </c>
      <c r="AD42" t="s">
        <v>2476</v>
      </c>
    </row>
    <row r="43" spans="1:30" x14ac:dyDescent="0.25">
      <c r="A43">
        <v>7239</v>
      </c>
      <c r="D43" s="11">
        <v>80000</v>
      </c>
      <c r="E43" s="6"/>
      <c r="F43" s="6"/>
      <c r="G43" s="6"/>
    </row>
    <row r="44" spans="1:30" x14ac:dyDescent="0.25">
      <c r="D44" s="11">
        <f t="shared" si="0"/>
        <v>0</v>
      </c>
      <c r="E44" s="6"/>
      <c r="F44" s="6"/>
      <c r="G44" s="6"/>
    </row>
    <row r="45" spans="1:30" x14ac:dyDescent="0.25">
      <c r="D45" s="11">
        <f t="shared" si="0"/>
        <v>0</v>
      </c>
      <c r="E45" s="6"/>
      <c r="F45" s="6"/>
      <c r="G45" s="6"/>
    </row>
    <row r="46" spans="1:30" x14ac:dyDescent="0.25">
      <c r="D46" s="11">
        <f t="shared" si="0"/>
        <v>0</v>
      </c>
      <c r="E46" s="6"/>
      <c r="F46" s="6"/>
      <c r="G46" s="6"/>
    </row>
    <row r="47" spans="1:30" x14ac:dyDescent="0.25">
      <c r="D47" s="11">
        <f t="shared" si="0"/>
        <v>0</v>
      </c>
      <c r="E47" s="6"/>
      <c r="F47" s="6"/>
      <c r="G47" s="6"/>
    </row>
    <row r="48" spans="1:30" x14ac:dyDescent="0.25">
      <c r="D48" s="11">
        <f t="shared" si="0"/>
        <v>0</v>
      </c>
      <c r="E48" s="6"/>
      <c r="F48" s="6"/>
      <c r="G48" s="6"/>
    </row>
    <row r="49" spans="4:7" x14ac:dyDescent="0.25">
      <c r="D49" s="11">
        <f t="shared" si="0"/>
        <v>0</v>
      </c>
      <c r="E49" s="6"/>
      <c r="F49" s="6"/>
      <c r="G49" s="6"/>
    </row>
    <row r="50" spans="4:7" x14ac:dyDescent="0.25">
      <c r="D50" s="11">
        <f t="shared" si="0"/>
        <v>0</v>
      </c>
      <c r="E50" s="6"/>
      <c r="F50" s="6"/>
      <c r="G50" s="6"/>
    </row>
    <row r="51" spans="4:7" x14ac:dyDescent="0.25">
      <c r="D51" s="11">
        <f t="shared" si="0"/>
        <v>0</v>
      </c>
      <c r="E51" s="6"/>
      <c r="F51" s="6"/>
      <c r="G51" s="6"/>
    </row>
    <row r="52" spans="4:7" x14ac:dyDescent="0.25">
      <c r="D52" s="11">
        <f t="shared" si="0"/>
        <v>0</v>
      </c>
      <c r="E52" s="6"/>
      <c r="F52" s="6"/>
      <c r="G52" s="6"/>
    </row>
    <row r="53" spans="4:7" x14ac:dyDescent="0.25">
      <c r="D53" s="11">
        <f t="shared" si="0"/>
        <v>0</v>
      </c>
      <c r="E53" s="6"/>
      <c r="F53" s="6"/>
      <c r="G53" s="6"/>
    </row>
    <row r="54" spans="4:7" x14ac:dyDescent="0.25">
      <c r="D54" s="11">
        <f t="shared" si="0"/>
        <v>0</v>
      </c>
      <c r="E54" s="6"/>
      <c r="F54" s="6"/>
      <c r="G54" s="6"/>
    </row>
    <row r="55" spans="4:7" x14ac:dyDescent="0.25">
      <c r="D55" s="11">
        <f t="shared" si="0"/>
        <v>0</v>
      </c>
      <c r="E55" s="6"/>
      <c r="F55" s="6"/>
      <c r="G55" s="6"/>
    </row>
    <row r="56" spans="4:7" x14ac:dyDescent="0.25">
      <c r="D56" s="11">
        <f t="shared" si="0"/>
        <v>0</v>
      </c>
      <c r="E56" s="6"/>
      <c r="F56" s="6"/>
      <c r="G56" s="6"/>
    </row>
    <row r="57" spans="4:7" x14ac:dyDescent="0.25">
      <c r="D57" s="11">
        <f t="shared" si="0"/>
        <v>0</v>
      </c>
      <c r="E57" s="6"/>
      <c r="F57" s="6"/>
      <c r="G57" s="6"/>
    </row>
    <row r="58" spans="4:7" x14ac:dyDescent="0.25">
      <c r="D58" s="11">
        <f t="shared" si="0"/>
        <v>0</v>
      </c>
      <c r="E58" s="6"/>
      <c r="F58" s="6"/>
      <c r="G58" s="6"/>
    </row>
    <row r="59" spans="4:7" x14ac:dyDescent="0.25">
      <c r="D59" s="11">
        <f t="shared" si="0"/>
        <v>0</v>
      </c>
      <c r="E59" s="6"/>
      <c r="F59" s="6"/>
      <c r="G59" s="6"/>
    </row>
    <row r="60" spans="4:7" x14ac:dyDescent="0.25">
      <c r="D60" s="11">
        <f t="shared" si="0"/>
        <v>0</v>
      </c>
      <c r="E60" s="6"/>
      <c r="F60" s="6"/>
      <c r="G60" s="6"/>
    </row>
    <row r="61" spans="4:7" x14ac:dyDescent="0.25">
      <c r="D61" s="11">
        <f t="shared" si="0"/>
        <v>0</v>
      </c>
      <c r="E61" s="6"/>
      <c r="F61" s="6"/>
      <c r="G61" s="6"/>
    </row>
    <row r="62" spans="4:7" x14ac:dyDescent="0.25">
      <c r="D62" s="11">
        <f t="shared" si="0"/>
        <v>0</v>
      </c>
      <c r="E62" s="6"/>
      <c r="F62" s="6"/>
      <c r="G62" s="6"/>
    </row>
    <row r="63" spans="4:7" x14ac:dyDescent="0.25">
      <c r="D63" s="11">
        <f t="shared" si="0"/>
        <v>0</v>
      </c>
      <c r="E63" s="6"/>
      <c r="F63" s="6"/>
      <c r="G63" s="6"/>
    </row>
    <row r="64" spans="4:7" x14ac:dyDescent="0.25">
      <c r="D64" s="11">
        <f t="shared" si="0"/>
        <v>0</v>
      </c>
      <c r="E64" s="6"/>
      <c r="F64" s="6"/>
      <c r="G64" s="6"/>
    </row>
    <row r="65" spans="4:7" x14ac:dyDescent="0.25">
      <c r="D65" s="11">
        <f t="shared" si="0"/>
        <v>0</v>
      </c>
      <c r="E65" s="6"/>
      <c r="F65" s="6"/>
      <c r="G65" s="6"/>
    </row>
    <row r="66" spans="4:7" x14ac:dyDescent="0.25">
      <c r="D66" s="11">
        <f t="shared" si="0"/>
        <v>0</v>
      </c>
      <c r="E66" s="6"/>
      <c r="F66" s="6"/>
      <c r="G66" s="6"/>
    </row>
    <row r="67" spans="4:7" x14ac:dyDescent="0.25">
      <c r="D67" s="11">
        <f t="shared" ref="D67:D130" si="1">+E67+F67+Z67</f>
        <v>0</v>
      </c>
      <c r="E67" s="6"/>
      <c r="F67" s="6"/>
      <c r="G67" s="6"/>
    </row>
    <row r="68" spans="4:7" x14ac:dyDescent="0.25">
      <c r="D68" s="11">
        <f t="shared" si="1"/>
        <v>0</v>
      </c>
      <c r="E68" s="6"/>
      <c r="F68" s="6"/>
      <c r="G68" s="6"/>
    </row>
    <row r="69" spans="4:7" x14ac:dyDescent="0.25">
      <c r="D69" s="11">
        <f t="shared" si="1"/>
        <v>0</v>
      </c>
      <c r="E69" s="6"/>
      <c r="F69" s="6"/>
      <c r="G69" s="6"/>
    </row>
    <row r="70" spans="4:7" x14ac:dyDescent="0.25">
      <c r="D70" s="11">
        <f t="shared" si="1"/>
        <v>0</v>
      </c>
      <c r="E70" s="6"/>
      <c r="F70" s="6"/>
      <c r="G70" s="6"/>
    </row>
    <row r="71" spans="4:7" x14ac:dyDescent="0.25">
      <c r="D71" s="11">
        <f t="shared" si="1"/>
        <v>0</v>
      </c>
      <c r="E71" s="6"/>
      <c r="F71" s="6"/>
      <c r="G71" s="6"/>
    </row>
    <row r="72" spans="4:7" x14ac:dyDescent="0.25">
      <c r="D72" s="11">
        <f t="shared" si="1"/>
        <v>0</v>
      </c>
      <c r="E72" s="6"/>
      <c r="F72" s="6"/>
      <c r="G72" s="6"/>
    </row>
    <row r="73" spans="4:7" x14ac:dyDescent="0.25">
      <c r="D73" s="11">
        <f t="shared" si="1"/>
        <v>0</v>
      </c>
      <c r="E73" s="6"/>
      <c r="F73" s="6"/>
      <c r="G73" s="6"/>
    </row>
    <row r="74" spans="4:7" x14ac:dyDescent="0.25">
      <c r="D74" s="11">
        <f t="shared" si="1"/>
        <v>0</v>
      </c>
      <c r="E74" s="6"/>
      <c r="F74" s="6"/>
      <c r="G74" s="6"/>
    </row>
    <row r="75" spans="4:7" x14ac:dyDescent="0.25">
      <c r="D75" s="11">
        <f t="shared" si="1"/>
        <v>0</v>
      </c>
      <c r="E75" s="6"/>
      <c r="F75" s="6"/>
      <c r="G75" s="6"/>
    </row>
    <row r="76" spans="4:7" x14ac:dyDescent="0.25">
      <c r="D76" s="11">
        <f t="shared" si="1"/>
        <v>0</v>
      </c>
      <c r="E76" s="6"/>
      <c r="F76" s="6"/>
      <c r="G76" s="6"/>
    </row>
    <row r="77" spans="4:7" x14ac:dyDescent="0.25">
      <c r="D77" s="11">
        <f t="shared" si="1"/>
        <v>0</v>
      </c>
      <c r="E77" s="6"/>
      <c r="F77" s="6"/>
      <c r="G77" s="6"/>
    </row>
    <row r="78" spans="4:7" x14ac:dyDescent="0.25">
      <c r="D78" s="11">
        <f t="shared" si="1"/>
        <v>0</v>
      </c>
      <c r="E78" s="6"/>
      <c r="F78" s="6"/>
      <c r="G78" s="6"/>
    </row>
    <row r="79" spans="4:7" x14ac:dyDescent="0.25">
      <c r="D79" s="11">
        <f t="shared" si="1"/>
        <v>0</v>
      </c>
      <c r="E79" s="6"/>
      <c r="F79" s="6"/>
      <c r="G79" s="6"/>
    </row>
    <row r="80" spans="4:7" x14ac:dyDescent="0.25">
      <c r="D80" s="11">
        <f t="shared" si="1"/>
        <v>0</v>
      </c>
      <c r="E80" s="6"/>
      <c r="F80" s="6"/>
      <c r="G80" s="6"/>
    </row>
    <row r="81" spans="4:7" x14ac:dyDescent="0.25">
      <c r="D81" s="11">
        <f t="shared" si="1"/>
        <v>0</v>
      </c>
      <c r="E81" s="6"/>
      <c r="F81" s="6"/>
      <c r="G81" s="6"/>
    </row>
    <row r="82" spans="4:7" x14ac:dyDescent="0.25">
      <c r="D82" s="11">
        <f t="shared" si="1"/>
        <v>0</v>
      </c>
      <c r="E82" s="6"/>
      <c r="F82" s="6"/>
      <c r="G82" s="6"/>
    </row>
    <row r="83" spans="4:7" x14ac:dyDescent="0.25">
      <c r="D83" s="11">
        <f t="shared" si="1"/>
        <v>0</v>
      </c>
      <c r="E83" s="6"/>
      <c r="F83" s="6"/>
      <c r="G83" s="6"/>
    </row>
    <row r="84" spans="4:7" x14ac:dyDescent="0.25">
      <c r="D84" s="11">
        <f t="shared" si="1"/>
        <v>0</v>
      </c>
      <c r="E84" s="6"/>
      <c r="F84" s="6"/>
      <c r="G84" s="6"/>
    </row>
    <row r="85" spans="4:7" x14ac:dyDescent="0.25">
      <c r="D85" s="11">
        <f t="shared" si="1"/>
        <v>0</v>
      </c>
      <c r="E85" s="6"/>
      <c r="F85" s="6"/>
      <c r="G85" s="6"/>
    </row>
    <row r="86" spans="4:7" x14ac:dyDescent="0.25">
      <c r="D86" s="11">
        <f t="shared" si="1"/>
        <v>0</v>
      </c>
      <c r="E86" s="6"/>
      <c r="F86" s="6"/>
      <c r="G86" s="6"/>
    </row>
    <row r="87" spans="4:7" x14ac:dyDescent="0.25">
      <c r="D87" s="11">
        <f t="shared" si="1"/>
        <v>0</v>
      </c>
      <c r="E87" s="6"/>
      <c r="F87" s="6"/>
      <c r="G87" s="6"/>
    </row>
    <row r="88" spans="4:7" x14ac:dyDescent="0.25">
      <c r="D88" s="11">
        <f t="shared" si="1"/>
        <v>0</v>
      </c>
      <c r="E88" s="6"/>
      <c r="F88" s="6"/>
      <c r="G88" s="6"/>
    </row>
    <row r="89" spans="4:7" x14ac:dyDescent="0.25">
      <c r="D89" s="11">
        <f t="shared" si="1"/>
        <v>0</v>
      </c>
      <c r="E89" s="6"/>
      <c r="F89" s="6"/>
      <c r="G89" s="6"/>
    </row>
    <row r="90" spans="4:7" x14ac:dyDescent="0.25">
      <c r="D90" s="11">
        <f t="shared" si="1"/>
        <v>0</v>
      </c>
      <c r="E90" s="6"/>
      <c r="F90" s="6"/>
      <c r="G90" s="6"/>
    </row>
    <row r="91" spans="4:7" x14ac:dyDescent="0.25">
      <c r="D91" s="11">
        <f t="shared" si="1"/>
        <v>0</v>
      </c>
      <c r="E91" s="6"/>
      <c r="F91" s="6"/>
      <c r="G91" s="6"/>
    </row>
    <row r="92" spans="4:7" x14ac:dyDescent="0.25">
      <c r="D92" s="11">
        <f t="shared" si="1"/>
        <v>0</v>
      </c>
      <c r="E92" s="6"/>
      <c r="F92" s="6"/>
      <c r="G92" s="6"/>
    </row>
    <row r="93" spans="4:7" x14ac:dyDescent="0.25">
      <c r="D93" s="11">
        <f t="shared" si="1"/>
        <v>0</v>
      </c>
      <c r="E93" s="6"/>
      <c r="F93" s="6"/>
      <c r="G93" s="6"/>
    </row>
    <row r="94" spans="4:7" x14ac:dyDescent="0.25">
      <c r="D94" s="11">
        <f t="shared" si="1"/>
        <v>0</v>
      </c>
      <c r="E94" s="6"/>
      <c r="F94" s="6"/>
      <c r="G94" s="6"/>
    </row>
    <row r="95" spans="4:7" x14ac:dyDescent="0.25">
      <c r="D95" s="11">
        <f t="shared" si="1"/>
        <v>0</v>
      </c>
      <c r="E95" s="6"/>
      <c r="F95" s="6"/>
      <c r="G95" s="6"/>
    </row>
    <row r="96" spans="4:7" x14ac:dyDescent="0.25">
      <c r="D96" s="11">
        <f t="shared" si="1"/>
        <v>0</v>
      </c>
      <c r="E96" s="6"/>
      <c r="F96" s="6"/>
      <c r="G96" s="6"/>
    </row>
    <row r="97" spans="4:7" x14ac:dyDescent="0.25">
      <c r="D97" s="11">
        <f t="shared" si="1"/>
        <v>0</v>
      </c>
      <c r="E97" s="6"/>
      <c r="F97" s="6"/>
      <c r="G97" s="6"/>
    </row>
    <row r="98" spans="4:7" x14ac:dyDescent="0.25">
      <c r="D98" s="11">
        <f t="shared" si="1"/>
        <v>0</v>
      </c>
      <c r="E98" s="6"/>
      <c r="F98" s="6"/>
      <c r="G98" s="6"/>
    </row>
    <row r="99" spans="4:7" x14ac:dyDescent="0.25">
      <c r="D99" s="11">
        <f t="shared" si="1"/>
        <v>0</v>
      </c>
      <c r="E99" s="6"/>
      <c r="F99" s="6"/>
      <c r="G99" s="6"/>
    </row>
    <row r="100" spans="4:7" x14ac:dyDescent="0.25">
      <c r="D100" s="11">
        <f t="shared" si="1"/>
        <v>0</v>
      </c>
      <c r="E100" s="6"/>
      <c r="F100" s="6"/>
      <c r="G100" s="6"/>
    </row>
    <row r="101" spans="4:7" x14ac:dyDescent="0.25">
      <c r="D101" s="11">
        <f t="shared" si="1"/>
        <v>0</v>
      </c>
      <c r="E101" s="6"/>
      <c r="F101" s="6"/>
      <c r="G101" s="6"/>
    </row>
    <row r="102" spans="4:7" x14ac:dyDescent="0.25">
      <c r="D102" s="11">
        <f t="shared" si="1"/>
        <v>0</v>
      </c>
      <c r="E102" s="6"/>
      <c r="F102" s="6"/>
      <c r="G102" s="6"/>
    </row>
    <row r="103" spans="4:7" x14ac:dyDescent="0.25">
      <c r="D103" s="11">
        <f t="shared" si="1"/>
        <v>0</v>
      </c>
      <c r="E103" s="6"/>
      <c r="F103" s="6"/>
      <c r="G103" s="6"/>
    </row>
    <row r="104" spans="4:7" x14ac:dyDescent="0.25">
      <c r="D104" s="11">
        <f t="shared" si="1"/>
        <v>0</v>
      </c>
      <c r="E104" s="6"/>
      <c r="F104" s="6"/>
      <c r="G104" s="6"/>
    </row>
    <row r="105" spans="4:7" x14ac:dyDescent="0.25">
      <c r="D105" s="11">
        <f t="shared" si="1"/>
        <v>0</v>
      </c>
      <c r="E105" s="6"/>
      <c r="F105" s="6"/>
      <c r="G105" s="6"/>
    </row>
    <row r="106" spans="4:7" x14ac:dyDescent="0.25">
      <c r="D106" s="11">
        <f t="shared" si="1"/>
        <v>0</v>
      </c>
      <c r="E106" s="6"/>
      <c r="F106" s="6"/>
      <c r="G106" s="6"/>
    </row>
    <row r="107" spans="4:7" x14ac:dyDescent="0.25">
      <c r="D107" s="11">
        <f t="shared" si="1"/>
        <v>0</v>
      </c>
      <c r="E107" s="6"/>
      <c r="F107" s="6"/>
      <c r="G107" s="6"/>
    </row>
    <row r="108" spans="4:7" x14ac:dyDescent="0.25">
      <c r="D108" s="11">
        <f t="shared" si="1"/>
        <v>0</v>
      </c>
      <c r="E108" s="6"/>
      <c r="F108" s="6"/>
      <c r="G108" s="6"/>
    </row>
    <row r="109" spans="4:7" x14ac:dyDescent="0.25">
      <c r="D109" s="11">
        <f t="shared" si="1"/>
        <v>0</v>
      </c>
      <c r="E109" s="6"/>
      <c r="F109" s="6"/>
      <c r="G109" s="6"/>
    </row>
    <row r="110" spans="4:7" x14ac:dyDescent="0.25">
      <c r="D110" s="11">
        <f t="shared" si="1"/>
        <v>0</v>
      </c>
      <c r="E110" s="6"/>
      <c r="F110" s="6"/>
      <c r="G110" s="6"/>
    </row>
    <row r="111" spans="4:7" x14ac:dyDescent="0.25">
      <c r="D111" s="11">
        <f t="shared" si="1"/>
        <v>0</v>
      </c>
      <c r="E111" s="6"/>
      <c r="F111" s="6"/>
      <c r="G111" s="6"/>
    </row>
    <row r="112" spans="4:7" x14ac:dyDescent="0.25">
      <c r="D112" s="11">
        <f t="shared" si="1"/>
        <v>0</v>
      </c>
      <c r="E112" s="6"/>
      <c r="F112" s="6"/>
      <c r="G112" s="6"/>
    </row>
    <row r="113" spans="4:7" x14ac:dyDescent="0.25">
      <c r="D113" s="11">
        <f t="shared" si="1"/>
        <v>0</v>
      </c>
      <c r="E113" s="6"/>
      <c r="F113" s="6"/>
      <c r="G113" s="6"/>
    </row>
    <row r="114" spans="4:7" x14ac:dyDescent="0.25">
      <c r="D114" s="11">
        <f t="shared" si="1"/>
        <v>0</v>
      </c>
      <c r="E114" s="6"/>
      <c r="F114" s="6"/>
      <c r="G114" s="6"/>
    </row>
    <row r="115" spans="4:7" x14ac:dyDescent="0.25">
      <c r="D115" s="11">
        <f t="shared" si="1"/>
        <v>0</v>
      </c>
      <c r="E115" s="6"/>
      <c r="F115" s="6"/>
      <c r="G115" s="6"/>
    </row>
    <row r="116" spans="4:7" x14ac:dyDescent="0.25">
      <c r="D116" s="11">
        <f t="shared" si="1"/>
        <v>0</v>
      </c>
      <c r="E116" s="6"/>
      <c r="F116" s="6"/>
      <c r="G116" s="6"/>
    </row>
    <row r="117" spans="4:7" x14ac:dyDescent="0.25">
      <c r="D117" s="11">
        <f t="shared" si="1"/>
        <v>0</v>
      </c>
      <c r="E117" s="6"/>
      <c r="F117" s="6"/>
      <c r="G117" s="6"/>
    </row>
    <row r="118" spans="4:7" x14ac:dyDescent="0.25">
      <c r="D118" s="11">
        <f t="shared" si="1"/>
        <v>0</v>
      </c>
      <c r="E118" s="6"/>
      <c r="F118" s="6"/>
      <c r="G118" s="6"/>
    </row>
    <row r="119" spans="4:7" x14ac:dyDescent="0.25">
      <c r="D119" s="11">
        <f t="shared" si="1"/>
        <v>0</v>
      </c>
      <c r="E119" s="6"/>
      <c r="F119" s="6"/>
      <c r="G119" s="6"/>
    </row>
    <row r="120" spans="4:7" x14ac:dyDescent="0.25">
      <c r="D120" s="11">
        <f t="shared" si="1"/>
        <v>0</v>
      </c>
      <c r="E120" s="6"/>
      <c r="F120" s="6"/>
      <c r="G120" s="6"/>
    </row>
    <row r="121" spans="4:7" x14ac:dyDescent="0.25">
      <c r="D121" s="11">
        <f t="shared" si="1"/>
        <v>0</v>
      </c>
      <c r="E121" s="6"/>
      <c r="F121" s="6"/>
      <c r="G121" s="6"/>
    </row>
    <row r="122" spans="4:7" x14ac:dyDescent="0.25">
      <c r="D122" s="11">
        <f t="shared" si="1"/>
        <v>0</v>
      </c>
      <c r="E122" s="6"/>
      <c r="F122" s="6"/>
      <c r="G122" s="6"/>
    </row>
    <row r="123" spans="4:7" x14ac:dyDescent="0.25">
      <c r="D123" s="11">
        <f t="shared" si="1"/>
        <v>0</v>
      </c>
      <c r="E123" s="6"/>
      <c r="F123" s="6"/>
      <c r="G123" s="6"/>
    </row>
    <row r="124" spans="4:7" x14ac:dyDescent="0.25">
      <c r="D124" s="11">
        <f t="shared" si="1"/>
        <v>0</v>
      </c>
      <c r="E124" s="6"/>
      <c r="F124" s="6"/>
      <c r="G124" s="6"/>
    </row>
    <row r="125" spans="4:7" x14ac:dyDescent="0.25">
      <c r="D125" s="11">
        <f t="shared" si="1"/>
        <v>0</v>
      </c>
      <c r="E125" s="6"/>
      <c r="F125" s="6"/>
      <c r="G125" s="6"/>
    </row>
    <row r="126" spans="4:7" x14ac:dyDescent="0.25">
      <c r="D126" s="11">
        <f t="shared" si="1"/>
        <v>0</v>
      </c>
      <c r="E126" s="6"/>
      <c r="F126" s="6"/>
      <c r="G126" s="6"/>
    </row>
    <row r="127" spans="4:7" x14ac:dyDescent="0.25">
      <c r="D127" s="11">
        <f t="shared" si="1"/>
        <v>0</v>
      </c>
      <c r="E127" s="6"/>
      <c r="F127" s="6"/>
      <c r="G127" s="6"/>
    </row>
    <row r="128" spans="4:7" x14ac:dyDescent="0.25">
      <c r="D128" s="11">
        <f t="shared" si="1"/>
        <v>0</v>
      </c>
      <c r="E128" s="6"/>
      <c r="F128" s="6"/>
      <c r="G128" s="6"/>
    </row>
    <row r="129" spans="4:7" x14ac:dyDescent="0.25">
      <c r="D129" s="11">
        <f t="shared" si="1"/>
        <v>0</v>
      </c>
      <c r="E129" s="6"/>
      <c r="F129" s="6"/>
      <c r="G129" s="6"/>
    </row>
    <row r="130" spans="4:7" x14ac:dyDescent="0.25">
      <c r="D130" s="11">
        <f t="shared" si="1"/>
        <v>0</v>
      </c>
      <c r="E130" s="6"/>
      <c r="F130" s="6"/>
      <c r="G130" s="6"/>
    </row>
    <row r="131" spans="4:7" x14ac:dyDescent="0.25">
      <c r="D131" s="11">
        <f t="shared" ref="D131:D194" si="2">+E131+F131+Z131</f>
        <v>0</v>
      </c>
      <c r="E131" s="6"/>
      <c r="F131" s="6"/>
      <c r="G131" s="6"/>
    </row>
    <row r="132" spans="4:7" x14ac:dyDescent="0.25">
      <c r="D132" s="11">
        <f t="shared" si="2"/>
        <v>0</v>
      </c>
      <c r="E132" s="6"/>
      <c r="F132" s="6"/>
      <c r="G132" s="6"/>
    </row>
    <row r="133" spans="4:7" x14ac:dyDescent="0.25">
      <c r="D133" s="11">
        <f t="shared" si="2"/>
        <v>0</v>
      </c>
      <c r="E133" s="6"/>
      <c r="F133" s="6"/>
      <c r="G133" s="6"/>
    </row>
    <row r="134" spans="4:7" x14ac:dyDescent="0.25">
      <c r="D134" s="11">
        <f t="shared" si="2"/>
        <v>0</v>
      </c>
      <c r="E134" s="6"/>
      <c r="F134" s="6"/>
      <c r="G134" s="6"/>
    </row>
    <row r="135" spans="4:7" x14ac:dyDescent="0.25">
      <c r="D135" s="11">
        <f t="shared" si="2"/>
        <v>0</v>
      </c>
      <c r="E135" s="6"/>
      <c r="F135" s="6"/>
      <c r="G135" s="6"/>
    </row>
    <row r="136" spans="4:7" x14ac:dyDescent="0.25">
      <c r="D136" s="11">
        <f t="shared" si="2"/>
        <v>0</v>
      </c>
      <c r="E136" s="6"/>
      <c r="F136" s="6"/>
      <c r="G136" s="6"/>
    </row>
    <row r="137" spans="4:7" x14ac:dyDescent="0.25">
      <c r="D137" s="11">
        <f t="shared" si="2"/>
        <v>0</v>
      </c>
      <c r="E137" s="6"/>
      <c r="F137" s="6"/>
      <c r="G137" s="6"/>
    </row>
    <row r="138" spans="4:7" x14ac:dyDescent="0.25">
      <c r="D138" s="11">
        <f t="shared" si="2"/>
        <v>0</v>
      </c>
      <c r="E138" s="6"/>
      <c r="F138" s="6"/>
      <c r="G138" s="6"/>
    </row>
    <row r="139" spans="4:7" x14ac:dyDescent="0.25">
      <c r="D139" s="11">
        <f t="shared" si="2"/>
        <v>0</v>
      </c>
      <c r="E139" s="6"/>
      <c r="F139" s="6"/>
      <c r="G139" s="6"/>
    </row>
    <row r="140" spans="4:7" x14ac:dyDescent="0.25">
      <c r="D140" s="11">
        <f t="shared" si="2"/>
        <v>0</v>
      </c>
      <c r="E140" s="6"/>
      <c r="F140" s="6"/>
      <c r="G140" s="6"/>
    </row>
    <row r="141" spans="4:7" x14ac:dyDescent="0.25">
      <c r="D141" s="11">
        <f t="shared" si="2"/>
        <v>0</v>
      </c>
      <c r="E141" s="6"/>
      <c r="F141" s="6"/>
      <c r="G141" s="6"/>
    </row>
    <row r="142" spans="4:7" x14ac:dyDescent="0.25">
      <c r="D142" s="11">
        <f t="shared" si="2"/>
        <v>0</v>
      </c>
      <c r="E142" s="6"/>
      <c r="F142" s="6"/>
      <c r="G142" s="6"/>
    </row>
    <row r="143" spans="4:7" x14ac:dyDescent="0.25">
      <c r="D143" s="11">
        <f t="shared" si="2"/>
        <v>0</v>
      </c>
      <c r="E143" s="6"/>
      <c r="F143" s="6"/>
      <c r="G143" s="6"/>
    </row>
    <row r="144" spans="4:7" x14ac:dyDescent="0.25">
      <c r="D144" s="11">
        <f t="shared" si="2"/>
        <v>0</v>
      </c>
      <c r="E144" s="6"/>
      <c r="F144" s="6"/>
      <c r="G144" s="6"/>
    </row>
    <row r="145" spans="4:7" x14ac:dyDescent="0.25">
      <c r="D145" s="11">
        <f t="shared" si="2"/>
        <v>0</v>
      </c>
      <c r="E145" s="6"/>
      <c r="F145" s="6"/>
      <c r="G145" s="6"/>
    </row>
    <row r="146" spans="4:7" x14ac:dyDescent="0.25">
      <c r="D146" s="11">
        <f t="shared" si="2"/>
        <v>0</v>
      </c>
      <c r="E146" s="6"/>
      <c r="F146" s="6"/>
      <c r="G146" s="6"/>
    </row>
    <row r="147" spans="4:7" x14ac:dyDescent="0.25">
      <c r="D147" s="11">
        <f t="shared" si="2"/>
        <v>0</v>
      </c>
      <c r="E147" s="6"/>
      <c r="F147" s="6"/>
      <c r="G147" s="6"/>
    </row>
    <row r="148" spans="4:7" x14ac:dyDescent="0.25">
      <c r="D148" s="11">
        <f t="shared" si="2"/>
        <v>0</v>
      </c>
      <c r="E148" s="6"/>
      <c r="F148" s="6"/>
      <c r="G148" s="6"/>
    </row>
    <row r="149" spans="4:7" x14ac:dyDescent="0.25">
      <c r="D149" s="11">
        <f t="shared" si="2"/>
        <v>0</v>
      </c>
      <c r="E149" s="6"/>
      <c r="F149" s="6"/>
      <c r="G149" s="6"/>
    </row>
    <row r="150" spans="4:7" x14ac:dyDescent="0.25">
      <c r="D150" s="11">
        <f t="shared" si="2"/>
        <v>0</v>
      </c>
      <c r="E150" s="6"/>
      <c r="F150" s="6"/>
      <c r="G150" s="6"/>
    </row>
    <row r="151" spans="4:7" x14ac:dyDescent="0.25">
      <c r="D151" s="11">
        <f t="shared" si="2"/>
        <v>0</v>
      </c>
      <c r="E151" s="6"/>
      <c r="F151" s="6"/>
      <c r="G151" s="6"/>
    </row>
    <row r="152" spans="4:7" x14ac:dyDescent="0.25">
      <c r="D152" s="11">
        <f t="shared" si="2"/>
        <v>0</v>
      </c>
      <c r="E152" s="6"/>
      <c r="F152" s="6"/>
      <c r="G152" s="6"/>
    </row>
    <row r="153" spans="4:7" x14ac:dyDescent="0.25">
      <c r="D153" s="11">
        <f t="shared" si="2"/>
        <v>0</v>
      </c>
      <c r="E153" s="6"/>
      <c r="F153" s="6"/>
      <c r="G153" s="6"/>
    </row>
    <row r="154" spans="4:7" x14ac:dyDescent="0.25">
      <c r="D154" s="11">
        <f t="shared" si="2"/>
        <v>0</v>
      </c>
      <c r="E154" s="6"/>
      <c r="F154" s="6"/>
      <c r="G154" s="6"/>
    </row>
    <row r="155" spans="4:7" x14ac:dyDescent="0.25">
      <c r="D155" s="11">
        <f t="shared" si="2"/>
        <v>0</v>
      </c>
      <c r="E155" s="6"/>
      <c r="F155" s="6"/>
      <c r="G155" s="6"/>
    </row>
    <row r="156" spans="4:7" x14ac:dyDescent="0.25">
      <c r="D156" s="11">
        <f t="shared" si="2"/>
        <v>0</v>
      </c>
      <c r="E156" s="6"/>
      <c r="F156" s="6"/>
      <c r="G156" s="6"/>
    </row>
    <row r="157" spans="4:7" x14ac:dyDescent="0.25">
      <c r="D157" s="11">
        <f t="shared" si="2"/>
        <v>0</v>
      </c>
      <c r="E157" s="6"/>
      <c r="F157" s="6"/>
      <c r="G157" s="6"/>
    </row>
    <row r="158" spans="4:7" x14ac:dyDescent="0.25">
      <c r="D158" s="11">
        <f t="shared" si="2"/>
        <v>0</v>
      </c>
      <c r="E158" s="6"/>
      <c r="F158" s="6"/>
      <c r="G158" s="6"/>
    </row>
    <row r="159" spans="4:7" x14ac:dyDescent="0.25">
      <c r="D159" s="11">
        <f t="shared" si="2"/>
        <v>0</v>
      </c>
      <c r="E159" s="6"/>
      <c r="F159" s="6"/>
      <c r="G159" s="6"/>
    </row>
    <row r="160" spans="4:7" x14ac:dyDescent="0.25">
      <c r="D160" s="11">
        <f t="shared" si="2"/>
        <v>0</v>
      </c>
      <c r="E160" s="6"/>
      <c r="F160" s="6"/>
      <c r="G160" s="6"/>
    </row>
    <row r="161" spans="4:7" x14ac:dyDescent="0.25">
      <c r="D161" s="11">
        <f t="shared" si="2"/>
        <v>0</v>
      </c>
      <c r="E161" s="6"/>
      <c r="F161" s="6"/>
      <c r="G161" s="6"/>
    </row>
    <row r="162" spans="4:7" x14ac:dyDescent="0.25">
      <c r="D162" s="11">
        <f t="shared" si="2"/>
        <v>0</v>
      </c>
      <c r="E162" s="6"/>
      <c r="F162" s="6"/>
      <c r="G162" s="6"/>
    </row>
    <row r="163" spans="4:7" x14ac:dyDescent="0.25">
      <c r="D163" s="11">
        <f t="shared" si="2"/>
        <v>0</v>
      </c>
      <c r="E163" s="6"/>
      <c r="F163" s="6"/>
      <c r="G163" s="6"/>
    </row>
    <row r="164" spans="4:7" x14ac:dyDescent="0.25">
      <c r="D164" s="11">
        <f t="shared" si="2"/>
        <v>0</v>
      </c>
      <c r="E164" s="6"/>
      <c r="F164" s="6"/>
      <c r="G164" s="6"/>
    </row>
    <row r="165" spans="4:7" x14ac:dyDescent="0.25">
      <c r="D165" s="11">
        <f t="shared" si="2"/>
        <v>0</v>
      </c>
      <c r="E165" s="6"/>
      <c r="F165" s="6"/>
      <c r="G165" s="6"/>
    </row>
    <row r="166" spans="4:7" x14ac:dyDescent="0.25">
      <c r="D166" s="11">
        <f t="shared" si="2"/>
        <v>0</v>
      </c>
      <c r="E166" s="6"/>
      <c r="F166" s="6"/>
      <c r="G166" s="6"/>
    </row>
    <row r="167" spans="4:7" x14ac:dyDescent="0.25">
      <c r="D167" s="11">
        <f t="shared" si="2"/>
        <v>0</v>
      </c>
      <c r="E167" s="6"/>
      <c r="F167" s="6"/>
      <c r="G167" s="6"/>
    </row>
    <row r="168" spans="4:7" x14ac:dyDescent="0.25">
      <c r="D168" s="11">
        <f t="shared" si="2"/>
        <v>0</v>
      </c>
      <c r="E168" s="6"/>
      <c r="F168" s="6"/>
      <c r="G168" s="6"/>
    </row>
    <row r="169" spans="4:7" x14ac:dyDescent="0.25">
      <c r="D169" s="11">
        <f t="shared" si="2"/>
        <v>0</v>
      </c>
      <c r="E169" s="6"/>
      <c r="F169" s="6"/>
      <c r="G169" s="6"/>
    </row>
    <row r="170" spans="4:7" x14ac:dyDescent="0.25">
      <c r="D170" s="11">
        <f t="shared" si="2"/>
        <v>0</v>
      </c>
      <c r="E170" s="6"/>
      <c r="F170" s="6"/>
      <c r="G170" s="6"/>
    </row>
    <row r="171" spans="4:7" x14ac:dyDescent="0.25">
      <c r="D171" s="11">
        <f t="shared" si="2"/>
        <v>0</v>
      </c>
      <c r="E171" s="6"/>
      <c r="F171" s="6"/>
      <c r="G171" s="6"/>
    </row>
    <row r="172" spans="4:7" x14ac:dyDescent="0.25">
      <c r="D172" s="11">
        <f t="shared" si="2"/>
        <v>0</v>
      </c>
      <c r="E172" s="6"/>
      <c r="F172" s="6"/>
      <c r="G172" s="6"/>
    </row>
    <row r="173" spans="4:7" x14ac:dyDescent="0.25">
      <c r="D173" s="11">
        <f t="shared" si="2"/>
        <v>0</v>
      </c>
      <c r="E173" s="6"/>
      <c r="F173" s="6"/>
      <c r="G173" s="6"/>
    </row>
    <row r="174" spans="4:7" x14ac:dyDescent="0.25">
      <c r="D174" s="11">
        <f t="shared" si="2"/>
        <v>0</v>
      </c>
      <c r="E174" s="6"/>
      <c r="F174" s="6"/>
      <c r="G174" s="6"/>
    </row>
    <row r="175" spans="4:7" x14ac:dyDescent="0.25">
      <c r="D175" s="11">
        <f t="shared" si="2"/>
        <v>0</v>
      </c>
      <c r="E175" s="6"/>
      <c r="F175" s="6"/>
      <c r="G175" s="6"/>
    </row>
    <row r="176" spans="4:7" x14ac:dyDescent="0.25">
      <c r="D176" s="11">
        <f t="shared" si="2"/>
        <v>0</v>
      </c>
      <c r="E176" s="6"/>
      <c r="F176" s="6"/>
      <c r="G176" s="6"/>
    </row>
    <row r="177" spans="4:7" x14ac:dyDescent="0.25">
      <c r="D177" s="11">
        <f t="shared" si="2"/>
        <v>0</v>
      </c>
      <c r="E177" s="6"/>
      <c r="F177" s="6"/>
      <c r="G177" s="6"/>
    </row>
    <row r="178" spans="4:7" x14ac:dyDescent="0.25">
      <c r="D178" s="11">
        <f t="shared" si="2"/>
        <v>0</v>
      </c>
      <c r="E178" s="6"/>
      <c r="F178" s="6"/>
      <c r="G178" s="6"/>
    </row>
    <row r="179" spans="4:7" x14ac:dyDescent="0.25">
      <c r="D179" s="11">
        <f t="shared" si="2"/>
        <v>0</v>
      </c>
      <c r="E179" s="6"/>
      <c r="F179" s="6"/>
      <c r="G179" s="6"/>
    </row>
    <row r="180" spans="4:7" x14ac:dyDescent="0.25">
      <c r="D180" s="11">
        <f t="shared" si="2"/>
        <v>0</v>
      </c>
      <c r="E180" s="6"/>
      <c r="F180" s="6"/>
      <c r="G180" s="6"/>
    </row>
    <row r="181" spans="4:7" x14ac:dyDescent="0.25">
      <c r="D181" s="11">
        <f t="shared" si="2"/>
        <v>0</v>
      </c>
      <c r="E181" s="6"/>
      <c r="F181" s="6"/>
      <c r="G181" s="6"/>
    </row>
    <row r="182" spans="4:7" x14ac:dyDescent="0.25">
      <c r="D182" s="11">
        <f t="shared" si="2"/>
        <v>0</v>
      </c>
      <c r="E182" s="6"/>
      <c r="F182" s="6"/>
      <c r="G182" s="6"/>
    </row>
    <row r="183" spans="4:7" x14ac:dyDescent="0.25">
      <c r="D183" s="11">
        <f t="shared" si="2"/>
        <v>0</v>
      </c>
      <c r="E183" s="6"/>
      <c r="F183" s="6"/>
      <c r="G183" s="6"/>
    </row>
    <row r="184" spans="4:7" x14ac:dyDescent="0.25">
      <c r="D184" s="11">
        <f t="shared" si="2"/>
        <v>0</v>
      </c>
      <c r="E184" s="6"/>
      <c r="F184" s="6"/>
      <c r="G184" s="6"/>
    </row>
    <row r="185" spans="4:7" x14ac:dyDescent="0.25">
      <c r="D185" s="11">
        <f t="shared" si="2"/>
        <v>0</v>
      </c>
      <c r="E185" s="6"/>
      <c r="F185" s="6"/>
      <c r="G185" s="6"/>
    </row>
    <row r="186" spans="4:7" x14ac:dyDescent="0.25">
      <c r="D186" s="11">
        <f t="shared" si="2"/>
        <v>0</v>
      </c>
      <c r="E186" s="6"/>
      <c r="F186" s="6"/>
      <c r="G186" s="6"/>
    </row>
    <row r="187" spans="4:7" x14ac:dyDescent="0.25">
      <c r="D187" s="11">
        <f t="shared" si="2"/>
        <v>0</v>
      </c>
      <c r="E187" s="6"/>
      <c r="F187" s="6"/>
      <c r="G187" s="6"/>
    </row>
    <row r="188" spans="4:7" x14ac:dyDescent="0.25">
      <c r="D188" s="11">
        <f t="shared" si="2"/>
        <v>0</v>
      </c>
      <c r="E188" s="6"/>
      <c r="F188" s="6"/>
      <c r="G188" s="6"/>
    </row>
    <row r="189" spans="4:7" x14ac:dyDescent="0.25">
      <c r="D189" s="11">
        <f t="shared" si="2"/>
        <v>0</v>
      </c>
      <c r="E189" s="6"/>
      <c r="F189" s="6"/>
      <c r="G189" s="6"/>
    </row>
    <row r="190" spans="4:7" x14ac:dyDescent="0.25">
      <c r="D190" s="11">
        <f t="shared" si="2"/>
        <v>0</v>
      </c>
      <c r="E190" s="6"/>
      <c r="F190" s="6"/>
      <c r="G190" s="6"/>
    </row>
    <row r="191" spans="4:7" x14ac:dyDescent="0.25">
      <c r="D191" s="11">
        <f t="shared" si="2"/>
        <v>0</v>
      </c>
      <c r="E191" s="6"/>
      <c r="F191" s="6"/>
      <c r="G191" s="6"/>
    </row>
    <row r="192" spans="4:7" x14ac:dyDescent="0.25">
      <c r="D192" s="11">
        <f t="shared" si="2"/>
        <v>0</v>
      </c>
      <c r="E192" s="6"/>
      <c r="F192" s="6"/>
      <c r="G192" s="6"/>
    </row>
    <row r="193" spans="4:7" x14ac:dyDescent="0.25">
      <c r="D193" s="11">
        <f t="shared" si="2"/>
        <v>0</v>
      </c>
      <c r="E193" s="6"/>
      <c r="F193" s="6"/>
      <c r="G193" s="6"/>
    </row>
    <row r="194" spans="4:7" x14ac:dyDescent="0.25">
      <c r="D194" s="11">
        <f t="shared" si="2"/>
        <v>0</v>
      </c>
      <c r="E194" s="6"/>
      <c r="F194" s="6"/>
      <c r="G194" s="6"/>
    </row>
    <row r="195" spans="4:7" x14ac:dyDescent="0.25">
      <c r="D195" s="11">
        <f t="shared" ref="D195:D258" si="3">+E195+F195+Z195</f>
        <v>0</v>
      </c>
      <c r="E195" s="6"/>
      <c r="F195" s="6"/>
      <c r="G195" s="6"/>
    </row>
    <row r="196" spans="4:7" x14ac:dyDescent="0.25">
      <c r="D196" s="11">
        <f t="shared" si="3"/>
        <v>0</v>
      </c>
      <c r="E196" s="6"/>
      <c r="F196" s="6"/>
      <c r="G196" s="6"/>
    </row>
    <row r="197" spans="4:7" x14ac:dyDescent="0.25">
      <c r="D197" s="11">
        <f t="shared" si="3"/>
        <v>0</v>
      </c>
      <c r="E197" s="6"/>
      <c r="F197" s="6"/>
      <c r="G197" s="6"/>
    </row>
    <row r="198" spans="4:7" x14ac:dyDescent="0.25">
      <c r="D198" s="11">
        <f t="shared" si="3"/>
        <v>0</v>
      </c>
      <c r="E198" s="6"/>
      <c r="F198" s="6"/>
      <c r="G198" s="6"/>
    </row>
    <row r="199" spans="4:7" x14ac:dyDescent="0.25">
      <c r="D199" s="11">
        <f t="shared" si="3"/>
        <v>0</v>
      </c>
      <c r="E199" s="6"/>
      <c r="F199" s="6"/>
      <c r="G199" s="6"/>
    </row>
    <row r="200" spans="4:7" x14ac:dyDescent="0.25">
      <c r="D200" s="11">
        <f t="shared" si="3"/>
        <v>0</v>
      </c>
      <c r="E200" s="6"/>
      <c r="F200" s="6"/>
      <c r="G200" s="6"/>
    </row>
    <row r="201" spans="4:7" x14ac:dyDescent="0.25">
      <c r="D201" s="11">
        <f t="shared" si="3"/>
        <v>0</v>
      </c>
      <c r="E201" s="6"/>
      <c r="F201" s="6"/>
      <c r="G201" s="6"/>
    </row>
    <row r="202" spans="4:7" x14ac:dyDescent="0.25">
      <c r="D202" s="11">
        <f t="shared" si="3"/>
        <v>0</v>
      </c>
      <c r="E202" s="6"/>
      <c r="F202" s="6"/>
      <c r="G202" s="6"/>
    </row>
    <row r="203" spans="4:7" x14ac:dyDescent="0.25">
      <c r="D203" s="11">
        <f t="shared" si="3"/>
        <v>0</v>
      </c>
      <c r="E203" s="6"/>
      <c r="F203" s="6"/>
      <c r="G203" s="6"/>
    </row>
    <row r="204" spans="4:7" x14ac:dyDescent="0.25">
      <c r="D204" s="11">
        <f t="shared" si="3"/>
        <v>0</v>
      </c>
      <c r="E204" s="6"/>
      <c r="F204" s="6"/>
      <c r="G204" s="6"/>
    </row>
    <row r="205" spans="4:7" x14ac:dyDescent="0.25">
      <c r="D205" s="11">
        <f t="shared" si="3"/>
        <v>0</v>
      </c>
      <c r="E205" s="6"/>
      <c r="F205" s="6"/>
      <c r="G205" s="6"/>
    </row>
    <row r="206" spans="4:7" x14ac:dyDescent="0.25">
      <c r="D206" s="11">
        <f t="shared" si="3"/>
        <v>0</v>
      </c>
      <c r="E206" s="6"/>
      <c r="F206" s="6"/>
      <c r="G206" s="6"/>
    </row>
    <row r="207" spans="4:7" x14ac:dyDescent="0.25">
      <c r="D207" s="11">
        <f t="shared" si="3"/>
        <v>0</v>
      </c>
      <c r="E207" s="6"/>
      <c r="F207" s="6"/>
      <c r="G207" s="6"/>
    </row>
    <row r="208" spans="4:7" x14ac:dyDescent="0.25">
      <c r="D208" s="11">
        <f t="shared" si="3"/>
        <v>0</v>
      </c>
      <c r="E208" s="6"/>
      <c r="F208" s="6"/>
      <c r="G208" s="6"/>
    </row>
    <row r="209" spans="4:7" x14ac:dyDescent="0.25">
      <c r="D209" s="11">
        <f t="shared" si="3"/>
        <v>0</v>
      </c>
      <c r="E209" s="6"/>
      <c r="F209" s="6"/>
      <c r="G209" s="6"/>
    </row>
    <row r="210" spans="4:7" x14ac:dyDescent="0.25">
      <c r="D210" s="11">
        <f t="shared" si="3"/>
        <v>0</v>
      </c>
      <c r="E210" s="6"/>
      <c r="F210" s="6"/>
      <c r="G210" s="6"/>
    </row>
    <row r="211" spans="4:7" x14ac:dyDescent="0.25">
      <c r="D211" s="11">
        <f t="shared" si="3"/>
        <v>0</v>
      </c>
      <c r="E211" s="6"/>
      <c r="F211" s="6"/>
      <c r="G211" s="6"/>
    </row>
    <row r="212" spans="4:7" x14ac:dyDescent="0.25">
      <c r="D212" s="11">
        <f t="shared" si="3"/>
        <v>0</v>
      </c>
      <c r="E212" s="6"/>
      <c r="F212" s="6"/>
      <c r="G212" s="6"/>
    </row>
    <row r="213" spans="4:7" x14ac:dyDescent="0.25">
      <c r="D213" s="11">
        <f t="shared" si="3"/>
        <v>0</v>
      </c>
      <c r="E213" s="6"/>
      <c r="F213" s="6"/>
      <c r="G213" s="6"/>
    </row>
    <row r="214" spans="4:7" x14ac:dyDescent="0.25">
      <c r="D214" s="11">
        <f t="shared" si="3"/>
        <v>0</v>
      </c>
      <c r="E214" s="6"/>
      <c r="F214" s="6"/>
      <c r="G214" s="6"/>
    </row>
    <row r="215" spans="4:7" x14ac:dyDescent="0.25">
      <c r="D215" s="11">
        <f t="shared" si="3"/>
        <v>0</v>
      </c>
      <c r="E215" s="6"/>
      <c r="F215" s="6"/>
      <c r="G215" s="6"/>
    </row>
    <row r="216" spans="4:7" x14ac:dyDescent="0.25">
      <c r="D216" s="11">
        <f t="shared" si="3"/>
        <v>0</v>
      </c>
      <c r="E216" s="6"/>
      <c r="F216" s="6"/>
      <c r="G216" s="6"/>
    </row>
    <row r="217" spans="4:7" x14ac:dyDescent="0.25">
      <c r="D217" s="11">
        <f t="shared" si="3"/>
        <v>0</v>
      </c>
      <c r="E217" s="6"/>
      <c r="F217" s="6"/>
      <c r="G217" s="6"/>
    </row>
    <row r="218" spans="4:7" x14ac:dyDescent="0.25">
      <c r="D218" s="11">
        <f t="shared" si="3"/>
        <v>0</v>
      </c>
      <c r="E218" s="6"/>
      <c r="F218" s="6"/>
      <c r="G218" s="6"/>
    </row>
    <row r="219" spans="4:7" x14ac:dyDescent="0.25">
      <c r="D219" s="11">
        <f t="shared" si="3"/>
        <v>0</v>
      </c>
      <c r="E219" s="6"/>
      <c r="F219" s="6"/>
      <c r="G219" s="6"/>
    </row>
    <row r="220" spans="4:7" x14ac:dyDescent="0.25">
      <c r="D220" s="11">
        <f t="shared" si="3"/>
        <v>0</v>
      </c>
      <c r="E220" s="6"/>
      <c r="F220" s="6"/>
      <c r="G220" s="6"/>
    </row>
    <row r="221" spans="4:7" x14ac:dyDescent="0.25">
      <c r="D221" s="11">
        <f t="shared" si="3"/>
        <v>0</v>
      </c>
      <c r="E221" s="6"/>
      <c r="F221" s="6"/>
      <c r="G221" s="6"/>
    </row>
    <row r="222" spans="4:7" x14ac:dyDescent="0.25">
      <c r="D222" s="11">
        <f t="shared" si="3"/>
        <v>0</v>
      </c>
      <c r="E222" s="6"/>
      <c r="F222" s="6"/>
      <c r="G222" s="6"/>
    </row>
    <row r="223" spans="4:7" x14ac:dyDescent="0.25">
      <c r="D223" s="11">
        <f t="shared" si="3"/>
        <v>0</v>
      </c>
      <c r="E223" s="6"/>
      <c r="F223" s="6"/>
      <c r="G223" s="6"/>
    </row>
    <row r="224" spans="4:7" x14ac:dyDescent="0.25">
      <c r="D224" s="11">
        <f t="shared" si="3"/>
        <v>0</v>
      </c>
      <c r="E224" s="6"/>
      <c r="F224" s="6"/>
      <c r="G224" s="6"/>
    </row>
    <row r="225" spans="4:7" x14ac:dyDescent="0.25">
      <c r="D225" s="11">
        <f t="shared" si="3"/>
        <v>0</v>
      </c>
      <c r="E225" s="6"/>
      <c r="F225" s="6"/>
      <c r="G225" s="6"/>
    </row>
    <row r="226" spans="4:7" x14ac:dyDescent="0.25">
      <c r="D226" s="11">
        <f t="shared" si="3"/>
        <v>0</v>
      </c>
      <c r="E226" s="6"/>
      <c r="F226" s="6"/>
      <c r="G226" s="6"/>
    </row>
    <row r="227" spans="4:7" x14ac:dyDescent="0.25">
      <c r="D227" s="11">
        <f t="shared" si="3"/>
        <v>0</v>
      </c>
      <c r="E227" s="6"/>
      <c r="F227" s="6"/>
      <c r="G227" s="6"/>
    </row>
    <row r="228" spans="4:7" x14ac:dyDescent="0.25">
      <c r="D228" s="11">
        <f t="shared" si="3"/>
        <v>0</v>
      </c>
      <c r="E228" s="6"/>
      <c r="F228" s="6"/>
      <c r="G228" s="6"/>
    </row>
    <row r="229" spans="4:7" x14ac:dyDescent="0.25">
      <c r="D229" s="11">
        <f t="shared" si="3"/>
        <v>0</v>
      </c>
      <c r="E229" s="6"/>
      <c r="F229" s="6"/>
      <c r="G229" s="6"/>
    </row>
    <row r="230" spans="4:7" x14ac:dyDescent="0.25">
      <c r="D230" s="11">
        <f t="shared" si="3"/>
        <v>0</v>
      </c>
      <c r="E230" s="6"/>
      <c r="F230" s="6"/>
      <c r="G230" s="6"/>
    </row>
    <row r="231" spans="4:7" x14ac:dyDescent="0.25">
      <c r="D231" s="11">
        <f t="shared" si="3"/>
        <v>0</v>
      </c>
      <c r="E231" s="6"/>
      <c r="F231" s="6"/>
      <c r="G231" s="6"/>
    </row>
    <row r="232" spans="4:7" x14ac:dyDescent="0.25">
      <c r="D232" s="11">
        <f t="shared" si="3"/>
        <v>0</v>
      </c>
      <c r="E232" s="6"/>
      <c r="F232" s="6"/>
      <c r="G232" s="6"/>
    </row>
    <row r="233" spans="4:7" x14ac:dyDescent="0.25">
      <c r="D233" s="11">
        <f t="shared" si="3"/>
        <v>0</v>
      </c>
      <c r="E233" s="6"/>
      <c r="F233" s="6"/>
      <c r="G233" s="6"/>
    </row>
    <row r="234" spans="4:7" x14ac:dyDescent="0.25">
      <c r="D234" s="11">
        <f t="shared" si="3"/>
        <v>0</v>
      </c>
      <c r="E234" s="6"/>
      <c r="F234" s="6"/>
      <c r="G234" s="6"/>
    </row>
    <row r="235" spans="4:7" x14ac:dyDescent="0.25">
      <c r="D235" s="11">
        <f t="shared" si="3"/>
        <v>0</v>
      </c>
      <c r="E235" s="6"/>
      <c r="F235" s="6"/>
      <c r="G235" s="6"/>
    </row>
    <row r="236" spans="4:7" x14ac:dyDescent="0.25">
      <c r="D236" s="11">
        <f t="shared" si="3"/>
        <v>0</v>
      </c>
      <c r="E236" s="6"/>
      <c r="F236" s="6"/>
      <c r="G236" s="6"/>
    </row>
    <row r="237" spans="4:7" x14ac:dyDescent="0.25">
      <c r="D237" s="11">
        <f t="shared" si="3"/>
        <v>0</v>
      </c>
      <c r="E237" s="6"/>
      <c r="F237" s="6"/>
      <c r="G237" s="6"/>
    </row>
    <row r="238" spans="4:7" x14ac:dyDescent="0.25">
      <c r="D238" s="11">
        <f t="shared" si="3"/>
        <v>0</v>
      </c>
      <c r="E238" s="6"/>
      <c r="F238" s="6"/>
      <c r="G238" s="6"/>
    </row>
    <row r="239" spans="4:7" x14ac:dyDescent="0.25">
      <c r="D239" s="11">
        <f t="shared" si="3"/>
        <v>0</v>
      </c>
      <c r="E239" s="6"/>
      <c r="F239" s="6"/>
      <c r="G239" s="6"/>
    </row>
    <row r="240" spans="4:7" x14ac:dyDescent="0.25">
      <c r="D240" s="11">
        <f t="shared" si="3"/>
        <v>0</v>
      </c>
      <c r="E240" s="6"/>
      <c r="F240" s="6"/>
      <c r="G240" s="6"/>
    </row>
    <row r="241" spans="4:7" x14ac:dyDescent="0.25">
      <c r="D241" s="11">
        <f t="shared" si="3"/>
        <v>0</v>
      </c>
      <c r="E241" s="6"/>
      <c r="F241" s="6"/>
      <c r="G241" s="6"/>
    </row>
    <row r="242" spans="4:7" x14ac:dyDescent="0.25">
      <c r="D242" s="11">
        <f t="shared" si="3"/>
        <v>0</v>
      </c>
      <c r="E242" s="6"/>
      <c r="F242" s="6"/>
      <c r="G242" s="6"/>
    </row>
    <row r="243" spans="4:7" x14ac:dyDescent="0.25">
      <c r="D243" s="11">
        <f t="shared" si="3"/>
        <v>0</v>
      </c>
      <c r="E243" s="6"/>
      <c r="F243" s="6"/>
      <c r="G243" s="6"/>
    </row>
    <row r="244" spans="4:7" x14ac:dyDescent="0.25">
      <c r="D244" s="11">
        <f t="shared" si="3"/>
        <v>0</v>
      </c>
      <c r="E244" s="6"/>
      <c r="F244" s="6"/>
      <c r="G244" s="6"/>
    </row>
    <row r="245" spans="4:7" x14ac:dyDescent="0.25">
      <c r="D245" s="11">
        <f t="shared" si="3"/>
        <v>0</v>
      </c>
      <c r="E245" s="6"/>
      <c r="F245" s="6"/>
      <c r="G245" s="6"/>
    </row>
    <row r="246" spans="4:7" x14ac:dyDescent="0.25">
      <c r="D246" s="11">
        <f t="shared" si="3"/>
        <v>0</v>
      </c>
      <c r="E246" s="6"/>
      <c r="F246" s="6"/>
      <c r="G246" s="6"/>
    </row>
    <row r="247" spans="4:7" x14ac:dyDescent="0.25">
      <c r="D247" s="11">
        <f t="shared" si="3"/>
        <v>0</v>
      </c>
      <c r="E247" s="6"/>
      <c r="F247" s="6"/>
      <c r="G247" s="6"/>
    </row>
    <row r="248" spans="4:7" x14ac:dyDescent="0.25">
      <c r="D248" s="11">
        <f t="shared" si="3"/>
        <v>0</v>
      </c>
      <c r="E248" s="6"/>
      <c r="F248" s="6"/>
      <c r="G248" s="6"/>
    </row>
    <row r="249" spans="4:7" x14ac:dyDescent="0.25">
      <c r="D249" s="11">
        <f t="shared" si="3"/>
        <v>0</v>
      </c>
      <c r="E249" s="6"/>
      <c r="F249" s="6"/>
      <c r="G249" s="6"/>
    </row>
    <row r="250" spans="4:7" x14ac:dyDescent="0.25">
      <c r="D250" s="11">
        <f t="shared" si="3"/>
        <v>0</v>
      </c>
      <c r="E250" s="6"/>
      <c r="F250" s="6"/>
      <c r="G250" s="6"/>
    </row>
    <row r="251" spans="4:7" x14ac:dyDescent="0.25">
      <c r="D251" s="11">
        <f t="shared" si="3"/>
        <v>0</v>
      </c>
      <c r="E251" s="6"/>
      <c r="F251" s="6"/>
      <c r="G251" s="6"/>
    </row>
    <row r="252" spans="4:7" x14ac:dyDescent="0.25">
      <c r="D252" s="11">
        <f t="shared" si="3"/>
        <v>0</v>
      </c>
      <c r="E252" s="6"/>
      <c r="F252" s="6"/>
      <c r="G252" s="6"/>
    </row>
    <row r="253" spans="4:7" x14ac:dyDescent="0.25">
      <c r="D253" s="11">
        <f t="shared" si="3"/>
        <v>0</v>
      </c>
      <c r="E253" s="6"/>
      <c r="F253" s="6"/>
      <c r="G253" s="6"/>
    </row>
    <row r="254" spans="4:7" x14ac:dyDescent="0.25">
      <c r="D254" s="11">
        <f t="shared" si="3"/>
        <v>0</v>
      </c>
      <c r="E254" s="6"/>
      <c r="F254" s="6"/>
      <c r="G254" s="6"/>
    </row>
    <row r="255" spans="4:7" x14ac:dyDescent="0.25">
      <c r="D255" s="11">
        <f t="shared" si="3"/>
        <v>0</v>
      </c>
      <c r="E255" s="6"/>
      <c r="F255" s="6"/>
      <c r="G255" s="6"/>
    </row>
    <row r="256" spans="4:7" x14ac:dyDescent="0.25">
      <c r="D256" s="11">
        <f t="shared" si="3"/>
        <v>0</v>
      </c>
      <c r="E256" s="6"/>
      <c r="F256" s="6"/>
      <c r="G256" s="6"/>
    </row>
    <row r="257" spans="4:7" x14ac:dyDescent="0.25">
      <c r="D257" s="11">
        <f t="shared" si="3"/>
        <v>0</v>
      </c>
      <c r="E257" s="6"/>
      <c r="F257" s="6"/>
      <c r="G257" s="6"/>
    </row>
    <row r="258" spans="4:7" x14ac:dyDescent="0.25">
      <c r="D258" s="11">
        <f t="shared" si="3"/>
        <v>0</v>
      </c>
      <c r="E258" s="6"/>
      <c r="F258" s="6"/>
      <c r="G258" s="6"/>
    </row>
    <row r="259" spans="4:7" x14ac:dyDescent="0.25">
      <c r="D259" s="11">
        <f t="shared" ref="D259:D322" si="4">+E259+F259+Z259</f>
        <v>0</v>
      </c>
      <c r="E259" s="6"/>
      <c r="F259" s="6"/>
      <c r="G259" s="6"/>
    </row>
    <row r="260" spans="4:7" x14ac:dyDescent="0.25">
      <c r="D260" s="11">
        <f t="shared" si="4"/>
        <v>0</v>
      </c>
      <c r="E260" s="6"/>
      <c r="F260" s="6"/>
      <c r="G260" s="6"/>
    </row>
    <row r="261" spans="4:7" x14ac:dyDescent="0.25">
      <c r="D261" s="11">
        <f t="shared" si="4"/>
        <v>0</v>
      </c>
      <c r="E261" s="6"/>
      <c r="F261" s="6"/>
      <c r="G261" s="6"/>
    </row>
    <row r="262" spans="4:7" x14ac:dyDescent="0.25">
      <c r="D262" s="11">
        <f t="shared" si="4"/>
        <v>0</v>
      </c>
      <c r="E262" s="6"/>
      <c r="F262" s="6"/>
      <c r="G262" s="6"/>
    </row>
    <row r="263" spans="4:7" x14ac:dyDescent="0.25">
      <c r="D263" s="11">
        <f t="shared" si="4"/>
        <v>0</v>
      </c>
      <c r="E263" s="6"/>
      <c r="F263" s="6"/>
      <c r="G263" s="6"/>
    </row>
    <row r="264" spans="4:7" x14ac:dyDescent="0.25">
      <c r="D264" s="11">
        <f t="shared" si="4"/>
        <v>0</v>
      </c>
      <c r="E264" s="6"/>
      <c r="F264" s="6"/>
      <c r="G264" s="6"/>
    </row>
    <row r="265" spans="4:7" x14ac:dyDescent="0.25">
      <c r="D265" s="11">
        <f t="shared" si="4"/>
        <v>0</v>
      </c>
      <c r="E265" s="6"/>
      <c r="F265" s="6"/>
      <c r="G265" s="6"/>
    </row>
    <row r="266" spans="4:7" x14ac:dyDescent="0.25">
      <c r="D266" s="11">
        <f t="shared" si="4"/>
        <v>0</v>
      </c>
      <c r="E266" s="6"/>
      <c r="F266" s="6"/>
      <c r="G266" s="6"/>
    </row>
    <row r="267" spans="4:7" x14ac:dyDescent="0.25">
      <c r="D267" s="11">
        <f t="shared" si="4"/>
        <v>0</v>
      </c>
      <c r="E267" s="6"/>
      <c r="F267" s="6"/>
      <c r="G267" s="6"/>
    </row>
    <row r="268" spans="4:7" x14ac:dyDescent="0.25">
      <c r="D268" s="11">
        <f t="shared" si="4"/>
        <v>0</v>
      </c>
      <c r="E268" s="6"/>
      <c r="F268" s="6"/>
      <c r="G268" s="6"/>
    </row>
    <row r="269" spans="4:7" x14ac:dyDescent="0.25">
      <c r="D269" s="11">
        <f t="shared" si="4"/>
        <v>0</v>
      </c>
      <c r="E269" s="6"/>
      <c r="F269" s="6"/>
      <c r="G269" s="6"/>
    </row>
    <row r="270" spans="4:7" x14ac:dyDescent="0.25">
      <c r="D270" s="11">
        <f t="shared" si="4"/>
        <v>0</v>
      </c>
      <c r="E270" s="6"/>
      <c r="F270" s="6"/>
      <c r="G270" s="6"/>
    </row>
    <row r="271" spans="4:7" x14ac:dyDescent="0.25">
      <c r="D271" s="11">
        <f t="shared" si="4"/>
        <v>0</v>
      </c>
      <c r="E271" s="6"/>
      <c r="F271" s="6"/>
      <c r="G271" s="6"/>
    </row>
    <row r="272" spans="4:7" x14ac:dyDescent="0.25">
      <c r="D272" s="11">
        <f t="shared" si="4"/>
        <v>0</v>
      </c>
      <c r="E272" s="6"/>
      <c r="F272" s="6"/>
      <c r="G272" s="6"/>
    </row>
    <row r="273" spans="4:7" x14ac:dyDescent="0.25">
      <c r="D273" s="11">
        <f t="shared" si="4"/>
        <v>0</v>
      </c>
      <c r="E273" s="6"/>
      <c r="F273" s="6"/>
      <c r="G273" s="6"/>
    </row>
    <row r="274" spans="4:7" x14ac:dyDescent="0.25">
      <c r="D274" s="11">
        <f t="shared" si="4"/>
        <v>0</v>
      </c>
      <c r="E274" s="6"/>
      <c r="F274" s="6"/>
      <c r="G274" s="6"/>
    </row>
    <row r="275" spans="4:7" x14ac:dyDescent="0.25">
      <c r="D275" s="11">
        <f t="shared" si="4"/>
        <v>0</v>
      </c>
      <c r="E275" s="6"/>
      <c r="F275" s="6"/>
      <c r="G275" s="6"/>
    </row>
    <row r="276" spans="4:7" x14ac:dyDescent="0.25">
      <c r="D276" s="11">
        <f t="shared" si="4"/>
        <v>0</v>
      </c>
      <c r="E276" s="6"/>
      <c r="F276" s="6"/>
      <c r="G276" s="6"/>
    </row>
    <row r="277" spans="4:7" x14ac:dyDescent="0.25">
      <c r="D277" s="11">
        <f t="shared" si="4"/>
        <v>0</v>
      </c>
      <c r="E277" s="6"/>
      <c r="F277" s="6"/>
      <c r="G277" s="6"/>
    </row>
    <row r="278" spans="4:7" x14ac:dyDescent="0.25">
      <c r="D278" s="11">
        <f t="shared" si="4"/>
        <v>0</v>
      </c>
      <c r="E278" s="6"/>
      <c r="F278" s="6"/>
      <c r="G278" s="6"/>
    </row>
    <row r="279" spans="4:7" x14ac:dyDescent="0.25">
      <c r="D279" s="11">
        <f t="shared" si="4"/>
        <v>0</v>
      </c>
      <c r="E279" s="6"/>
      <c r="F279" s="6"/>
      <c r="G279" s="6"/>
    </row>
    <row r="280" spans="4:7" x14ac:dyDescent="0.25">
      <c r="D280" s="11">
        <f t="shared" si="4"/>
        <v>0</v>
      </c>
      <c r="E280" s="6"/>
      <c r="F280" s="6"/>
      <c r="G280" s="6"/>
    </row>
    <row r="281" spans="4:7" x14ac:dyDescent="0.25">
      <c r="D281" s="11">
        <f t="shared" si="4"/>
        <v>0</v>
      </c>
      <c r="E281" s="6"/>
      <c r="F281" s="6"/>
      <c r="G281" s="6"/>
    </row>
    <row r="282" spans="4:7" x14ac:dyDescent="0.25">
      <c r="D282" s="11">
        <f t="shared" si="4"/>
        <v>0</v>
      </c>
      <c r="E282" s="6"/>
      <c r="F282" s="6"/>
      <c r="G282" s="6"/>
    </row>
    <row r="283" spans="4:7" x14ac:dyDescent="0.25">
      <c r="D283" s="11">
        <f t="shared" si="4"/>
        <v>0</v>
      </c>
      <c r="E283" s="6"/>
      <c r="F283" s="6"/>
      <c r="G283" s="6"/>
    </row>
    <row r="284" spans="4:7" x14ac:dyDescent="0.25">
      <c r="D284" s="11">
        <f t="shared" si="4"/>
        <v>0</v>
      </c>
      <c r="E284" s="6"/>
      <c r="F284" s="6"/>
      <c r="G284" s="6"/>
    </row>
    <row r="285" spans="4:7" x14ac:dyDescent="0.25">
      <c r="D285" s="11">
        <f t="shared" si="4"/>
        <v>0</v>
      </c>
      <c r="E285" s="6"/>
      <c r="F285" s="6"/>
      <c r="G285" s="6"/>
    </row>
    <row r="286" spans="4:7" x14ac:dyDescent="0.25">
      <c r="D286" s="11">
        <f t="shared" si="4"/>
        <v>0</v>
      </c>
      <c r="E286" s="6"/>
      <c r="F286" s="6"/>
      <c r="G286" s="6"/>
    </row>
    <row r="287" spans="4:7" x14ac:dyDescent="0.25">
      <c r="D287" s="11">
        <f t="shared" si="4"/>
        <v>0</v>
      </c>
      <c r="E287" s="6"/>
      <c r="F287" s="6"/>
      <c r="G287" s="6"/>
    </row>
    <row r="288" spans="4:7" x14ac:dyDescent="0.25">
      <c r="D288" s="11">
        <f t="shared" si="4"/>
        <v>0</v>
      </c>
      <c r="E288" s="6"/>
      <c r="F288" s="6"/>
      <c r="G288" s="6"/>
    </row>
    <row r="289" spans="4:7" x14ac:dyDescent="0.25">
      <c r="D289" s="11">
        <f t="shared" si="4"/>
        <v>0</v>
      </c>
      <c r="E289" s="6"/>
      <c r="F289" s="6"/>
      <c r="G289" s="6"/>
    </row>
    <row r="290" spans="4:7" x14ac:dyDescent="0.25">
      <c r="D290" s="11">
        <f t="shared" si="4"/>
        <v>0</v>
      </c>
      <c r="E290" s="6"/>
      <c r="F290" s="6"/>
      <c r="G290" s="6"/>
    </row>
    <row r="291" spans="4:7" x14ac:dyDescent="0.25">
      <c r="D291" s="11">
        <f t="shared" si="4"/>
        <v>0</v>
      </c>
      <c r="E291" s="6"/>
      <c r="F291" s="6"/>
      <c r="G291" s="6"/>
    </row>
    <row r="292" spans="4:7" x14ac:dyDescent="0.25">
      <c r="D292" s="11">
        <f t="shared" si="4"/>
        <v>0</v>
      </c>
      <c r="E292" s="6"/>
      <c r="F292" s="6"/>
      <c r="G292" s="6"/>
    </row>
    <row r="293" spans="4:7" x14ac:dyDescent="0.25">
      <c r="D293" s="11">
        <f t="shared" si="4"/>
        <v>0</v>
      </c>
      <c r="E293" s="6"/>
      <c r="F293" s="6"/>
      <c r="G293" s="6"/>
    </row>
    <row r="294" spans="4:7" x14ac:dyDescent="0.25">
      <c r="D294" s="11">
        <f t="shared" si="4"/>
        <v>0</v>
      </c>
      <c r="E294" s="6"/>
      <c r="F294" s="6"/>
      <c r="G294" s="6"/>
    </row>
    <row r="295" spans="4:7" x14ac:dyDescent="0.25">
      <c r="D295" s="11">
        <f t="shared" si="4"/>
        <v>0</v>
      </c>
      <c r="E295" s="6"/>
      <c r="F295" s="6"/>
      <c r="G295" s="6"/>
    </row>
    <row r="296" spans="4:7" x14ac:dyDescent="0.25">
      <c r="D296" s="11">
        <f t="shared" si="4"/>
        <v>0</v>
      </c>
      <c r="E296" s="6"/>
      <c r="F296" s="6"/>
      <c r="G296" s="6"/>
    </row>
    <row r="297" spans="4:7" x14ac:dyDescent="0.25">
      <c r="D297" s="11">
        <f t="shared" si="4"/>
        <v>0</v>
      </c>
      <c r="E297" s="6"/>
      <c r="F297" s="6"/>
      <c r="G297" s="6"/>
    </row>
    <row r="298" spans="4:7" x14ac:dyDescent="0.25">
      <c r="D298" s="11">
        <f t="shared" si="4"/>
        <v>0</v>
      </c>
      <c r="E298" s="6"/>
      <c r="F298" s="6"/>
      <c r="G298" s="6"/>
    </row>
    <row r="299" spans="4:7" x14ac:dyDescent="0.25">
      <c r="D299" s="11">
        <f t="shared" si="4"/>
        <v>0</v>
      </c>
      <c r="E299" s="6"/>
      <c r="F299" s="6"/>
      <c r="G299" s="6"/>
    </row>
    <row r="300" spans="4:7" x14ac:dyDescent="0.25">
      <c r="D300" s="11">
        <f t="shared" si="4"/>
        <v>0</v>
      </c>
      <c r="E300" s="6"/>
      <c r="F300" s="6"/>
      <c r="G300" s="6"/>
    </row>
    <row r="301" spans="4:7" x14ac:dyDescent="0.25">
      <c r="D301" s="11">
        <f t="shared" si="4"/>
        <v>0</v>
      </c>
      <c r="E301" s="6"/>
      <c r="F301" s="6"/>
      <c r="G301" s="6"/>
    </row>
    <row r="302" spans="4:7" x14ac:dyDescent="0.25">
      <c r="D302" s="11">
        <f t="shared" si="4"/>
        <v>0</v>
      </c>
      <c r="E302" s="6"/>
      <c r="F302" s="6"/>
      <c r="G302" s="6"/>
    </row>
    <row r="303" spans="4:7" x14ac:dyDescent="0.25">
      <c r="D303" s="11">
        <f t="shared" si="4"/>
        <v>0</v>
      </c>
      <c r="E303" s="6"/>
      <c r="F303" s="6"/>
      <c r="G303" s="6"/>
    </row>
    <row r="304" spans="4:7" x14ac:dyDescent="0.25">
      <c r="D304" s="11">
        <f t="shared" si="4"/>
        <v>0</v>
      </c>
      <c r="E304" s="6"/>
      <c r="F304" s="6"/>
      <c r="G304" s="6"/>
    </row>
    <row r="305" spans="4:7" x14ac:dyDescent="0.25">
      <c r="D305" s="11">
        <f t="shared" si="4"/>
        <v>0</v>
      </c>
      <c r="E305" s="6"/>
      <c r="F305" s="6"/>
      <c r="G305" s="6"/>
    </row>
    <row r="306" spans="4:7" x14ac:dyDescent="0.25">
      <c r="D306" s="11">
        <f t="shared" si="4"/>
        <v>0</v>
      </c>
      <c r="E306" s="6"/>
      <c r="F306" s="6"/>
      <c r="G306" s="6"/>
    </row>
    <row r="307" spans="4:7" x14ac:dyDescent="0.25">
      <c r="D307" s="11">
        <f t="shared" si="4"/>
        <v>0</v>
      </c>
      <c r="E307" s="6"/>
      <c r="F307" s="6"/>
      <c r="G307" s="6"/>
    </row>
    <row r="308" spans="4:7" x14ac:dyDescent="0.25">
      <c r="D308" s="11">
        <f t="shared" si="4"/>
        <v>0</v>
      </c>
      <c r="E308" s="6"/>
      <c r="F308" s="6"/>
      <c r="G308" s="6"/>
    </row>
    <row r="309" spans="4:7" x14ac:dyDescent="0.25">
      <c r="D309" s="11">
        <f t="shared" si="4"/>
        <v>0</v>
      </c>
      <c r="E309" s="6"/>
      <c r="F309" s="6"/>
      <c r="G309" s="6"/>
    </row>
    <row r="310" spans="4:7" x14ac:dyDescent="0.25">
      <c r="D310" s="11">
        <f t="shared" si="4"/>
        <v>0</v>
      </c>
      <c r="E310" s="6"/>
      <c r="F310" s="6"/>
      <c r="G310" s="6"/>
    </row>
    <row r="311" spans="4:7" x14ac:dyDescent="0.25">
      <c r="D311" s="11">
        <f t="shared" si="4"/>
        <v>0</v>
      </c>
      <c r="E311" s="6"/>
      <c r="F311" s="6"/>
      <c r="G311" s="6"/>
    </row>
    <row r="312" spans="4:7" x14ac:dyDescent="0.25">
      <c r="D312" s="11">
        <f t="shared" si="4"/>
        <v>0</v>
      </c>
      <c r="E312" s="6"/>
      <c r="F312" s="6"/>
      <c r="G312" s="6"/>
    </row>
    <row r="313" spans="4:7" x14ac:dyDescent="0.25">
      <c r="D313" s="11">
        <f t="shared" si="4"/>
        <v>0</v>
      </c>
      <c r="E313" s="6"/>
      <c r="F313" s="6"/>
      <c r="G313" s="6"/>
    </row>
    <row r="314" spans="4:7" x14ac:dyDescent="0.25">
      <c r="D314" s="11">
        <f t="shared" si="4"/>
        <v>0</v>
      </c>
      <c r="E314" s="6"/>
      <c r="F314" s="6"/>
      <c r="G314" s="6"/>
    </row>
    <row r="315" spans="4:7" x14ac:dyDescent="0.25">
      <c r="D315" s="11">
        <f t="shared" si="4"/>
        <v>0</v>
      </c>
      <c r="E315" s="6"/>
      <c r="F315" s="6"/>
      <c r="G315" s="6"/>
    </row>
    <row r="316" spans="4:7" x14ac:dyDescent="0.25">
      <c r="D316" s="11">
        <f t="shared" si="4"/>
        <v>0</v>
      </c>
      <c r="E316" s="6"/>
      <c r="F316" s="6"/>
      <c r="G316" s="6"/>
    </row>
    <row r="317" spans="4:7" x14ac:dyDescent="0.25">
      <c r="D317" s="11">
        <f t="shared" si="4"/>
        <v>0</v>
      </c>
      <c r="E317" s="6"/>
      <c r="F317" s="6"/>
      <c r="G317" s="6"/>
    </row>
    <row r="318" spans="4:7" x14ac:dyDescent="0.25">
      <c r="D318" s="11">
        <f t="shared" si="4"/>
        <v>0</v>
      </c>
      <c r="E318" s="6"/>
      <c r="F318" s="6"/>
      <c r="G318" s="6"/>
    </row>
    <row r="319" spans="4:7" x14ac:dyDescent="0.25">
      <c r="D319" s="11">
        <f t="shared" si="4"/>
        <v>0</v>
      </c>
      <c r="E319" s="6"/>
      <c r="F319" s="6"/>
      <c r="G319" s="6"/>
    </row>
    <row r="320" spans="4:7" x14ac:dyDescent="0.25">
      <c r="D320" s="11">
        <f t="shared" si="4"/>
        <v>0</v>
      </c>
      <c r="E320" s="6"/>
      <c r="F320" s="6"/>
      <c r="G320" s="6"/>
    </row>
    <row r="321" spans="4:7" x14ac:dyDescent="0.25">
      <c r="D321" s="11">
        <f t="shared" si="4"/>
        <v>0</v>
      </c>
      <c r="E321" s="6"/>
      <c r="F321" s="6"/>
      <c r="G321" s="6"/>
    </row>
    <row r="322" spans="4:7" x14ac:dyDescent="0.25">
      <c r="D322" s="11">
        <f t="shared" si="4"/>
        <v>0</v>
      </c>
      <c r="E322" s="6"/>
      <c r="F322" s="6"/>
      <c r="G322" s="6"/>
    </row>
    <row r="323" spans="4:7" x14ac:dyDescent="0.25">
      <c r="D323" s="11">
        <f t="shared" ref="D323:D351" si="5">+E323+F323+Z323</f>
        <v>0</v>
      </c>
      <c r="E323" s="6"/>
      <c r="F323" s="6"/>
      <c r="G323" s="6"/>
    </row>
    <row r="324" spans="4:7" x14ac:dyDescent="0.25">
      <c r="D324" s="11">
        <f t="shared" si="5"/>
        <v>0</v>
      </c>
      <c r="E324" s="6"/>
      <c r="F324" s="6"/>
      <c r="G324" s="6"/>
    </row>
    <row r="325" spans="4:7" x14ac:dyDescent="0.25">
      <c r="D325" s="11">
        <f t="shared" si="5"/>
        <v>0</v>
      </c>
      <c r="E325" s="6"/>
      <c r="F325" s="6"/>
      <c r="G325" s="6"/>
    </row>
    <row r="326" spans="4:7" x14ac:dyDescent="0.25">
      <c r="D326" s="11">
        <f t="shared" si="5"/>
        <v>0</v>
      </c>
      <c r="E326" s="6"/>
      <c r="F326" s="6"/>
      <c r="G326" s="6"/>
    </row>
    <row r="327" spans="4:7" x14ac:dyDescent="0.25">
      <c r="D327" s="11">
        <f t="shared" si="5"/>
        <v>0</v>
      </c>
      <c r="E327" s="6"/>
      <c r="F327" s="6"/>
      <c r="G327" s="6"/>
    </row>
    <row r="328" spans="4:7" x14ac:dyDescent="0.25">
      <c r="D328" s="11">
        <f t="shared" si="5"/>
        <v>0</v>
      </c>
      <c r="E328" s="6"/>
      <c r="F328" s="6"/>
      <c r="G328" s="6"/>
    </row>
    <row r="329" spans="4:7" x14ac:dyDescent="0.25">
      <c r="D329" s="11">
        <f t="shared" si="5"/>
        <v>0</v>
      </c>
      <c r="E329" s="6"/>
      <c r="F329" s="6"/>
      <c r="G329" s="6"/>
    </row>
    <row r="330" spans="4:7" x14ac:dyDescent="0.25">
      <c r="D330" s="11">
        <f t="shared" si="5"/>
        <v>0</v>
      </c>
      <c r="E330" s="6"/>
      <c r="F330" s="6"/>
      <c r="G330" s="6"/>
    </row>
    <row r="331" spans="4:7" x14ac:dyDescent="0.25">
      <c r="D331" s="11">
        <f t="shared" si="5"/>
        <v>0</v>
      </c>
      <c r="E331" s="6"/>
      <c r="F331" s="6"/>
      <c r="G331" s="6"/>
    </row>
    <row r="332" spans="4:7" x14ac:dyDescent="0.25">
      <c r="D332" s="11">
        <f t="shared" si="5"/>
        <v>0</v>
      </c>
      <c r="E332" s="6"/>
      <c r="F332" s="6"/>
      <c r="G332" s="6"/>
    </row>
    <row r="333" spans="4:7" x14ac:dyDescent="0.25">
      <c r="D333" s="11">
        <f t="shared" si="5"/>
        <v>0</v>
      </c>
      <c r="E333" s="6"/>
      <c r="F333" s="6"/>
      <c r="G333" s="6"/>
    </row>
    <row r="334" spans="4:7" x14ac:dyDescent="0.25">
      <c r="D334" s="11">
        <f t="shared" si="5"/>
        <v>0</v>
      </c>
      <c r="E334" s="6"/>
      <c r="F334" s="6"/>
      <c r="G334" s="6"/>
    </row>
    <row r="335" spans="4:7" x14ac:dyDescent="0.25">
      <c r="D335" s="11">
        <f t="shared" si="5"/>
        <v>0</v>
      </c>
      <c r="E335" s="6"/>
      <c r="F335" s="6"/>
      <c r="G335" s="6"/>
    </row>
    <row r="336" spans="4:7" x14ac:dyDescent="0.25">
      <c r="D336" s="11">
        <f t="shared" si="5"/>
        <v>0</v>
      </c>
      <c r="E336" s="6"/>
      <c r="F336" s="6"/>
      <c r="G336" s="6"/>
    </row>
    <row r="337" spans="4:8" x14ac:dyDescent="0.25">
      <c r="D337" s="11">
        <f t="shared" si="5"/>
        <v>0</v>
      </c>
      <c r="E337" s="6"/>
      <c r="F337" s="6"/>
      <c r="G337" s="6"/>
    </row>
    <row r="338" spans="4:8" x14ac:dyDescent="0.25">
      <c r="D338" s="11">
        <f t="shared" si="5"/>
        <v>0</v>
      </c>
      <c r="E338" s="6"/>
      <c r="F338" s="6"/>
      <c r="G338" s="6"/>
    </row>
    <row r="339" spans="4:8" x14ac:dyDescent="0.25">
      <c r="D339" s="11">
        <f t="shared" si="5"/>
        <v>0</v>
      </c>
      <c r="E339" s="6"/>
      <c r="F339" s="6"/>
      <c r="G339" s="6"/>
    </row>
    <row r="340" spans="4:8" x14ac:dyDescent="0.25">
      <c r="D340" s="11">
        <f t="shared" si="5"/>
        <v>0</v>
      </c>
      <c r="E340" s="6"/>
      <c r="F340" s="6"/>
      <c r="G340" s="6"/>
    </row>
    <row r="341" spans="4:8" x14ac:dyDescent="0.25">
      <c r="D341" s="11">
        <f t="shared" si="5"/>
        <v>0</v>
      </c>
      <c r="E341" s="6"/>
      <c r="F341" s="6"/>
      <c r="G341" s="6"/>
    </row>
    <row r="342" spans="4:8" x14ac:dyDescent="0.25">
      <c r="D342" s="11">
        <f t="shared" si="5"/>
        <v>0</v>
      </c>
      <c r="E342" s="6"/>
      <c r="F342" s="6"/>
      <c r="G342" s="6"/>
    </row>
    <row r="343" spans="4:8" x14ac:dyDescent="0.25">
      <c r="D343" s="11">
        <f t="shared" si="5"/>
        <v>0</v>
      </c>
      <c r="E343" s="6"/>
      <c r="F343" s="6"/>
      <c r="G343" s="6"/>
    </row>
    <row r="344" spans="4:8" x14ac:dyDescent="0.25">
      <c r="D344" s="11">
        <f t="shared" si="5"/>
        <v>0</v>
      </c>
      <c r="E344" s="6"/>
      <c r="F344" s="6"/>
      <c r="G344" s="6"/>
    </row>
    <row r="345" spans="4:8" x14ac:dyDescent="0.25">
      <c r="D345" s="11">
        <f t="shared" si="5"/>
        <v>0</v>
      </c>
      <c r="E345" s="6"/>
      <c r="F345" s="6"/>
      <c r="G345" s="6"/>
    </row>
    <row r="346" spans="4:8" x14ac:dyDescent="0.25">
      <c r="D346" s="11">
        <f t="shared" si="5"/>
        <v>0</v>
      </c>
      <c r="E346" s="6"/>
      <c r="F346" s="6"/>
      <c r="G346" s="6"/>
    </row>
    <row r="347" spans="4:8" x14ac:dyDescent="0.25">
      <c r="D347" s="11">
        <f t="shared" si="5"/>
        <v>0</v>
      </c>
      <c r="E347" s="6"/>
      <c r="F347" s="6"/>
      <c r="G347" s="6"/>
    </row>
    <row r="348" spans="4:8" x14ac:dyDescent="0.25">
      <c r="D348" s="11">
        <f t="shared" si="5"/>
        <v>0</v>
      </c>
      <c r="E348" s="6"/>
      <c r="F348" s="6"/>
      <c r="G348" s="6"/>
    </row>
    <row r="349" spans="4:8" x14ac:dyDescent="0.25">
      <c r="D349" s="11">
        <f t="shared" si="5"/>
        <v>0</v>
      </c>
      <c r="E349" s="6"/>
      <c r="F349" s="6"/>
      <c r="G349" s="6"/>
    </row>
    <row r="350" spans="4:8" x14ac:dyDescent="0.25">
      <c r="D350" s="11">
        <f t="shared" si="5"/>
        <v>0</v>
      </c>
      <c r="E350" s="6"/>
      <c r="F350" s="6"/>
      <c r="G350" s="6"/>
    </row>
    <row r="351" spans="4:8" x14ac:dyDescent="0.25">
      <c r="D351" s="11">
        <f t="shared" si="5"/>
        <v>0</v>
      </c>
      <c r="E351" s="6"/>
      <c r="F351" s="6"/>
      <c r="G351" s="6"/>
    </row>
    <row r="352" spans="4:8" x14ac:dyDescent="0.25">
      <c r="D352" s="8"/>
      <c r="E352" s="8"/>
      <c r="F352" s="8"/>
      <c r="G352" s="8"/>
      <c r="H352" s="8"/>
    </row>
    <row r="353" spans="4:9" x14ac:dyDescent="0.25">
      <c r="D353" s="8"/>
      <c r="E353" s="8"/>
      <c r="F353" s="8"/>
      <c r="G353" s="8"/>
      <c r="H353" s="8"/>
    </row>
    <row r="354" spans="4:9" x14ac:dyDescent="0.25">
      <c r="D354" s="8"/>
      <c r="E354" s="8"/>
      <c r="F354" s="8"/>
      <c r="G354" s="8"/>
      <c r="H354" s="8"/>
    </row>
    <row r="355" spans="4:9" x14ac:dyDescent="0.25">
      <c r="D355" s="8"/>
      <c r="E355" s="8"/>
      <c r="F355" s="8"/>
      <c r="G355" s="8"/>
      <c r="H355" s="8"/>
    </row>
    <row r="356" spans="4:9" x14ac:dyDescent="0.25">
      <c r="D356" s="8"/>
      <c r="E356" s="8"/>
      <c r="F356" s="8"/>
      <c r="G356" s="8"/>
      <c r="H356" s="8"/>
    </row>
    <row r="357" spans="4:9" x14ac:dyDescent="0.25">
      <c r="D357" s="8"/>
      <c r="E357" s="8"/>
      <c r="F357" s="8"/>
      <c r="G357" s="8"/>
      <c r="H357" s="8"/>
    </row>
    <row r="358" spans="4:9" x14ac:dyDescent="0.25">
      <c r="D358" s="8"/>
      <c r="E358" s="8"/>
      <c r="F358" s="8"/>
      <c r="G358" s="8"/>
      <c r="H358" s="8"/>
    </row>
    <row r="359" spans="4:9" x14ac:dyDescent="0.25">
      <c r="D359" s="8"/>
      <c r="E359" s="8"/>
      <c r="F359" s="8"/>
      <c r="G359" s="8"/>
      <c r="H359" s="8"/>
    </row>
    <row r="360" spans="4:9" x14ac:dyDescent="0.25">
      <c r="D360" s="8"/>
      <c r="E360" s="8"/>
      <c r="F360" s="8"/>
      <c r="G360" s="8"/>
      <c r="H360" s="8"/>
    </row>
    <row r="361" spans="4:9" x14ac:dyDescent="0.25">
      <c r="D361" s="8"/>
      <c r="E361" s="8"/>
      <c r="F361" s="8"/>
      <c r="G361" s="8"/>
      <c r="H361" s="8"/>
    </row>
    <row r="362" spans="4:9" x14ac:dyDescent="0.25">
      <c r="D362" s="8"/>
      <c r="E362" s="8"/>
      <c r="F362" s="8"/>
      <c r="G362" s="8"/>
      <c r="H362" s="8"/>
    </row>
    <row r="363" spans="4:9" x14ac:dyDescent="0.25">
      <c r="D363" s="8"/>
      <c r="E363" s="8"/>
      <c r="F363" s="8"/>
      <c r="G363" s="8"/>
      <c r="H363" s="8"/>
    </row>
    <row r="364" spans="4:9" x14ac:dyDescent="0.25">
      <c r="D364" s="8"/>
      <c r="E364" s="8"/>
      <c r="F364" s="8"/>
      <c r="G364" s="8"/>
      <c r="H364" s="8"/>
    </row>
    <row r="365" spans="4:9" x14ac:dyDescent="0.25">
      <c r="D365" s="8"/>
      <c r="E365" s="8"/>
      <c r="F365" s="8"/>
      <c r="G365" s="8"/>
      <c r="H365" s="8"/>
    </row>
    <row r="366" spans="4:9" x14ac:dyDescent="0.25">
      <c r="D366" s="8"/>
      <c r="E366" s="8"/>
      <c r="F366" s="8"/>
      <c r="G366" s="8"/>
      <c r="H366" s="8"/>
      <c r="I366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D394"/>
  <sheetViews>
    <sheetView topLeftCell="A355" zoomScale="85" zoomScaleNormal="85" workbookViewId="0">
      <selection activeCell="F370" sqref="F370"/>
    </sheetView>
  </sheetViews>
  <sheetFormatPr baseColWidth="10" defaultColWidth="9.28515625" defaultRowHeight="15" x14ac:dyDescent="0.25"/>
  <cols>
    <col min="1" max="1" width="5.140625" bestFit="1" customWidth="1"/>
    <col min="2" max="2" width="33.42578125" bestFit="1" customWidth="1"/>
    <col min="3" max="3" width="13.5703125" bestFit="1" customWidth="1"/>
    <col min="4" max="4" width="13.42578125" customWidth="1"/>
    <col min="5" max="6" width="15.140625" style="10" bestFit="1" customWidth="1"/>
    <col min="7" max="8" width="13.140625" style="1" bestFit="1" customWidth="1"/>
    <col min="9" max="9" width="14.140625" style="1" bestFit="1" customWidth="1"/>
    <col min="10" max="11" width="13.140625" style="1" bestFit="1" customWidth="1"/>
    <col min="12" max="12" width="20.5703125" style="1" bestFit="1" customWidth="1"/>
    <col min="13" max="13" width="13.140625" style="1" bestFit="1" customWidth="1"/>
    <col min="14" max="14" width="8.140625" style="1" bestFit="1" customWidth="1"/>
    <col min="15" max="15" width="13.140625" style="1" bestFit="1" customWidth="1"/>
    <col min="16" max="16" width="10" style="1" bestFit="1" customWidth="1"/>
    <col min="17" max="17" width="14.85546875" style="1" bestFit="1" customWidth="1"/>
    <col min="18" max="18" width="13.140625" style="1" bestFit="1" customWidth="1"/>
    <col min="19" max="19" width="15.140625" style="1" bestFit="1" customWidth="1"/>
    <col min="20" max="20" width="14.140625" bestFit="1" customWidth="1"/>
    <col min="21" max="21" width="11.5703125" bestFit="1" customWidth="1"/>
    <col min="22" max="22" width="7" bestFit="1" customWidth="1"/>
    <col min="23" max="23" width="15" bestFit="1" customWidth="1"/>
    <col min="24" max="24" width="17.28515625" bestFit="1" customWidth="1"/>
    <col min="25" max="25" width="14.140625" bestFit="1" customWidth="1"/>
    <col min="26" max="26" width="14.140625" style="6" bestFit="1" customWidth="1"/>
    <col min="27" max="27" width="22.7109375" bestFit="1" customWidth="1"/>
    <col min="28" max="28" width="20.28515625" bestFit="1" customWidth="1"/>
    <col min="29" max="29" width="11" bestFit="1" customWidth="1"/>
    <col min="30" max="30" width="11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553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2692119.04</v>
      </c>
      <c r="E2">
        <v>2692119.04</v>
      </c>
      <c r="F2">
        <v>0</v>
      </c>
      <c r="G2">
        <v>0</v>
      </c>
      <c r="H2">
        <v>0</v>
      </c>
      <c r="I2">
        <v>376896.68</v>
      </c>
      <c r="J2">
        <v>80763.58</v>
      </c>
      <c r="K2">
        <v>67302.98</v>
      </c>
      <c r="L2">
        <v>0</v>
      </c>
      <c r="M2">
        <v>10327.5</v>
      </c>
      <c r="N2">
        <v>0</v>
      </c>
      <c r="O2">
        <v>0</v>
      </c>
      <c r="P2">
        <v>0</v>
      </c>
      <c r="Q2">
        <v>0</v>
      </c>
      <c r="R2">
        <v>0</v>
      </c>
      <c r="S2">
        <v>2156829</v>
      </c>
      <c r="T2" s="2">
        <v>45261</v>
      </c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2467</v>
      </c>
      <c r="AB2">
        <v>698442</v>
      </c>
      <c r="AC2">
        <v>0.7</v>
      </c>
      <c r="AD2" t="s">
        <v>2483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</f>
        <v>1442657.6</v>
      </c>
      <c r="E3">
        <v>1442657.6</v>
      </c>
      <c r="F3">
        <v>0</v>
      </c>
      <c r="G3">
        <v>0</v>
      </c>
      <c r="H3">
        <v>0</v>
      </c>
      <c r="I3">
        <v>201972.07</v>
      </c>
      <c r="J3">
        <v>43279.73</v>
      </c>
      <c r="K3">
        <v>36066.44</v>
      </c>
      <c r="L3">
        <v>0</v>
      </c>
      <c r="M3">
        <v>10327.5</v>
      </c>
      <c r="N3">
        <v>0</v>
      </c>
      <c r="O3">
        <v>0</v>
      </c>
      <c r="P3">
        <v>0</v>
      </c>
      <c r="Q3">
        <v>0</v>
      </c>
      <c r="R3">
        <v>0</v>
      </c>
      <c r="S3">
        <v>1174145</v>
      </c>
      <c r="T3" s="2">
        <v>45261</v>
      </c>
      <c r="V3" t="s">
        <v>31</v>
      </c>
      <c r="W3">
        <v>119906</v>
      </c>
      <c r="X3">
        <v>0</v>
      </c>
      <c r="Y3" t="s">
        <v>2484</v>
      </c>
      <c r="Z3">
        <v>0</v>
      </c>
      <c r="AA3" t="s">
        <v>2467</v>
      </c>
      <c r="AB3">
        <v>420249</v>
      </c>
      <c r="AC3">
        <v>0.14000000000000001</v>
      </c>
      <c r="AD3" t="s">
        <v>2485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1182045.1199999999</v>
      </c>
      <c r="E4">
        <v>916481.2</v>
      </c>
      <c r="F4">
        <v>0</v>
      </c>
      <c r="G4">
        <v>0</v>
      </c>
      <c r="H4">
        <v>0</v>
      </c>
      <c r="I4">
        <v>165486.31</v>
      </c>
      <c r="J4">
        <v>35461.35</v>
      </c>
      <c r="K4">
        <v>29551.13</v>
      </c>
      <c r="L4">
        <v>0</v>
      </c>
      <c r="M4">
        <v>10327.5</v>
      </c>
      <c r="N4">
        <v>0</v>
      </c>
      <c r="O4">
        <v>0</v>
      </c>
      <c r="P4">
        <v>0</v>
      </c>
      <c r="Q4">
        <v>0</v>
      </c>
      <c r="R4">
        <v>0</v>
      </c>
      <c r="S4">
        <v>941218</v>
      </c>
      <c r="T4" s="2">
        <v>45261</v>
      </c>
      <c r="V4" t="s">
        <v>31</v>
      </c>
      <c r="W4">
        <v>2808</v>
      </c>
      <c r="X4">
        <v>0</v>
      </c>
      <c r="Y4" t="s">
        <v>551</v>
      </c>
      <c r="Z4">
        <v>265563.92</v>
      </c>
      <c r="AA4" t="s">
        <v>2470</v>
      </c>
      <c r="AB4">
        <v>90774</v>
      </c>
      <c r="AC4">
        <v>-0.83</v>
      </c>
      <c r="AD4" t="s">
        <v>2486</v>
      </c>
    </row>
    <row r="5" spans="1:30" x14ac:dyDescent="0.25">
      <c r="A5">
        <v>84</v>
      </c>
      <c r="B5" t="s">
        <v>2095</v>
      </c>
      <c r="C5" t="s">
        <v>2096</v>
      </c>
      <c r="D5" s="11">
        <f t="shared" si="0"/>
        <v>1758554.61</v>
      </c>
      <c r="E5">
        <v>1758554.61</v>
      </c>
      <c r="F5">
        <v>0</v>
      </c>
      <c r="G5">
        <v>0</v>
      </c>
      <c r="H5">
        <v>0</v>
      </c>
      <c r="I5">
        <v>246197.65</v>
      </c>
      <c r="J5">
        <v>52756.639999999999</v>
      </c>
      <c r="K5">
        <v>43963.86</v>
      </c>
      <c r="L5">
        <v>0</v>
      </c>
      <c r="M5">
        <v>10327.5</v>
      </c>
      <c r="N5">
        <v>0</v>
      </c>
      <c r="O5">
        <v>0</v>
      </c>
      <c r="P5">
        <v>0</v>
      </c>
      <c r="Q5">
        <v>0</v>
      </c>
      <c r="R5">
        <v>0</v>
      </c>
      <c r="S5">
        <v>1405309</v>
      </c>
      <c r="T5" s="2">
        <v>45499</v>
      </c>
      <c r="V5" t="s">
        <v>31</v>
      </c>
      <c r="W5">
        <v>105408</v>
      </c>
      <c r="X5">
        <v>0</v>
      </c>
      <c r="Y5" t="s">
        <v>551</v>
      </c>
      <c r="Z5">
        <v>0</v>
      </c>
      <c r="AA5" t="s">
        <v>2470</v>
      </c>
      <c r="AB5">
        <v>344605</v>
      </c>
      <c r="AC5">
        <v>0.04</v>
      </c>
      <c r="AD5" t="s">
        <v>2487</v>
      </c>
    </row>
    <row r="6" spans="1:30" x14ac:dyDescent="0.25">
      <c r="A6">
        <v>276</v>
      </c>
      <c r="B6" t="s">
        <v>36</v>
      </c>
      <c r="C6" t="s">
        <v>37</v>
      </c>
      <c r="D6" s="11">
        <f t="shared" si="0"/>
        <v>1047268.4</v>
      </c>
      <c r="E6">
        <v>1047268.4</v>
      </c>
      <c r="F6">
        <v>0</v>
      </c>
      <c r="G6">
        <v>0</v>
      </c>
      <c r="H6">
        <v>0</v>
      </c>
      <c r="I6">
        <v>146617.57999999999</v>
      </c>
      <c r="J6">
        <v>31418.05</v>
      </c>
      <c r="K6">
        <v>26181.72</v>
      </c>
      <c r="L6">
        <v>0</v>
      </c>
      <c r="M6">
        <v>10327.5</v>
      </c>
      <c r="N6">
        <v>0</v>
      </c>
      <c r="O6">
        <v>0</v>
      </c>
      <c r="P6">
        <v>0</v>
      </c>
      <c r="Q6">
        <v>0</v>
      </c>
      <c r="R6">
        <v>0</v>
      </c>
      <c r="S6">
        <v>832724</v>
      </c>
      <c r="T6" s="2">
        <v>45313</v>
      </c>
      <c r="V6" t="s">
        <v>31</v>
      </c>
      <c r="W6">
        <v>105408</v>
      </c>
      <c r="X6">
        <v>0</v>
      </c>
      <c r="Y6" t="s">
        <v>551</v>
      </c>
      <c r="Z6">
        <v>0</v>
      </c>
      <c r="AA6" t="s">
        <v>2467</v>
      </c>
      <c r="AB6">
        <v>82866</v>
      </c>
      <c r="AC6">
        <v>0.45</v>
      </c>
      <c r="AD6" t="s">
        <v>2488</v>
      </c>
    </row>
    <row r="7" spans="1:30" x14ac:dyDescent="0.25">
      <c r="A7">
        <v>311</v>
      </c>
      <c r="B7" t="s">
        <v>38</v>
      </c>
      <c r="C7" t="s">
        <v>39</v>
      </c>
      <c r="D7" s="11">
        <f t="shared" si="0"/>
        <v>2876791.84</v>
      </c>
      <c r="E7">
        <v>2876791.84</v>
      </c>
      <c r="F7">
        <v>0</v>
      </c>
      <c r="G7">
        <v>0</v>
      </c>
      <c r="H7">
        <v>0</v>
      </c>
      <c r="I7">
        <v>402750.87</v>
      </c>
      <c r="J7">
        <v>86303.76</v>
      </c>
      <c r="K7">
        <v>71919.8</v>
      </c>
      <c r="L7">
        <v>0</v>
      </c>
      <c r="M7">
        <v>10327.5</v>
      </c>
      <c r="N7">
        <v>0</v>
      </c>
      <c r="O7">
        <v>0</v>
      </c>
      <c r="P7">
        <v>0</v>
      </c>
      <c r="Q7">
        <v>-163135.85999999999</v>
      </c>
      <c r="R7">
        <v>0</v>
      </c>
      <c r="S7">
        <v>2142354</v>
      </c>
      <c r="T7" s="2">
        <v>42339</v>
      </c>
      <c r="V7" t="s">
        <v>31</v>
      </c>
      <c r="W7">
        <v>100601</v>
      </c>
      <c r="X7">
        <v>0</v>
      </c>
      <c r="Y7" t="s">
        <v>551</v>
      </c>
      <c r="Z7">
        <v>0</v>
      </c>
      <c r="AA7" t="s">
        <v>2467</v>
      </c>
      <c r="AB7">
        <v>751713</v>
      </c>
      <c r="AC7">
        <v>-0.05</v>
      </c>
      <c r="AD7" t="s">
        <v>2489</v>
      </c>
    </row>
    <row r="8" spans="1:30" x14ac:dyDescent="0.25">
      <c r="A8">
        <v>318</v>
      </c>
      <c r="B8" t="s">
        <v>1445</v>
      </c>
      <c r="C8" t="s">
        <v>1487</v>
      </c>
      <c r="D8" s="11">
        <f t="shared" si="0"/>
        <v>1221698.0699999998</v>
      </c>
      <c r="E8">
        <v>946739.19999999995</v>
      </c>
      <c r="F8">
        <v>0</v>
      </c>
      <c r="G8">
        <v>0</v>
      </c>
      <c r="H8">
        <v>0</v>
      </c>
      <c r="I8">
        <v>171037.73</v>
      </c>
      <c r="J8">
        <v>36650.94</v>
      </c>
      <c r="K8">
        <v>30542.46</v>
      </c>
      <c r="L8">
        <v>0</v>
      </c>
      <c r="M8">
        <v>10327.5</v>
      </c>
      <c r="N8">
        <v>0</v>
      </c>
      <c r="O8">
        <v>0</v>
      </c>
      <c r="P8">
        <v>0</v>
      </c>
      <c r="Q8">
        <v>0</v>
      </c>
      <c r="R8">
        <v>0</v>
      </c>
      <c r="S8">
        <v>973139</v>
      </c>
      <c r="T8" s="2">
        <v>45446</v>
      </c>
      <c r="V8" t="s">
        <v>31</v>
      </c>
      <c r="W8">
        <v>105408</v>
      </c>
      <c r="X8">
        <v>0</v>
      </c>
      <c r="Y8" t="s">
        <v>551</v>
      </c>
      <c r="Z8">
        <v>274958.87</v>
      </c>
      <c r="AA8" t="s">
        <v>2470</v>
      </c>
      <c r="AB8">
        <v>115989</v>
      </c>
      <c r="AC8">
        <v>-0.44</v>
      </c>
      <c r="AD8" t="s">
        <v>2490</v>
      </c>
    </row>
    <row r="9" spans="1:30" x14ac:dyDescent="0.25">
      <c r="A9">
        <v>355</v>
      </c>
      <c r="B9" t="s">
        <v>2101</v>
      </c>
      <c r="C9" t="s">
        <v>2102</v>
      </c>
      <c r="D9" s="11">
        <f t="shared" si="0"/>
        <v>967592.87</v>
      </c>
      <c r="E9">
        <v>780320.2</v>
      </c>
      <c r="F9">
        <v>0</v>
      </c>
      <c r="G9">
        <v>0</v>
      </c>
      <c r="H9">
        <v>0</v>
      </c>
      <c r="I9">
        <v>135463.01</v>
      </c>
      <c r="J9">
        <v>29027.79</v>
      </c>
      <c r="K9">
        <v>24189.83</v>
      </c>
      <c r="L9">
        <v>0</v>
      </c>
      <c r="M9">
        <v>10327.5</v>
      </c>
      <c r="N9">
        <v>0</v>
      </c>
      <c r="O9">
        <v>0</v>
      </c>
      <c r="P9">
        <v>0</v>
      </c>
      <c r="Q9">
        <v>0</v>
      </c>
      <c r="R9">
        <v>0</v>
      </c>
      <c r="S9">
        <v>768585</v>
      </c>
      <c r="T9" s="2">
        <v>45566</v>
      </c>
      <c r="V9" t="s">
        <v>80</v>
      </c>
      <c r="W9">
        <v>2907</v>
      </c>
      <c r="X9">
        <v>0</v>
      </c>
      <c r="Y9" t="s">
        <v>551</v>
      </c>
      <c r="Z9">
        <v>187272.67</v>
      </c>
      <c r="AA9" t="s">
        <v>2470</v>
      </c>
      <c r="AB9">
        <v>68921</v>
      </c>
      <c r="AC9">
        <v>0.26</v>
      </c>
      <c r="AD9" t="s">
        <v>2491</v>
      </c>
    </row>
    <row r="10" spans="1:30" x14ac:dyDescent="0.25">
      <c r="A10">
        <v>370</v>
      </c>
      <c r="B10" t="s">
        <v>49</v>
      </c>
      <c r="C10" t="s">
        <v>50</v>
      </c>
      <c r="D10" s="11">
        <f t="shared" si="0"/>
        <v>88111.29</v>
      </c>
      <c r="E10">
        <v>88111.29</v>
      </c>
      <c r="F10">
        <v>0</v>
      </c>
      <c r="G10">
        <v>0</v>
      </c>
      <c r="H10">
        <v>0</v>
      </c>
      <c r="I10">
        <v>12335.58</v>
      </c>
      <c r="J10">
        <v>15026.88</v>
      </c>
      <c r="K10">
        <v>2202.7800000000002</v>
      </c>
      <c r="L10">
        <v>0</v>
      </c>
      <c r="M10">
        <v>10327.5</v>
      </c>
      <c r="N10">
        <v>0</v>
      </c>
      <c r="O10">
        <v>0</v>
      </c>
      <c r="P10">
        <v>0</v>
      </c>
      <c r="Q10">
        <v>12383.54</v>
      </c>
      <c r="R10">
        <v>12383.54</v>
      </c>
      <c r="S10">
        <v>60602</v>
      </c>
      <c r="T10" s="2">
        <v>45554</v>
      </c>
      <c r="V10" t="s">
        <v>31</v>
      </c>
      <c r="W10">
        <v>121705</v>
      </c>
      <c r="X10">
        <v>0</v>
      </c>
      <c r="Y10" t="s">
        <v>551</v>
      </c>
      <c r="Z10">
        <v>0</v>
      </c>
      <c r="AA10" t="s">
        <v>2470</v>
      </c>
      <c r="AB10">
        <v>10086</v>
      </c>
      <c r="AC10">
        <v>-0.09</v>
      </c>
      <c r="AD10" t="s">
        <v>2492</v>
      </c>
    </row>
    <row r="11" spans="1:30" x14ac:dyDescent="0.25">
      <c r="A11">
        <v>376</v>
      </c>
      <c r="B11" t="s">
        <v>51</v>
      </c>
      <c r="C11" t="s">
        <v>52</v>
      </c>
      <c r="D11" s="11">
        <f t="shared" si="0"/>
        <v>1376993.9400000002</v>
      </c>
      <c r="E11">
        <v>1065081.6000000001</v>
      </c>
      <c r="F11">
        <v>0</v>
      </c>
      <c r="G11">
        <v>0</v>
      </c>
      <c r="H11">
        <v>0</v>
      </c>
      <c r="I11">
        <v>192779.16</v>
      </c>
      <c r="J11">
        <v>41309.82</v>
      </c>
      <c r="K11">
        <v>34424.85</v>
      </c>
      <c r="L11">
        <v>0</v>
      </c>
      <c r="M11">
        <v>10327.5</v>
      </c>
      <c r="N11">
        <v>0</v>
      </c>
      <c r="O11">
        <v>0</v>
      </c>
      <c r="P11">
        <v>0</v>
      </c>
      <c r="Q11">
        <v>0</v>
      </c>
      <c r="R11">
        <v>0</v>
      </c>
      <c r="S11">
        <v>1098153</v>
      </c>
      <c r="T11" s="2">
        <v>45261</v>
      </c>
      <c r="V11" t="s">
        <v>31</v>
      </c>
      <c r="W11">
        <v>3009</v>
      </c>
      <c r="X11">
        <v>0</v>
      </c>
      <c r="Y11" t="s">
        <v>551</v>
      </c>
      <c r="Z11">
        <v>311912.34000000003</v>
      </c>
      <c r="AA11" t="s">
        <v>2470</v>
      </c>
      <c r="AB11">
        <v>215168</v>
      </c>
      <c r="AC11">
        <v>0.39</v>
      </c>
      <c r="AD11" t="s">
        <v>2493</v>
      </c>
    </row>
    <row r="12" spans="1:30" x14ac:dyDescent="0.25">
      <c r="A12">
        <v>499</v>
      </c>
      <c r="B12" t="s">
        <v>55</v>
      </c>
      <c r="C12" t="s">
        <v>56</v>
      </c>
      <c r="D12" s="11">
        <f t="shared" si="0"/>
        <v>1177881</v>
      </c>
      <c r="E12">
        <v>1177881</v>
      </c>
      <c r="F12">
        <v>0</v>
      </c>
      <c r="G12">
        <v>0</v>
      </c>
      <c r="H12">
        <v>0</v>
      </c>
      <c r="I12">
        <v>164903.34</v>
      </c>
      <c r="J12">
        <v>35336.43</v>
      </c>
      <c r="K12">
        <v>29447.03</v>
      </c>
      <c r="L12">
        <v>0</v>
      </c>
      <c r="M12">
        <v>10327.5</v>
      </c>
      <c r="N12">
        <v>0</v>
      </c>
      <c r="O12">
        <v>0</v>
      </c>
      <c r="P12">
        <v>0</v>
      </c>
      <c r="Q12">
        <v>0</v>
      </c>
      <c r="R12">
        <v>0</v>
      </c>
      <c r="S12">
        <v>937867</v>
      </c>
      <c r="T12" s="2">
        <v>45261</v>
      </c>
      <c r="V12">
        <v>1</v>
      </c>
      <c r="W12">
        <v>3207</v>
      </c>
      <c r="X12">
        <v>0</v>
      </c>
      <c r="Y12" t="s">
        <v>551</v>
      </c>
      <c r="Z12">
        <v>0</v>
      </c>
      <c r="AA12" t="s">
        <v>2467</v>
      </c>
      <c r="AB12">
        <v>193354</v>
      </c>
      <c r="AC12">
        <v>0.3</v>
      </c>
      <c r="AD12" t="s">
        <v>2494</v>
      </c>
    </row>
    <row r="13" spans="1:30" x14ac:dyDescent="0.25">
      <c r="A13">
        <v>512</v>
      </c>
      <c r="B13" t="s">
        <v>57</v>
      </c>
      <c r="C13" t="s">
        <v>58</v>
      </c>
      <c r="D13" s="11">
        <f t="shared" si="0"/>
        <v>844870.6</v>
      </c>
      <c r="E13">
        <v>844870.6</v>
      </c>
      <c r="F13">
        <v>0</v>
      </c>
      <c r="G13">
        <v>0</v>
      </c>
      <c r="H13">
        <v>0</v>
      </c>
      <c r="I13">
        <v>118281.88</v>
      </c>
      <c r="J13">
        <v>25346.12</v>
      </c>
      <c r="K13">
        <v>21121.77</v>
      </c>
      <c r="L13">
        <v>0</v>
      </c>
      <c r="M13">
        <v>10327.5</v>
      </c>
      <c r="N13">
        <v>0</v>
      </c>
      <c r="O13">
        <v>0</v>
      </c>
      <c r="P13">
        <v>0</v>
      </c>
      <c r="Q13">
        <v>0</v>
      </c>
      <c r="R13">
        <v>0</v>
      </c>
      <c r="S13">
        <v>669793</v>
      </c>
      <c r="T13" s="2">
        <v>45261</v>
      </c>
      <c r="V13" t="s">
        <v>31</v>
      </c>
      <c r="W13">
        <v>105408</v>
      </c>
      <c r="X13">
        <v>0</v>
      </c>
      <c r="Y13" t="s">
        <v>551</v>
      </c>
      <c r="Z13">
        <v>0</v>
      </c>
      <c r="AA13" t="s">
        <v>2470</v>
      </c>
      <c r="AB13">
        <v>30258</v>
      </c>
      <c r="AC13">
        <v>-0.33</v>
      </c>
      <c r="AD13" t="s">
        <v>2495</v>
      </c>
    </row>
    <row r="14" spans="1:30" x14ac:dyDescent="0.25">
      <c r="A14">
        <v>560</v>
      </c>
      <c r="B14" t="s">
        <v>59</v>
      </c>
      <c r="C14" t="s">
        <v>60</v>
      </c>
      <c r="D14" s="11">
        <f t="shared" si="0"/>
        <v>1680295.12</v>
      </c>
      <c r="E14">
        <v>1368472.8</v>
      </c>
      <c r="F14">
        <v>0</v>
      </c>
      <c r="G14">
        <v>0</v>
      </c>
      <c r="H14">
        <v>0</v>
      </c>
      <c r="I14">
        <v>235241.31</v>
      </c>
      <c r="J14">
        <v>50408.85</v>
      </c>
      <c r="K14">
        <v>42007.38</v>
      </c>
      <c r="L14">
        <v>0</v>
      </c>
      <c r="M14">
        <v>10327.5</v>
      </c>
      <c r="N14">
        <v>0</v>
      </c>
      <c r="O14">
        <v>0</v>
      </c>
      <c r="P14">
        <v>0</v>
      </c>
      <c r="Q14">
        <v>0</v>
      </c>
      <c r="R14">
        <v>0</v>
      </c>
      <c r="S14">
        <v>1342310</v>
      </c>
      <c r="T14" s="2">
        <v>45566</v>
      </c>
      <c r="V14">
        <v>1</v>
      </c>
      <c r="W14">
        <v>105408</v>
      </c>
      <c r="X14">
        <v>0</v>
      </c>
      <c r="Y14" t="s">
        <v>551</v>
      </c>
      <c r="Z14">
        <v>311822.32</v>
      </c>
      <c r="AA14" t="s">
        <v>43</v>
      </c>
      <c r="AB14">
        <v>359086</v>
      </c>
      <c r="AC14">
        <v>-0.08</v>
      </c>
      <c r="AD14" t="s">
        <v>2496</v>
      </c>
    </row>
    <row r="15" spans="1:30" x14ac:dyDescent="0.25">
      <c r="A15">
        <v>708</v>
      </c>
      <c r="B15" t="s">
        <v>2497</v>
      </c>
      <c r="C15" t="s">
        <v>1555</v>
      </c>
      <c r="D15" s="11">
        <f t="shared" si="0"/>
        <v>757122.4</v>
      </c>
      <c r="E15">
        <v>757122.4</v>
      </c>
      <c r="F15">
        <v>0</v>
      </c>
      <c r="G15">
        <v>0</v>
      </c>
      <c r="H15">
        <v>0</v>
      </c>
      <c r="I15">
        <v>105997.14</v>
      </c>
      <c r="J15">
        <v>22713.67</v>
      </c>
      <c r="K15">
        <v>18928.07</v>
      </c>
      <c r="L15">
        <v>0</v>
      </c>
      <c r="M15">
        <v>10327.5</v>
      </c>
      <c r="N15">
        <v>0</v>
      </c>
      <c r="O15">
        <v>0</v>
      </c>
      <c r="P15">
        <v>0</v>
      </c>
      <c r="Q15">
        <v>0</v>
      </c>
      <c r="R15">
        <v>0</v>
      </c>
      <c r="S15">
        <v>599156</v>
      </c>
      <c r="T15" s="2">
        <v>45539</v>
      </c>
      <c r="V15">
        <v>1</v>
      </c>
      <c r="W15">
        <v>105408</v>
      </c>
      <c r="X15">
        <v>0</v>
      </c>
      <c r="Y15" t="s">
        <v>551</v>
      </c>
      <c r="Z15">
        <v>0</v>
      </c>
      <c r="AA15" t="s">
        <v>2470</v>
      </c>
      <c r="AB15">
        <v>22693.5</v>
      </c>
      <c r="AC15">
        <v>-0.02</v>
      </c>
      <c r="AD15" t="s">
        <v>2498</v>
      </c>
    </row>
    <row r="16" spans="1:30" x14ac:dyDescent="0.25">
      <c r="A16">
        <v>779</v>
      </c>
      <c r="B16" t="s">
        <v>2499</v>
      </c>
      <c r="C16" t="s">
        <v>1557</v>
      </c>
      <c r="D16" s="11">
        <f t="shared" si="0"/>
        <v>458913</v>
      </c>
      <c r="E16">
        <v>458913</v>
      </c>
      <c r="F16">
        <v>0</v>
      </c>
      <c r="G16">
        <v>0</v>
      </c>
      <c r="H16">
        <v>0</v>
      </c>
      <c r="I16">
        <v>64247.82</v>
      </c>
      <c r="J16">
        <v>21491.38</v>
      </c>
      <c r="K16">
        <v>11472.83</v>
      </c>
      <c r="L16">
        <v>0</v>
      </c>
      <c r="M16">
        <v>10327.5</v>
      </c>
      <c r="N16">
        <v>0</v>
      </c>
      <c r="O16">
        <v>0</v>
      </c>
      <c r="P16">
        <v>0</v>
      </c>
      <c r="Q16">
        <v>7723.99</v>
      </c>
      <c r="R16">
        <v>7723.99</v>
      </c>
      <c r="S16">
        <v>359098</v>
      </c>
      <c r="T16" s="2">
        <v>45547</v>
      </c>
      <c r="V16">
        <v>1</v>
      </c>
      <c r="W16">
        <v>2808</v>
      </c>
      <c r="X16">
        <v>0</v>
      </c>
      <c r="Y16" t="s">
        <v>551</v>
      </c>
      <c r="Z16">
        <v>0</v>
      </c>
      <c r="AA16" t="s">
        <v>2470</v>
      </c>
      <c r="AB16">
        <v>0</v>
      </c>
      <c r="AC16">
        <v>0.54</v>
      </c>
      <c r="AD16" t="s">
        <v>2500</v>
      </c>
    </row>
    <row r="17" spans="1:30" x14ac:dyDescent="0.25">
      <c r="A17">
        <v>842</v>
      </c>
      <c r="B17" t="s">
        <v>63</v>
      </c>
      <c r="C17" t="s">
        <v>64</v>
      </c>
      <c r="D17" s="11">
        <f t="shared" si="0"/>
        <v>300562.8</v>
      </c>
      <c r="E17">
        <v>300562.8</v>
      </c>
      <c r="F17">
        <v>0</v>
      </c>
      <c r="G17">
        <v>0</v>
      </c>
      <c r="H17">
        <v>0</v>
      </c>
      <c r="I17">
        <v>42078.79</v>
      </c>
      <c r="J17">
        <v>15026.88</v>
      </c>
      <c r="K17">
        <v>7514.07</v>
      </c>
      <c r="L17">
        <v>0</v>
      </c>
      <c r="M17">
        <v>10327.5</v>
      </c>
      <c r="N17">
        <v>0</v>
      </c>
      <c r="O17">
        <v>0</v>
      </c>
      <c r="P17">
        <v>0</v>
      </c>
      <c r="Q17">
        <v>6010</v>
      </c>
      <c r="R17">
        <v>6010</v>
      </c>
      <c r="S17">
        <v>373333</v>
      </c>
      <c r="T17" s="2">
        <v>45555</v>
      </c>
      <c r="V17" t="s">
        <v>31</v>
      </c>
      <c r="W17">
        <v>105408</v>
      </c>
      <c r="X17">
        <v>0</v>
      </c>
      <c r="Y17" t="s">
        <v>2501</v>
      </c>
      <c r="Z17">
        <v>0</v>
      </c>
      <c r="AA17" t="s">
        <v>2470</v>
      </c>
      <c r="AB17">
        <v>58835</v>
      </c>
      <c r="AC17">
        <v>0.11</v>
      </c>
      <c r="AD17" t="s">
        <v>2502</v>
      </c>
    </row>
    <row r="18" spans="1:30" x14ac:dyDescent="0.25">
      <c r="A18">
        <v>1073</v>
      </c>
      <c r="B18" t="s">
        <v>65</v>
      </c>
      <c r="C18" t="s">
        <v>66</v>
      </c>
      <c r="D18" s="11">
        <f t="shared" si="0"/>
        <v>2448759.77</v>
      </c>
      <c r="E18">
        <v>2448759.77</v>
      </c>
      <c r="F18">
        <v>0</v>
      </c>
      <c r="G18">
        <v>0</v>
      </c>
      <c r="H18">
        <v>0</v>
      </c>
      <c r="I18">
        <v>342826.37</v>
      </c>
      <c r="J18">
        <v>73462.789999999994</v>
      </c>
      <c r="K18">
        <v>61219</v>
      </c>
      <c r="L18">
        <v>0</v>
      </c>
      <c r="M18">
        <v>10327.5</v>
      </c>
      <c r="N18">
        <v>0</v>
      </c>
      <c r="O18">
        <v>0</v>
      </c>
      <c r="P18">
        <v>0</v>
      </c>
      <c r="Q18">
        <v>0</v>
      </c>
      <c r="R18">
        <v>0</v>
      </c>
      <c r="S18">
        <v>1960924</v>
      </c>
      <c r="T18" s="2">
        <v>45261</v>
      </c>
      <c r="V18" t="s">
        <v>31</v>
      </c>
      <c r="W18">
        <v>100106</v>
      </c>
      <c r="X18">
        <v>0</v>
      </c>
      <c r="Y18" t="s">
        <v>551</v>
      </c>
      <c r="Z18">
        <v>0</v>
      </c>
      <c r="AA18" t="s">
        <v>2470</v>
      </c>
      <c r="AB18">
        <v>623651</v>
      </c>
      <c r="AC18">
        <v>-0.11</v>
      </c>
      <c r="AD18" t="s">
        <v>2503</v>
      </c>
    </row>
    <row r="19" spans="1:30" x14ac:dyDescent="0.25">
      <c r="A19">
        <v>1354</v>
      </c>
      <c r="B19" t="s">
        <v>72</v>
      </c>
      <c r="C19" t="s">
        <v>73</v>
      </c>
      <c r="D19" s="11">
        <f t="shared" si="0"/>
        <v>1221698.0699999998</v>
      </c>
      <c r="E19">
        <v>946739.19999999995</v>
      </c>
      <c r="F19">
        <v>0</v>
      </c>
      <c r="G19">
        <v>0</v>
      </c>
      <c r="H19">
        <v>0</v>
      </c>
      <c r="I19">
        <v>171037.73</v>
      </c>
      <c r="J19">
        <v>36650.94</v>
      </c>
      <c r="K19">
        <v>30542.46</v>
      </c>
      <c r="L19">
        <v>0</v>
      </c>
      <c r="M19">
        <v>10327.5</v>
      </c>
      <c r="N19">
        <v>0</v>
      </c>
      <c r="O19">
        <v>0</v>
      </c>
      <c r="P19">
        <v>0</v>
      </c>
      <c r="Q19">
        <v>0</v>
      </c>
      <c r="R19">
        <v>0</v>
      </c>
      <c r="S19">
        <v>973139</v>
      </c>
      <c r="T19" s="2">
        <v>45198</v>
      </c>
      <c r="V19" t="s">
        <v>31</v>
      </c>
      <c r="W19">
        <v>3801</v>
      </c>
      <c r="X19">
        <v>0</v>
      </c>
      <c r="Y19" t="s">
        <v>551</v>
      </c>
      <c r="Z19">
        <v>274958.87</v>
      </c>
      <c r="AA19" t="s">
        <v>2470</v>
      </c>
      <c r="AB19">
        <v>115989</v>
      </c>
      <c r="AC19">
        <v>-0.44</v>
      </c>
      <c r="AD19" t="s">
        <v>2490</v>
      </c>
    </row>
    <row r="20" spans="1:30" x14ac:dyDescent="0.25">
      <c r="A20">
        <v>1355</v>
      </c>
      <c r="B20" t="s">
        <v>524</v>
      </c>
      <c r="C20" t="s">
        <v>583</v>
      </c>
      <c r="D20" s="11">
        <f t="shared" si="0"/>
        <v>1619045.07</v>
      </c>
      <c r="E20">
        <v>1619045.07</v>
      </c>
      <c r="F20">
        <v>0</v>
      </c>
      <c r="G20">
        <v>0</v>
      </c>
      <c r="H20">
        <v>0</v>
      </c>
      <c r="I20">
        <v>226666.31</v>
      </c>
      <c r="J20">
        <v>48571.35</v>
      </c>
      <c r="K20">
        <v>40476.129999999997</v>
      </c>
      <c r="L20">
        <v>0</v>
      </c>
      <c r="M20">
        <v>10327.5</v>
      </c>
      <c r="N20">
        <v>0</v>
      </c>
      <c r="O20">
        <v>0</v>
      </c>
      <c r="P20">
        <v>0</v>
      </c>
      <c r="Q20">
        <v>0</v>
      </c>
      <c r="R20">
        <v>0</v>
      </c>
      <c r="S20">
        <v>1293003</v>
      </c>
      <c r="T20" s="2">
        <v>45316</v>
      </c>
      <c r="V20" t="s">
        <v>31</v>
      </c>
      <c r="W20">
        <v>105408</v>
      </c>
      <c r="X20">
        <v>0</v>
      </c>
      <c r="Y20" t="s">
        <v>551</v>
      </c>
      <c r="Z20">
        <v>0</v>
      </c>
      <c r="AA20" t="s">
        <v>2470</v>
      </c>
      <c r="AB20">
        <v>290813</v>
      </c>
      <c r="AC20">
        <v>-0.78</v>
      </c>
      <c r="AD20" t="s">
        <v>2504</v>
      </c>
    </row>
    <row r="21" spans="1:30" x14ac:dyDescent="0.25">
      <c r="A21">
        <v>1370</v>
      </c>
      <c r="B21" t="s">
        <v>74</v>
      </c>
      <c r="C21" t="s">
        <v>75</v>
      </c>
      <c r="D21" s="11">
        <f t="shared" si="0"/>
        <v>949013</v>
      </c>
      <c r="E21">
        <v>949013</v>
      </c>
      <c r="F21">
        <v>0</v>
      </c>
      <c r="G21">
        <v>0</v>
      </c>
      <c r="H21">
        <v>0</v>
      </c>
      <c r="I21">
        <v>132861.82</v>
      </c>
      <c r="J21">
        <v>28470.39</v>
      </c>
      <c r="K21">
        <v>23725.33</v>
      </c>
      <c r="L21">
        <v>0</v>
      </c>
      <c r="M21">
        <v>10327.5</v>
      </c>
      <c r="N21">
        <v>0</v>
      </c>
      <c r="O21">
        <v>0</v>
      </c>
      <c r="P21">
        <v>0</v>
      </c>
      <c r="Q21">
        <v>-200000</v>
      </c>
      <c r="R21">
        <v>0</v>
      </c>
      <c r="S21">
        <v>553628</v>
      </c>
      <c r="T21" s="2">
        <v>45261</v>
      </c>
      <c r="V21">
        <v>1</v>
      </c>
      <c r="W21">
        <v>105408</v>
      </c>
      <c r="X21">
        <v>0</v>
      </c>
      <c r="Y21" t="s">
        <v>551</v>
      </c>
      <c r="Z21">
        <v>0</v>
      </c>
      <c r="AA21" t="s">
        <v>2467</v>
      </c>
      <c r="AB21">
        <v>0</v>
      </c>
      <c r="AC21">
        <v>0.04</v>
      </c>
      <c r="AD21" t="s">
        <v>2505</v>
      </c>
    </row>
    <row r="22" spans="1:30" x14ac:dyDescent="0.25">
      <c r="A22">
        <v>1383</v>
      </c>
      <c r="B22" t="s">
        <v>76</v>
      </c>
      <c r="C22" t="s">
        <v>77</v>
      </c>
      <c r="D22" s="11">
        <f t="shared" si="0"/>
        <v>971702.5</v>
      </c>
      <c r="E22">
        <v>971702.5</v>
      </c>
      <c r="F22">
        <v>0</v>
      </c>
      <c r="G22">
        <v>0</v>
      </c>
      <c r="H22">
        <v>0</v>
      </c>
      <c r="I22">
        <v>136038.35999999999</v>
      </c>
      <c r="J22">
        <v>29151.08</v>
      </c>
      <c r="K22">
        <v>24292.57</v>
      </c>
      <c r="L22">
        <v>0</v>
      </c>
      <c r="M22">
        <v>10327.5</v>
      </c>
      <c r="N22">
        <v>0</v>
      </c>
      <c r="O22">
        <v>0</v>
      </c>
      <c r="P22">
        <v>0</v>
      </c>
      <c r="Q22">
        <v>0</v>
      </c>
      <c r="R22">
        <v>0</v>
      </c>
      <c r="S22">
        <v>771893</v>
      </c>
      <c r="T22" s="2">
        <v>45261</v>
      </c>
      <c r="V22">
        <v>1</v>
      </c>
      <c r="W22">
        <v>100106</v>
      </c>
      <c r="X22">
        <v>0</v>
      </c>
      <c r="Y22" t="s">
        <v>551</v>
      </c>
      <c r="Z22">
        <v>0</v>
      </c>
      <c r="AA22" t="s">
        <v>2467</v>
      </c>
      <c r="AB22">
        <v>29595</v>
      </c>
      <c r="AC22">
        <v>0.01</v>
      </c>
      <c r="AD22" t="s">
        <v>2506</v>
      </c>
    </row>
    <row r="23" spans="1:30" x14ac:dyDescent="0.25">
      <c r="A23">
        <v>1403</v>
      </c>
      <c r="B23" t="s">
        <v>2507</v>
      </c>
      <c r="C23" t="s">
        <v>2508</v>
      </c>
      <c r="D23" s="11">
        <f t="shared" si="0"/>
        <v>143221.20000000001</v>
      </c>
      <c r="E23">
        <v>143221.20000000001</v>
      </c>
      <c r="F23">
        <v>0</v>
      </c>
      <c r="G23">
        <v>0</v>
      </c>
      <c r="H23">
        <v>0</v>
      </c>
      <c r="I23">
        <v>20050.97</v>
      </c>
      <c r="J23">
        <v>15026.88</v>
      </c>
      <c r="K23">
        <v>3580.53</v>
      </c>
      <c r="L23">
        <v>0</v>
      </c>
      <c r="M23">
        <v>10327.5</v>
      </c>
      <c r="N23">
        <v>0</v>
      </c>
      <c r="O23">
        <v>0</v>
      </c>
      <c r="P23">
        <v>0</v>
      </c>
      <c r="Q23">
        <v>10730.24</v>
      </c>
      <c r="R23">
        <v>10730.24</v>
      </c>
      <c r="S23">
        <v>200000</v>
      </c>
      <c r="T23" s="2">
        <v>45560</v>
      </c>
      <c r="V23">
        <v>1</v>
      </c>
      <c r="W23">
        <v>105408</v>
      </c>
      <c r="X23">
        <v>0</v>
      </c>
      <c r="Y23" t="s">
        <v>2509</v>
      </c>
      <c r="Z23">
        <v>0</v>
      </c>
      <c r="AA23" t="s">
        <v>2470</v>
      </c>
      <c r="AB23">
        <v>58835</v>
      </c>
      <c r="AC23">
        <v>0.44</v>
      </c>
      <c r="AD23" t="s">
        <v>2510</v>
      </c>
    </row>
    <row r="24" spans="1:30" x14ac:dyDescent="0.25">
      <c r="A24">
        <v>1480</v>
      </c>
      <c r="B24" t="s">
        <v>84</v>
      </c>
      <c r="C24" t="s">
        <v>85</v>
      </c>
      <c r="D24" s="11">
        <f t="shared" si="0"/>
        <v>384612.8</v>
      </c>
      <c r="E24">
        <v>384612.8</v>
      </c>
      <c r="F24">
        <v>0</v>
      </c>
      <c r="G24">
        <v>0</v>
      </c>
      <c r="H24">
        <v>0</v>
      </c>
      <c r="I24">
        <v>53845.79</v>
      </c>
      <c r="J24">
        <v>11538.38</v>
      </c>
      <c r="K24">
        <v>9615.32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309613</v>
      </c>
      <c r="T24" s="2">
        <v>45271</v>
      </c>
      <c r="U24" s="2">
        <v>45554</v>
      </c>
      <c r="V24" t="s">
        <v>31</v>
      </c>
      <c r="W24">
        <v>2808</v>
      </c>
      <c r="X24">
        <v>0</v>
      </c>
      <c r="Y24" t="s">
        <v>551</v>
      </c>
      <c r="Z24">
        <v>0</v>
      </c>
      <c r="AA24" t="s">
        <v>2470</v>
      </c>
      <c r="AB24">
        <v>0</v>
      </c>
      <c r="AC24">
        <v>-0.31</v>
      </c>
      <c r="AD24" t="s">
        <v>2511</v>
      </c>
    </row>
    <row r="25" spans="1:30" x14ac:dyDescent="0.25">
      <c r="A25">
        <v>1518</v>
      </c>
      <c r="B25" t="s">
        <v>88</v>
      </c>
      <c r="C25" t="s">
        <v>89</v>
      </c>
      <c r="D25" s="11">
        <f t="shared" si="0"/>
        <v>869077</v>
      </c>
      <c r="E25">
        <v>869077</v>
      </c>
      <c r="F25">
        <v>0</v>
      </c>
      <c r="G25">
        <v>0</v>
      </c>
      <c r="H25">
        <v>0</v>
      </c>
      <c r="I25">
        <v>121670.78</v>
      </c>
      <c r="J25">
        <v>26072.31</v>
      </c>
      <c r="K25">
        <v>21726.93</v>
      </c>
      <c r="L25">
        <v>0</v>
      </c>
      <c r="M25">
        <v>10327.5</v>
      </c>
      <c r="N25">
        <v>0</v>
      </c>
      <c r="O25">
        <v>0</v>
      </c>
      <c r="P25">
        <v>0</v>
      </c>
      <c r="Q25">
        <v>0</v>
      </c>
      <c r="R25">
        <v>0</v>
      </c>
      <c r="S25">
        <v>689279</v>
      </c>
      <c r="T25" s="2">
        <v>45261</v>
      </c>
      <c r="V25">
        <v>1</v>
      </c>
      <c r="W25">
        <v>105408</v>
      </c>
      <c r="X25">
        <v>0</v>
      </c>
      <c r="Y25" t="s">
        <v>551</v>
      </c>
      <c r="Z25">
        <v>0</v>
      </c>
      <c r="AA25" t="s">
        <v>2470</v>
      </c>
      <c r="AB25">
        <v>50430</v>
      </c>
      <c r="AC25">
        <v>-0.48</v>
      </c>
      <c r="AD25" t="s">
        <v>2512</v>
      </c>
    </row>
    <row r="26" spans="1:30" x14ac:dyDescent="0.25">
      <c r="A26">
        <v>1609</v>
      </c>
      <c r="B26" t="s">
        <v>525</v>
      </c>
      <c r="C26" t="s">
        <v>584</v>
      </c>
      <c r="D26" s="11">
        <f t="shared" si="0"/>
        <v>892274.8</v>
      </c>
      <c r="E26">
        <v>892274.8</v>
      </c>
      <c r="F26">
        <v>0</v>
      </c>
      <c r="G26">
        <v>0</v>
      </c>
      <c r="H26">
        <v>0</v>
      </c>
      <c r="I26">
        <v>124918.48</v>
      </c>
      <c r="J26">
        <v>26768.25</v>
      </c>
      <c r="K26">
        <v>22306.880000000001</v>
      </c>
      <c r="L26">
        <v>0</v>
      </c>
      <c r="M26">
        <v>10327.5</v>
      </c>
      <c r="N26">
        <v>0</v>
      </c>
      <c r="O26">
        <v>0</v>
      </c>
      <c r="P26">
        <v>0</v>
      </c>
      <c r="Q26">
        <v>0</v>
      </c>
      <c r="R26">
        <v>0</v>
      </c>
      <c r="S26">
        <v>707953</v>
      </c>
      <c r="T26" s="2">
        <v>45324</v>
      </c>
      <c r="V26" t="s">
        <v>31</v>
      </c>
      <c r="W26">
        <v>105408</v>
      </c>
      <c r="X26">
        <v>0</v>
      </c>
      <c r="Y26" t="s">
        <v>551</v>
      </c>
      <c r="Z26">
        <v>0</v>
      </c>
      <c r="AA26" t="s">
        <v>2470</v>
      </c>
      <c r="AB26">
        <v>70602</v>
      </c>
      <c r="AC26">
        <v>-0.69</v>
      </c>
      <c r="AD26" t="s">
        <v>2513</v>
      </c>
    </row>
    <row r="27" spans="1:30" x14ac:dyDescent="0.25">
      <c r="A27">
        <v>1639</v>
      </c>
      <c r="B27" t="s">
        <v>93</v>
      </c>
      <c r="C27" t="s">
        <v>94</v>
      </c>
      <c r="D27" s="11">
        <f t="shared" si="0"/>
        <v>926567.2</v>
      </c>
      <c r="E27">
        <v>926567.2</v>
      </c>
      <c r="F27">
        <v>0</v>
      </c>
      <c r="G27">
        <v>0</v>
      </c>
      <c r="H27">
        <v>0</v>
      </c>
      <c r="I27">
        <v>129719.42</v>
      </c>
      <c r="J27">
        <v>27797.02</v>
      </c>
      <c r="K27">
        <v>23164.19</v>
      </c>
      <c r="L27">
        <v>0</v>
      </c>
      <c r="M27">
        <v>10327.5</v>
      </c>
      <c r="N27">
        <v>0</v>
      </c>
      <c r="O27">
        <v>0</v>
      </c>
      <c r="P27">
        <v>0</v>
      </c>
      <c r="Q27">
        <v>0</v>
      </c>
      <c r="R27">
        <v>0</v>
      </c>
      <c r="S27">
        <v>735559</v>
      </c>
      <c r="T27" s="2">
        <v>45261</v>
      </c>
      <c r="V27" t="s">
        <v>31</v>
      </c>
      <c r="W27">
        <v>100809</v>
      </c>
      <c r="X27">
        <v>0</v>
      </c>
      <c r="Y27" t="s">
        <v>551</v>
      </c>
      <c r="Z27">
        <v>0</v>
      </c>
      <c r="AA27" t="s">
        <v>2470</v>
      </c>
      <c r="AB27">
        <v>104222</v>
      </c>
      <c r="AC27">
        <v>-7.0000000000000007E-2</v>
      </c>
      <c r="AD27" t="s">
        <v>2514</v>
      </c>
    </row>
    <row r="28" spans="1:30" x14ac:dyDescent="0.25">
      <c r="A28">
        <v>1698</v>
      </c>
      <c r="B28" t="s">
        <v>1750</v>
      </c>
      <c r="C28" t="s">
        <v>1559</v>
      </c>
      <c r="D28" s="11">
        <f t="shared" si="0"/>
        <v>1003297.51</v>
      </c>
      <c r="E28">
        <v>748381.2</v>
      </c>
      <c r="F28">
        <v>0</v>
      </c>
      <c r="G28">
        <v>0</v>
      </c>
      <c r="H28">
        <v>0</v>
      </c>
      <c r="I28">
        <v>132993.42000000001</v>
      </c>
      <c r="J28">
        <v>28498.59</v>
      </c>
      <c r="K28">
        <v>23748.82</v>
      </c>
      <c r="L28">
        <v>0</v>
      </c>
      <c r="M28">
        <v>10327.5</v>
      </c>
      <c r="N28">
        <v>0</v>
      </c>
      <c r="O28">
        <v>0</v>
      </c>
      <c r="P28">
        <v>0</v>
      </c>
      <c r="Q28">
        <v>0</v>
      </c>
      <c r="R28">
        <v>0</v>
      </c>
      <c r="S28">
        <v>754385</v>
      </c>
      <c r="T28" s="2">
        <v>45499</v>
      </c>
      <c r="V28">
        <v>1</v>
      </c>
      <c r="W28">
        <v>2808</v>
      </c>
      <c r="X28">
        <v>0</v>
      </c>
      <c r="Y28" t="s">
        <v>551</v>
      </c>
      <c r="Z28">
        <v>254916.31</v>
      </c>
      <c r="AA28" t="s">
        <v>2470</v>
      </c>
      <c r="AB28">
        <v>115989</v>
      </c>
      <c r="AC28">
        <v>0.32</v>
      </c>
      <c r="AD28" t="s">
        <v>2515</v>
      </c>
    </row>
    <row r="29" spans="1:30" x14ac:dyDescent="0.25">
      <c r="A29">
        <v>1984</v>
      </c>
      <c r="B29" t="s">
        <v>99</v>
      </c>
      <c r="C29" t="s">
        <v>100</v>
      </c>
      <c r="D29" s="11">
        <f t="shared" si="0"/>
        <v>946403</v>
      </c>
      <c r="E29">
        <v>946403</v>
      </c>
      <c r="F29">
        <v>0</v>
      </c>
      <c r="G29">
        <v>0</v>
      </c>
      <c r="H29">
        <v>0</v>
      </c>
      <c r="I29">
        <v>132496.42000000001</v>
      </c>
      <c r="J29">
        <v>28392.09</v>
      </c>
      <c r="K29">
        <v>23660.07</v>
      </c>
      <c r="L29">
        <v>0</v>
      </c>
      <c r="M29">
        <v>10327.5</v>
      </c>
      <c r="N29">
        <v>0</v>
      </c>
      <c r="O29">
        <v>0</v>
      </c>
      <c r="P29">
        <v>0</v>
      </c>
      <c r="Q29">
        <v>0</v>
      </c>
      <c r="R29">
        <v>0</v>
      </c>
      <c r="S29">
        <v>956970</v>
      </c>
      <c r="T29" s="2">
        <v>45176</v>
      </c>
      <c r="V29" t="s">
        <v>31</v>
      </c>
      <c r="W29">
        <v>105408</v>
      </c>
      <c r="X29">
        <v>0</v>
      </c>
      <c r="Y29" t="s">
        <v>2516</v>
      </c>
      <c r="Z29">
        <v>0</v>
      </c>
      <c r="AA29" t="s">
        <v>2470</v>
      </c>
      <c r="AB29">
        <v>117670</v>
      </c>
      <c r="AC29">
        <v>0.08</v>
      </c>
      <c r="AD29" t="s">
        <v>2517</v>
      </c>
    </row>
    <row r="30" spans="1:30" x14ac:dyDescent="0.25">
      <c r="A30">
        <v>1994</v>
      </c>
      <c r="B30" t="s">
        <v>101</v>
      </c>
      <c r="C30" t="s">
        <v>102</v>
      </c>
      <c r="D30" s="11">
        <f t="shared" si="0"/>
        <v>1165465.47</v>
      </c>
      <c r="E30">
        <v>903033.2</v>
      </c>
      <c r="F30">
        <v>0</v>
      </c>
      <c r="G30">
        <v>0</v>
      </c>
      <c r="H30">
        <v>0</v>
      </c>
      <c r="I30">
        <v>163165.16</v>
      </c>
      <c r="J30">
        <v>34963.96</v>
      </c>
      <c r="K30">
        <v>29136.639999999999</v>
      </c>
      <c r="L30">
        <v>0</v>
      </c>
      <c r="M30">
        <v>10327.5</v>
      </c>
      <c r="N30">
        <v>0</v>
      </c>
      <c r="O30">
        <v>0</v>
      </c>
      <c r="P30">
        <v>0</v>
      </c>
      <c r="Q30">
        <v>0</v>
      </c>
      <c r="R30">
        <v>0</v>
      </c>
      <c r="S30">
        <v>927872</v>
      </c>
      <c r="T30" s="2">
        <v>45261</v>
      </c>
      <c r="V30" t="s">
        <v>31</v>
      </c>
      <c r="W30">
        <v>105408</v>
      </c>
      <c r="X30">
        <v>0</v>
      </c>
      <c r="Y30" t="s">
        <v>551</v>
      </c>
      <c r="Z30">
        <v>262432.27</v>
      </c>
      <c r="AA30" t="s">
        <v>2470</v>
      </c>
      <c r="AB30">
        <v>115989</v>
      </c>
      <c r="AC30">
        <v>-0.21</v>
      </c>
      <c r="AD30" t="s">
        <v>2518</v>
      </c>
    </row>
    <row r="31" spans="1:30" x14ac:dyDescent="0.25">
      <c r="A31">
        <v>2003</v>
      </c>
      <c r="B31" t="s">
        <v>2519</v>
      </c>
      <c r="C31" t="s">
        <v>2520</v>
      </c>
      <c r="D31" s="11">
        <f t="shared" si="0"/>
        <v>361751.2</v>
      </c>
      <c r="E31">
        <v>361751.2</v>
      </c>
      <c r="F31">
        <v>0</v>
      </c>
      <c r="G31">
        <v>0</v>
      </c>
      <c r="H31">
        <v>0</v>
      </c>
      <c r="I31">
        <v>50645.17</v>
      </c>
      <c r="J31">
        <v>15026.88</v>
      </c>
      <c r="K31">
        <v>9043.7800000000007</v>
      </c>
      <c r="L31">
        <v>0</v>
      </c>
      <c r="M31">
        <v>10327.5</v>
      </c>
      <c r="N31">
        <v>0</v>
      </c>
      <c r="O31">
        <v>0</v>
      </c>
      <c r="P31">
        <v>0</v>
      </c>
      <c r="Q31">
        <v>4174.34</v>
      </c>
      <c r="R31">
        <v>4174.34</v>
      </c>
      <c r="S31">
        <v>280882</v>
      </c>
      <c r="T31" s="2">
        <v>45554</v>
      </c>
      <c r="V31" t="s">
        <v>31</v>
      </c>
      <c r="W31">
        <v>105408</v>
      </c>
      <c r="X31">
        <v>0</v>
      </c>
      <c r="Y31" t="s">
        <v>551</v>
      </c>
      <c r="Z31">
        <v>0</v>
      </c>
      <c r="AA31" t="s">
        <v>2470</v>
      </c>
      <c r="AB31">
        <v>58835</v>
      </c>
      <c r="AC31">
        <v>-0.21</v>
      </c>
      <c r="AD31" t="s">
        <v>2521</v>
      </c>
    </row>
    <row r="32" spans="1:30" x14ac:dyDescent="0.25">
      <c r="A32">
        <v>2076</v>
      </c>
      <c r="B32" t="s">
        <v>1472</v>
      </c>
      <c r="C32" t="s">
        <v>1488</v>
      </c>
      <c r="D32" s="11">
        <f t="shared" si="0"/>
        <v>1171807.2</v>
      </c>
      <c r="E32">
        <v>908748.6</v>
      </c>
      <c r="F32">
        <v>0</v>
      </c>
      <c r="G32">
        <v>0</v>
      </c>
      <c r="H32">
        <v>0</v>
      </c>
      <c r="I32">
        <v>164053.01</v>
      </c>
      <c r="J32">
        <v>35154.22</v>
      </c>
      <c r="K32">
        <v>29295.18</v>
      </c>
      <c r="L32">
        <v>0</v>
      </c>
      <c r="M32">
        <v>10327.5</v>
      </c>
      <c r="N32">
        <v>0</v>
      </c>
      <c r="O32">
        <v>0</v>
      </c>
      <c r="P32">
        <v>0</v>
      </c>
      <c r="Q32">
        <v>0</v>
      </c>
      <c r="R32">
        <v>0</v>
      </c>
      <c r="S32">
        <v>932977</v>
      </c>
      <c r="T32" s="2">
        <v>45456</v>
      </c>
      <c r="V32">
        <v>1</v>
      </c>
      <c r="W32">
        <v>2808</v>
      </c>
      <c r="X32">
        <v>0</v>
      </c>
      <c r="Y32" t="s">
        <v>551</v>
      </c>
      <c r="Z32">
        <v>263058.59999999998</v>
      </c>
      <c r="AA32" t="s">
        <v>2470</v>
      </c>
      <c r="AB32">
        <v>84050</v>
      </c>
      <c r="AC32">
        <v>-0.28999999999999998</v>
      </c>
      <c r="AD32" t="s">
        <v>2522</v>
      </c>
    </row>
    <row r="33" spans="1:30" x14ac:dyDescent="0.25">
      <c r="A33">
        <v>2127</v>
      </c>
      <c r="B33" t="s">
        <v>108</v>
      </c>
      <c r="C33" t="s">
        <v>109</v>
      </c>
      <c r="D33" s="11">
        <f t="shared" si="0"/>
        <v>1294662.24</v>
      </c>
      <c r="E33">
        <v>1001539.8</v>
      </c>
      <c r="F33">
        <v>0</v>
      </c>
      <c r="G33">
        <v>0</v>
      </c>
      <c r="H33">
        <v>0</v>
      </c>
      <c r="I33">
        <v>181252.71</v>
      </c>
      <c r="J33">
        <v>38839.870000000003</v>
      </c>
      <c r="K33">
        <v>32366.55</v>
      </c>
      <c r="L33">
        <v>0</v>
      </c>
      <c r="M33">
        <v>10327.5</v>
      </c>
      <c r="N33">
        <v>0</v>
      </c>
      <c r="O33">
        <v>0</v>
      </c>
      <c r="P33">
        <v>0</v>
      </c>
      <c r="Q33">
        <v>0</v>
      </c>
      <c r="R33">
        <v>0</v>
      </c>
      <c r="S33">
        <v>1031875</v>
      </c>
      <c r="T33" s="2">
        <v>45261</v>
      </c>
      <c r="V33" t="s">
        <v>31</v>
      </c>
      <c r="W33">
        <v>105408</v>
      </c>
      <c r="X33">
        <v>0</v>
      </c>
      <c r="Y33" t="s">
        <v>551</v>
      </c>
      <c r="Z33">
        <v>293122.44</v>
      </c>
      <c r="AA33" t="s">
        <v>2470</v>
      </c>
      <c r="AB33">
        <v>164738</v>
      </c>
      <c r="AC33">
        <v>-0.61</v>
      </c>
      <c r="AD33" t="s">
        <v>2523</v>
      </c>
    </row>
    <row r="34" spans="1:30" x14ac:dyDescent="0.25">
      <c r="A34">
        <v>2375</v>
      </c>
      <c r="B34" t="s">
        <v>642</v>
      </c>
      <c r="C34" t="s">
        <v>674</v>
      </c>
      <c r="D34" s="11">
        <f t="shared" si="0"/>
        <v>1122206.46</v>
      </c>
      <c r="E34">
        <v>870421.8</v>
      </c>
      <c r="F34">
        <v>0</v>
      </c>
      <c r="G34">
        <v>0</v>
      </c>
      <c r="H34">
        <v>0</v>
      </c>
      <c r="I34">
        <v>157108.9</v>
      </c>
      <c r="J34">
        <v>33666.19</v>
      </c>
      <c r="K34">
        <v>28055.16</v>
      </c>
      <c r="L34">
        <v>0</v>
      </c>
      <c r="M34">
        <v>10327.5</v>
      </c>
      <c r="N34">
        <v>0</v>
      </c>
      <c r="O34">
        <v>0</v>
      </c>
      <c r="P34">
        <v>0</v>
      </c>
      <c r="Q34">
        <v>0</v>
      </c>
      <c r="R34">
        <v>0</v>
      </c>
      <c r="S34">
        <v>893048</v>
      </c>
      <c r="T34" s="2">
        <v>45398</v>
      </c>
      <c r="V34" t="s">
        <v>31</v>
      </c>
      <c r="W34">
        <v>100106</v>
      </c>
      <c r="X34">
        <v>0</v>
      </c>
      <c r="Y34" t="s">
        <v>551</v>
      </c>
      <c r="Z34">
        <v>251784.66</v>
      </c>
      <c r="AA34" t="s">
        <v>2470</v>
      </c>
      <c r="AB34">
        <v>73964</v>
      </c>
      <c r="AC34">
        <v>-0.71</v>
      </c>
      <c r="AD34" t="s">
        <v>2524</v>
      </c>
    </row>
    <row r="35" spans="1:30" x14ac:dyDescent="0.25">
      <c r="A35">
        <v>2567</v>
      </c>
      <c r="B35" t="s">
        <v>1442</v>
      </c>
      <c r="C35" t="s">
        <v>1490</v>
      </c>
      <c r="D35" s="11">
        <f t="shared" si="0"/>
        <v>1214637.8700000001</v>
      </c>
      <c r="E35">
        <v>939679</v>
      </c>
      <c r="F35">
        <v>0</v>
      </c>
      <c r="G35">
        <v>0</v>
      </c>
      <c r="H35">
        <v>0</v>
      </c>
      <c r="I35">
        <v>170049.29</v>
      </c>
      <c r="J35">
        <v>36439.129999999997</v>
      </c>
      <c r="K35">
        <v>30365.94</v>
      </c>
      <c r="L35">
        <v>0</v>
      </c>
      <c r="M35">
        <v>10327.5</v>
      </c>
      <c r="N35">
        <v>0</v>
      </c>
      <c r="O35">
        <v>0</v>
      </c>
      <c r="P35">
        <v>0</v>
      </c>
      <c r="Q35">
        <v>0</v>
      </c>
      <c r="R35">
        <v>0</v>
      </c>
      <c r="S35">
        <v>967456</v>
      </c>
      <c r="T35" s="2">
        <v>45440</v>
      </c>
      <c r="V35" t="s">
        <v>31</v>
      </c>
      <c r="W35">
        <v>105408</v>
      </c>
      <c r="X35">
        <v>0</v>
      </c>
      <c r="Y35" t="s">
        <v>551</v>
      </c>
      <c r="Z35">
        <v>274958.87</v>
      </c>
      <c r="AA35" t="s">
        <v>2470</v>
      </c>
      <c r="AB35">
        <v>152971</v>
      </c>
      <c r="AC35">
        <v>-0.01</v>
      </c>
      <c r="AD35" t="s">
        <v>2525</v>
      </c>
    </row>
    <row r="36" spans="1:30" x14ac:dyDescent="0.25">
      <c r="A36">
        <v>2592</v>
      </c>
      <c r="B36" t="s">
        <v>110</v>
      </c>
      <c r="C36" t="s">
        <v>111</v>
      </c>
      <c r="D36" s="11">
        <f t="shared" si="0"/>
        <v>1284424.3199999998</v>
      </c>
      <c r="E36">
        <v>993807.2</v>
      </c>
      <c r="F36">
        <v>0</v>
      </c>
      <c r="G36">
        <v>0</v>
      </c>
      <c r="H36">
        <v>0</v>
      </c>
      <c r="I36">
        <v>179819.4</v>
      </c>
      <c r="J36">
        <v>38532.730000000003</v>
      </c>
      <c r="K36">
        <v>32110.6</v>
      </c>
      <c r="L36">
        <v>0</v>
      </c>
      <c r="M36">
        <v>10327.5</v>
      </c>
      <c r="N36">
        <v>0</v>
      </c>
      <c r="O36">
        <v>0</v>
      </c>
      <c r="P36">
        <v>0</v>
      </c>
      <c r="Q36">
        <v>0</v>
      </c>
      <c r="R36">
        <v>0</v>
      </c>
      <c r="S36">
        <v>1023634</v>
      </c>
      <c r="T36" s="2">
        <v>45261</v>
      </c>
      <c r="V36" t="s">
        <v>31</v>
      </c>
      <c r="W36">
        <v>105408</v>
      </c>
      <c r="X36">
        <v>0</v>
      </c>
      <c r="Y36" t="s">
        <v>551</v>
      </c>
      <c r="Z36">
        <v>290617.12</v>
      </c>
      <c r="AA36" t="s">
        <v>2470</v>
      </c>
      <c r="AB36">
        <v>158014</v>
      </c>
      <c r="AC36">
        <v>-0.09</v>
      </c>
      <c r="AD36" t="s">
        <v>2526</v>
      </c>
    </row>
    <row r="37" spans="1:30" x14ac:dyDescent="0.25">
      <c r="A37">
        <v>2635</v>
      </c>
      <c r="B37" t="s">
        <v>1762</v>
      </c>
      <c r="C37" t="s">
        <v>1763</v>
      </c>
      <c r="D37" s="11">
        <f t="shared" si="0"/>
        <v>1434047.37</v>
      </c>
      <c r="E37">
        <v>1111193.6000000001</v>
      </c>
      <c r="F37">
        <v>0</v>
      </c>
      <c r="G37">
        <v>0</v>
      </c>
      <c r="H37">
        <v>0</v>
      </c>
      <c r="I37">
        <v>191843.14</v>
      </c>
      <c r="J37">
        <v>41109.24</v>
      </c>
      <c r="K37">
        <v>34257.699999999997</v>
      </c>
      <c r="L37">
        <v>0</v>
      </c>
      <c r="M37">
        <v>10327.5</v>
      </c>
      <c r="N37">
        <v>0</v>
      </c>
      <c r="O37">
        <v>0</v>
      </c>
      <c r="P37">
        <v>0</v>
      </c>
      <c r="Q37">
        <v>0</v>
      </c>
      <c r="R37">
        <v>0</v>
      </c>
      <c r="S37">
        <v>1092771</v>
      </c>
      <c r="T37" s="2">
        <v>45497</v>
      </c>
      <c r="U37" s="2">
        <v>45574</v>
      </c>
      <c r="V37" t="s">
        <v>31</v>
      </c>
      <c r="W37">
        <v>105408</v>
      </c>
      <c r="X37">
        <v>0</v>
      </c>
      <c r="Y37" t="s">
        <v>551</v>
      </c>
      <c r="Z37">
        <v>322853.77</v>
      </c>
      <c r="AA37" t="s">
        <v>2467</v>
      </c>
      <c r="AB37">
        <v>136137</v>
      </c>
      <c r="AC37">
        <v>0.41</v>
      </c>
      <c r="AD37" t="s">
        <v>2527</v>
      </c>
    </row>
    <row r="38" spans="1:30" x14ac:dyDescent="0.25">
      <c r="A38">
        <v>2719</v>
      </c>
      <c r="B38" t="s">
        <v>112</v>
      </c>
      <c r="C38" t="s">
        <v>113</v>
      </c>
      <c r="D38" s="11">
        <f t="shared" si="0"/>
        <v>907740</v>
      </c>
      <c r="E38">
        <v>907740</v>
      </c>
      <c r="F38">
        <v>0</v>
      </c>
      <c r="G38">
        <v>0</v>
      </c>
      <c r="H38">
        <v>0</v>
      </c>
      <c r="I38">
        <v>127083.6</v>
      </c>
      <c r="J38">
        <v>27232.2</v>
      </c>
      <c r="K38">
        <v>22693.5</v>
      </c>
      <c r="L38">
        <v>0</v>
      </c>
      <c r="M38">
        <v>10327.5</v>
      </c>
      <c r="N38">
        <v>0</v>
      </c>
      <c r="O38">
        <v>0</v>
      </c>
      <c r="P38">
        <v>0</v>
      </c>
      <c r="Q38">
        <v>-40000</v>
      </c>
      <c r="R38">
        <v>0</v>
      </c>
      <c r="S38">
        <v>680403</v>
      </c>
      <c r="T38" s="2">
        <v>45261</v>
      </c>
      <c r="V38" t="s">
        <v>31</v>
      </c>
      <c r="W38">
        <v>105408</v>
      </c>
      <c r="X38">
        <v>0</v>
      </c>
      <c r="Y38" t="s">
        <v>551</v>
      </c>
      <c r="Z38">
        <v>0</v>
      </c>
      <c r="AA38" t="s">
        <v>2470</v>
      </c>
      <c r="AB38">
        <v>84050</v>
      </c>
      <c r="AC38">
        <v>-0.2</v>
      </c>
      <c r="AD38" t="s">
        <v>2528</v>
      </c>
    </row>
    <row r="39" spans="1:30" x14ac:dyDescent="0.25">
      <c r="A39">
        <v>2811</v>
      </c>
      <c r="B39" t="s">
        <v>116</v>
      </c>
      <c r="C39" t="s">
        <v>117</v>
      </c>
      <c r="D39" s="11">
        <f t="shared" si="0"/>
        <v>808561</v>
      </c>
      <c r="E39">
        <v>808561</v>
      </c>
      <c r="F39">
        <v>0</v>
      </c>
      <c r="G39">
        <v>0</v>
      </c>
      <c r="H39">
        <v>0</v>
      </c>
      <c r="I39">
        <v>113198.54</v>
      </c>
      <c r="J39">
        <v>24256.83</v>
      </c>
      <c r="K39">
        <v>20214.03</v>
      </c>
      <c r="L39">
        <v>0</v>
      </c>
      <c r="M39">
        <v>10327.5</v>
      </c>
      <c r="N39">
        <v>0</v>
      </c>
      <c r="O39">
        <v>0</v>
      </c>
      <c r="P39">
        <v>0</v>
      </c>
      <c r="Q39">
        <v>0</v>
      </c>
      <c r="R39">
        <v>0</v>
      </c>
      <c r="S39">
        <v>640564</v>
      </c>
      <c r="T39" s="2">
        <v>45261</v>
      </c>
      <c r="V39" t="s">
        <v>31</v>
      </c>
      <c r="W39">
        <v>118705</v>
      </c>
      <c r="X39">
        <v>0</v>
      </c>
      <c r="Y39" t="s">
        <v>551</v>
      </c>
      <c r="Z39">
        <v>0</v>
      </c>
      <c r="AA39" t="s">
        <v>2470</v>
      </c>
      <c r="AB39">
        <v>0</v>
      </c>
      <c r="AC39">
        <v>-0.1</v>
      </c>
      <c r="AD39" t="s">
        <v>1337</v>
      </c>
    </row>
    <row r="40" spans="1:30" x14ac:dyDescent="0.25">
      <c r="A40">
        <v>2895</v>
      </c>
      <c r="B40" t="s">
        <v>118</v>
      </c>
      <c r="C40" t="s">
        <v>119</v>
      </c>
      <c r="D40" s="11">
        <f t="shared" si="0"/>
        <v>1301701.07</v>
      </c>
      <c r="E40">
        <v>1076848.6000000001</v>
      </c>
      <c r="F40">
        <v>0</v>
      </c>
      <c r="G40">
        <v>0</v>
      </c>
      <c r="H40">
        <v>0</v>
      </c>
      <c r="I40">
        <v>182238.14</v>
      </c>
      <c r="J40">
        <v>39051.03</v>
      </c>
      <c r="K40">
        <v>32542.52</v>
      </c>
      <c r="L40">
        <v>0</v>
      </c>
      <c r="M40">
        <v>10327.5</v>
      </c>
      <c r="N40">
        <v>0</v>
      </c>
      <c r="O40">
        <v>0</v>
      </c>
      <c r="P40">
        <v>0</v>
      </c>
      <c r="Q40">
        <v>0</v>
      </c>
      <c r="R40">
        <v>0</v>
      </c>
      <c r="S40">
        <v>1037542</v>
      </c>
      <c r="T40" s="2">
        <v>45261</v>
      </c>
      <c r="V40" t="s">
        <v>31</v>
      </c>
      <c r="W40">
        <v>3801</v>
      </c>
      <c r="X40">
        <v>0</v>
      </c>
      <c r="Y40" t="s">
        <v>551</v>
      </c>
      <c r="Z40">
        <v>224852.47</v>
      </c>
      <c r="AA40" t="s">
        <v>2470</v>
      </c>
      <c r="AB40">
        <v>226935</v>
      </c>
      <c r="AC40">
        <v>0.12</v>
      </c>
      <c r="AD40" t="s">
        <v>2529</v>
      </c>
    </row>
    <row r="41" spans="1:30" x14ac:dyDescent="0.25">
      <c r="A41">
        <v>3019</v>
      </c>
      <c r="B41" t="s">
        <v>2530</v>
      </c>
      <c r="C41" t="s">
        <v>2531</v>
      </c>
      <c r="D41" s="11">
        <f t="shared" si="0"/>
        <v>574143</v>
      </c>
      <c r="E41">
        <v>574143</v>
      </c>
      <c r="F41">
        <v>0</v>
      </c>
      <c r="G41">
        <v>0</v>
      </c>
      <c r="H41">
        <v>0</v>
      </c>
      <c r="I41">
        <v>80380.02</v>
      </c>
      <c r="J41">
        <v>23506.58</v>
      </c>
      <c r="K41">
        <v>14353.58</v>
      </c>
      <c r="L41">
        <v>0</v>
      </c>
      <c r="M41">
        <v>10327.5</v>
      </c>
      <c r="N41">
        <v>0</v>
      </c>
      <c r="O41">
        <v>0</v>
      </c>
      <c r="P41">
        <v>0</v>
      </c>
      <c r="Q41">
        <v>6282.29</v>
      </c>
      <c r="R41">
        <v>6282.29</v>
      </c>
      <c r="S41">
        <v>451858</v>
      </c>
      <c r="T41" s="2">
        <v>45547</v>
      </c>
      <c r="V41">
        <v>1</v>
      </c>
      <c r="W41">
        <v>2808</v>
      </c>
      <c r="X41">
        <v>0</v>
      </c>
      <c r="Y41" t="s">
        <v>551</v>
      </c>
      <c r="Z41">
        <v>0</v>
      </c>
      <c r="AA41" t="s">
        <v>2467</v>
      </c>
      <c r="AB41">
        <v>29595</v>
      </c>
      <c r="AC41">
        <v>0.39</v>
      </c>
      <c r="AD41" t="s">
        <v>2532</v>
      </c>
    </row>
    <row r="42" spans="1:30" x14ac:dyDescent="0.25">
      <c r="A42">
        <v>3111</v>
      </c>
      <c r="B42" t="s">
        <v>122</v>
      </c>
      <c r="C42" t="s">
        <v>123</v>
      </c>
      <c r="D42" s="11">
        <f t="shared" si="0"/>
        <v>930937.8</v>
      </c>
      <c r="E42">
        <v>930937.8</v>
      </c>
      <c r="F42">
        <v>0</v>
      </c>
      <c r="G42">
        <v>0</v>
      </c>
      <c r="H42">
        <v>0</v>
      </c>
      <c r="I42">
        <v>130331.3</v>
      </c>
      <c r="J42">
        <v>27928.14</v>
      </c>
      <c r="K42">
        <v>23273.45</v>
      </c>
      <c r="L42">
        <v>0</v>
      </c>
      <c r="M42">
        <v>10327.5</v>
      </c>
      <c r="N42">
        <v>0</v>
      </c>
      <c r="O42">
        <v>0</v>
      </c>
      <c r="P42">
        <v>0</v>
      </c>
      <c r="Q42">
        <v>0</v>
      </c>
      <c r="R42">
        <v>0</v>
      </c>
      <c r="S42">
        <v>739077</v>
      </c>
      <c r="T42" s="2">
        <v>45261</v>
      </c>
      <c r="V42" t="s">
        <v>80</v>
      </c>
      <c r="W42">
        <v>3801</v>
      </c>
      <c r="X42">
        <v>0</v>
      </c>
      <c r="Y42" t="s">
        <v>551</v>
      </c>
      <c r="Z42">
        <v>0</v>
      </c>
      <c r="AA42" t="s">
        <v>2470</v>
      </c>
      <c r="AB42">
        <v>104222</v>
      </c>
      <c r="AC42">
        <v>-0.41</v>
      </c>
      <c r="AD42" t="s">
        <v>2533</v>
      </c>
    </row>
    <row r="43" spans="1:30" x14ac:dyDescent="0.25">
      <c r="A43">
        <v>3123</v>
      </c>
      <c r="B43" t="s">
        <v>124</v>
      </c>
      <c r="C43" t="s">
        <v>125</v>
      </c>
      <c r="D43" s="11">
        <f t="shared" si="0"/>
        <v>864706.4</v>
      </c>
      <c r="E43">
        <v>864706.4</v>
      </c>
      <c r="F43">
        <v>0</v>
      </c>
      <c r="G43">
        <v>0</v>
      </c>
      <c r="H43">
        <v>0</v>
      </c>
      <c r="I43">
        <v>121058.89</v>
      </c>
      <c r="J43">
        <v>32405.68</v>
      </c>
      <c r="K43">
        <v>21617.66</v>
      </c>
      <c r="L43">
        <v>0</v>
      </c>
      <c r="M43">
        <v>10327.5</v>
      </c>
      <c r="N43">
        <v>0</v>
      </c>
      <c r="O43">
        <v>0</v>
      </c>
      <c r="P43">
        <v>0</v>
      </c>
      <c r="Q43">
        <v>6464.5</v>
      </c>
      <c r="R43">
        <v>6464.5</v>
      </c>
      <c r="S43">
        <v>685762</v>
      </c>
      <c r="T43" s="2">
        <v>45261</v>
      </c>
      <c r="V43" t="s">
        <v>31</v>
      </c>
      <c r="W43">
        <v>118705</v>
      </c>
      <c r="X43">
        <v>0</v>
      </c>
      <c r="Y43" t="s">
        <v>551</v>
      </c>
      <c r="Z43">
        <v>0</v>
      </c>
      <c r="AA43" t="s">
        <v>2470</v>
      </c>
      <c r="AB43">
        <v>50430</v>
      </c>
      <c r="AC43">
        <v>0.83</v>
      </c>
      <c r="AD43" t="s">
        <v>2534</v>
      </c>
    </row>
    <row r="44" spans="1:30" x14ac:dyDescent="0.25">
      <c r="A44">
        <v>3135</v>
      </c>
      <c r="B44" t="s">
        <v>126</v>
      </c>
      <c r="C44" t="s">
        <v>127</v>
      </c>
      <c r="D44" s="11">
        <f t="shared" si="0"/>
        <v>1284424.3199999998</v>
      </c>
      <c r="E44">
        <v>993807.2</v>
      </c>
      <c r="F44">
        <v>0</v>
      </c>
      <c r="G44">
        <v>0</v>
      </c>
      <c r="H44">
        <v>0</v>
      </c>
      <c r="I44">
        <v>179819.4</v>
      </c>
      <c r="J44">
        <v>38532.730000000003</v>
      </c>
      <c r="K44">
        <v>32110.6</v>
      </c>
      <c r="L44">
        <v>0</v>
      </c>
      <c r="M44">
        <v>10327.5</v>
      </c>
      <c r="N44">
        <v>0</v>
      </c>
      <c r="O44">
        <v>0</v>
      </c>
      <c r="P44">
        <v>0</v>
      </c>
      <c r="Q44">
        <v>0</v>
      </c>
      <c r="R44">
        <v>0</v>
      </c>
      <c r="S44">
        <v>1023634</v>
      </c>
      <c r="T44" s="2">
        <v>45261</v>
      </c>
      <c r="V44" t="s">
        <v>31</v>
      </c>
      <c r="W44">
        <v>105408</v>
      </c>
      <c r="X44">
        <v>0</v>
      </c>
      <c r="Y44" t="s">
        <v>551</v>
      </c>
      <c r="Z44">
        <v>290617.12</v>
      </c>
      <c r="AA44" t="s">
        <v>2470</v>
      </c>
      <c r="AB44">
        <v>158014</v>
      </c>
      <c r="AC44">
        <v>-0.09</v>
      </c>
      <c r="AD44" t="s">
        <v>2526</v>
      </c>
    </row>
    <row r="45" spans="1:30" x14ac:dyDescent="0.25">
      <c r="A45">
        <v>3151</v>
      </c>
      <c r="B45" t="s">
        <v>132</v>
      </c>
      <c r="C45" t="s">
        <v>133</v>
      </c>
      <c r="D45" s="11">
        <f t="shared" si="0"/>
        <v>808561</v>
      </c>
      <c r="E45">
        <v>808561</v>
      </c>
      <c r="F45">
        <v>0</v>
      </c>
      <c r="G45">
        <v>0</v>
      </c>
      <c r="H45">
        <v>0</v>
      </c>
      <c r="I45">
        <v>113198.54</v>
      </c>
      <c r="J45">
        <v>24256.83</v>
      </c>
      <c r="K45">
        <v>20214.03</v>
      </c>
      <c r="L45">
        <v>0</v>
      </c>
      <c r="M45">
        <v>10327.5</v>
      </c>
      <c r="N45">
        <v>0</v>
      </c>
      <c r="O45">
        <v>0</v>
      </c>
      <c r="P45">
        <v>0</v>
      </c>
      <c r="Q45">
        <v>0</v>
      </c>
      <c r="R45">
        <v>0</v>
      </c>
      <c r="S45">
        <v>640564</v>
      </c>
      <c r="T45" s="2">
        <v>45166</v>
      </c>
      <c r="V45" t="s">
        <v>31</v>
      </c>
      <c r="W45">
        <v>115300</v>
      </c>
      <c r="X45">
        <v>0</v>
      </c>
      <c r="Y45" t="s">
        <v>551</v>
      </c>
      <c r="Z45">
        <v>0</v>
      </c>
      <c r="AA45" t="s">
        <v>2535</v>
      </c>
      <c r="AB45">
        <v>0</v>
      </c>
      <c r="AC45">
        <v>-0.1</v>
      </c>
      <c r="AD45" t="s">
        <v>1337</v>
      </c>
    </row>
    <row r="46" spans="1:30" x14ac:dyDescent="0.25">
      <c r="A46">
        <v>3159</v>
      </c>
      <c r="B46" t="s">
        <v>134</v>
      </c>
      <c r="C46" t="s">
        <v>135</v>
      </c>
      <c r="D46" s="11">
        <f t="shared" si="0"/>
        <v>2048587.63</v>
      </c>
      <c r="E46">
        <v>2048587.63</v>
      </c>
      <c r="F46">
        <v>0</v>
      </c>
      <c r="G46">
        <v>0</v>
      </c>
      <c r="H46">
        <v>0</v>
      </c>
      <c r="I46">
        <v>286802.26</v>
      </c>
      <c r="J46">
        <v>61457.62</v>
      </c>
      <c r="K46">
        <v>51214.69</v>
      </c>
      <c r="L46">
        <v>0</v>
      </c>
      <c r="M46">
        <v>10327.5</v>
      </c>
      <c r="N46">
        <v>0</v>
      </c>
      <c r="O46">
        <v>0</v>
      </c>
      <c r="P46">
        <v>0</v>
      </c>
      <c r="Q46">
        <v>0</v>
      </c>
      <c r="R46">
        <v>0</v>
      </c>
      <c r="S46">
        <v>1638786</v>
      </c>
      <c r="T46" s="2">
        <v>45261</v>
      </c>
      <c r="V46" t="s">
        <v>31</v>
      </c>
      <c r="W46">
        <v>2808</v>
      </c>
      <c r="X46">
        <v>0</v>
      </c>
      <c r="Y46" t="s">
        <v>551</v>
      </c>
      <c r="Z46">
        <v>0</v>
      </c>
      <c r="AA46" t="s">
        <v>2470</v>
      </c>
      <c r="AB46">
        <v>500938</v>
      </c>
      <c r="AC46">
        <v>0.44</v>
      </c>
      <c r="AD46" t="s">
        <v>2536</v>
      </c>
    </row>
    <row r="47" spans="1:30" x14ac:dyDescent="0.25">
      <c r="A47">
        <v>3188</v>
      </c>
      <c r="B47" t="s">
        <v>136</v>
      </c>
      <c r="C47" t="s">
        <v>137</v>
      </c>
      <c r="D47" s="11">
        <f t="shared" si="0"/>
        <v>2485472.7999999998</v>
      </c>
      <c r="E47">
        <v>2485472.7999999998</v>
      </c>
      <c r="F47">
        <v>0</v>
      </c>
      <c r="G47">
        <v>0</v>
      </c>
      <c r="H47">
        <v>0</v>
      </c>
      <c r="I47">
        <v>347966.19</v>
      </c>
      <c r="J47">
        <v>74564.179999999993</v>
      </c>
      <c r="K47">
        <v>62136.82</v>
      </c>
      <c r="L47">
        <v>0</v>
      </c>
      <c r="M47">
        <v>10327.5</v>
      </c>
      <c r="N47">
        <v>0</v>
      </c>
      <c r="O47">
        <v>0</v>
      </c>
      <c r="P47">
        <v>0</v>
      </c>
      <c r="Q47">
        <v>0</v>
      </c>
      <c r="R47">
        <v>0</v>
      </c>
      <c r="S47">
        <v>1990479</v>
      </c>
      <c r="T47" s="2">
        <v>45331</v>
      </c>
      <c r="V47" t="s">
        <v>31</v>
      </c>
      <c r="W47">
        <v>1508</v>
      </c>
      <c r="X47">
        <v>0</v>
      </c>
      <c r="Y47" t="s">
        <v>551</v>
      </c>
      <c r="Z47">
        <v>0</v>
      </c>
      <c r="AA47" t="s">
        <v>2470</v>
      </c>
      <c r="AB47">
        <v>583307</v>
      </c>
      <c r="AC47">
        <v>0.89</v>
      </c>
      <c r="AD47" t="s">
        <v>2537</v>
      </c>
    </row>
    <row r="48" spans="1:30" x14ac:dyDescent="0.25">
      <c r="A48">
        <v>3424</v>
      </c>
      <c r="B48" t="s">
        <v>644</v>
      </c>
      <c r="C48" t="s">
        <v>677</v>
      </c>
      <c r="D48" s="11">
        <f t="shared" si="0"/>
        <v>869077</v>
      </c>
      <c r="E48">
        <v>869077</v>
      </c>
      <c r="F48">
        <v>0</v>
      </c>
      <c r="G48">
        <v>0</v>
      </c>
      <c r="H48">
        <v>0</v>
      </c>
      <c r="I48">
        <v>121670.78</v>
      </c>
      <c r="J48">
        <v>26072.31</v>
      </c>
      <c r="K48">
        <v>21726.93</v>
      </c>
      <c r="L48">
        <v>0</v>
      </c>
      <c r="M48">
        <v>10327.5</v>
      </c>
      <c r="N48">
        <v>0</v>
      </c>
      <c r="O48">
        <v>0</v>
      </c>
      <c r="P48">
        <v>0</v>
      </c>
      <c r="Q48">
        <v>0</v>
      </c>
      <c r="R48">
        <v>0</v>
      </c>
      <c r="S48">
        <v>689279</v>
      </c>
      <c r="T48" s="2">
        <v>45398</v>
      </c>
      <c r="V48" t="s">
        <v>80</v>
      </c>
      <c r="W48">
        <v>105408</v>
      </c>
      <c r="X48">
        <v>0</v>
      </c>
      <c r="Y48" t="s">
        <v>551</v>
      </c>
      <c r="Z48">
        <v>0</v>
      </c>
      <c r="AA48" t="s">
        <v>2470</v>
      </c>
      <c r="AB48">
        <v>50430</v>
      </c>
      <c r="AC48">
        <v>-0.48</v>
      </c>
      <c r="AD48" t="s">
        <v>2512</v>
      </c>
    </row>
    <row r="49" spans="1:30" x14ac:dyDescent="0.25">
      <c r="A49">
        <v>3520</v>
      </c>
      <c r="B49" t="s">
        <v>1335</v>
      </c>
      <c r="C49" t="s">
        <v>1336</v>
      </c>
      <c r="D49" s="11">
        <f t="shared" si="0"/>
        <v>1828309.4</v>
      </c>
      <c r="E49">
        <v>1828309.4</v>
      </c>
      <c r="F49">
        <v>0</v>
      </c>
      <c r="G49">
        <v>0</v>
      </c>
      <c r="H49">
        <v>0</v>
      </c>
      <c r="I49">
        <v>255963.31</v>
      </c>
      <c r="J49">
        <v>54849.279999999999</v>
      </c>
      <c r="K49">
        <v>45707.73</v>
      </c>
      <c r="L49">
        <v>0</v>
      </c>
      <c r="M49">
        <v>10327.5</v>
      </c>
      <c r="N49">
        <v>0</v>
      </c>
      <c r="O49">
        <v>0</v>
      </c>
      <c r="P49">
        <v>0</v>
      </c>
      <c r="Q49">
        <v>0</v>
      </c>
      <c r="R49">
        <v>0</v>
      </c>
      <c r="S49">
        <v>1461462</v>
      </c>
      <c r="T49" s="2">
        <v>45432</v>
      </c>
      <c r="V49" t="s">
        <v>31</v>
      </c>
      <c r="W49">
        <v>110206</v>
      </c>
      <c r="X49">
        <v>0</v>
      </c>
      <c r="Y49" t="s">
        <v>551</v>
      </c>
      <c r="Z49">
        <v>0</v>
      </c>
      <c r="AA49" t="s">
        <v>2470</v>
      </c>
      <c r="AB49">
        <v>363096</v>
      </c>
      <c r="AC49">
        <v>0.42</v>
      </c>
      <c r="AD49" t="s">
        <v>2538</v>
      </c>
    </row>
    <row r="50" spans="1:30" x14ac:dyDescent="0.25">
      <c r="A50">
        <v>3521</v>
      </c>
      <c r="B50" t="s">
        <v>1780</v>
      </c>
      <c r="C50" t="s">
        <v>1571</v>
      </c>
      <c r="D50" s="11">
        <f t="shared" si="0"/>
        <v>740900</v>
      </c>
      <c r="E50">
        <v>740900</v>
      </c>
      <c r="F50">
        <v>0</v>
      </c>
      <c r="G50">
        <v>0</v>
      </c>
      <c r="H50">
        <v>0</v>
      </c>
      <c r="I50">
        <v>103726</v>
      </c>
      <c r="J50">
        <v>22227</v>
      </c>
      <c r="K50">
        <v>18522.5</v>
      </c>
      <c r="L50">
        <v>0</v>
      </c>
      <c r="M50">
        <v>10327.5</v>
      </c>
      <c r="N50">
        <v>0</v>
      </c>
      <c r="O50">
        <v>0</v>
      </c>
      <c r="P50">
        <v>0</v>
      </c>
      <c r="Q50">
        <v>0</v>
      </c>
      <c r="R50">
        <v>0</v>
      </c>
      <c r="S50">
        <v>586097</v>
      </c>
      <c r="T50" s="2">
        <v>45481</v>
      </c>
      <c r="V50" t="s">
        <v>80</v>
      </c>
      <c r="W50">
        <v>105408</v>
      </c>
      <c r="X50">
        <v>0</v>
      </c>
      <c r="Y50" t="s">
        <v>551</v>
      </c>
      <c r="Z50">
        <v>0</v>
      </c>
      <c r="AA50" t="s">
        <v>2475</v>
      </c>
      <c r="AB50">
        <v>46500</v>
      </c>
      <c r="AC50">
        <v>0</v>
      </c>
      <c r="AD50" t="s">
        <v>2539</v>
      </c>
    </row>
    <row r="51" spans="1:30" x14ac:dyDescent="0.25">
      <c r="A51">
        <v>3579</v>
      </c>
      <c r="B51" t="s">
        <v>144</v>
      </c>
      <c r="C51" t="s">
        <v>145</v>
      </c>
      <c r="D51" s="11">
        <f t="shared" si="0"/>
        <v>284425.2</v>
      </c>
      <c r="E51">
        <v>284425.2</v>
      </c>
      <c r="F51">
        <v>0</v>
      </c>
      <c r="G51">
        <v>0</v>
      </c>
      <c r="H51">
        <v>0</v>
      </c>
      <c r="I51">
        <v>39819.53</v>
      </c>
      <c r="J51">
        <v>8532.76</v>
      </c>
      <c r="K51">
        <v>7110.63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228962</v>
      </c>
      <c r="T51" s="2">
        <v>45261</v>
      </c>
      <c r="U51" s="2">
        <v>45548</v>
      </c>
      <c r="V51" t="s">
        <v>31</v>
      </c>
      <c r="W51">
        <v>105408</v>
      </c>
      <c r="X51">
        <v>0</v>
      </c>
      <c r="Y51" t="s">
        <v>551</v>
      </c>
      <c r="Z51">
        <v>0</v>
      </c>
      <c r="AA51" t="s">
        <v>2470</v>
      </c>
      <c r="AB51">
        <v>10086</v>
      </c>
      <c r="AC51">
        <v>-0.28000000000000003</v>
      </c>
      <c r="AD51" t="s">
        <v>2540</v>
      </c>
    </row>
    <row r="52" spans="1:30" x14ac:dyDescent="0.25">
      <c r="A52">
        <v>3744</v>
      </c>
      <c r="B52" t="s">
        <v>678</v>
      </c>
      <c r="C52" t="s">
        <v>679</v>
      </c>
      <c r="D52" s="11">
        <f t="shared" si="0"/>
        <v>1105089.3999999999</v>
      </c>
      <c r="E52">
        <v>1105089.3999999999</v>
      </c>
      <c r="F52">
        <v>0</v>
      </c>
      <c r="G52">
        <v>0</v>
      </c>
      <c r="H52">
        <v>0</v>
      </c>
      <c r="I52">
        <v>154712.51</v>
      </c>
      <c r="J52">
        <v>39617.18</v>
      </c>
      <c r="K52">
        <v>27627.24</v>
      </c>
      <c r="L52">
        <v>0</v>
      </c>
      <c r="M52">
        <v>10327.5</v>
      </c>
      <c r="N52">
        <v>0</v>
      </c>
      <c r="O52">
        <v>219817.17</v>
      </c>
      <c r="P52">
        <v>0</v>
      </c>
      <c r="Q52">
        <v>-73535.5</v>
      </c>
      <c r="R52">
        <v>6464.5</v>
      </c>
      <c r="S52">
        <v>579451.97</v>
      </c>
      <c r="T52" s="2">
        <v>45414</v>
      </c>
      <c r="V52" t="s">
        <v>31</v>
      </c>
      <c r="W52">
        <v>105408</v>
      </c>
      <c r="X52">
        <v>0</v>
      </c>
      <c r="Y52" t="s">
        <v>551</v>
      </c>
      <c r="Z52">
        <v>0</v>
      </c>
      <c r="AA52" t="s">
        <v>2470</v>
      </c>
      <c r="AB52">
        <v>50430</v>
      </c>
      <c r="AC52">
        <v>-0.33</v>
      </c>
      <c r="AD52" t="s">
        <v>2541</v>
      </c>
    </row>
    <row r="53" spans="1:30" x14ac:dyDescent="0.25">
      <c r="A53">
        <v>3749</v>
      </c>
      <c r="B53" t="s">
        <v>146</v>
      </c>
      <c r="C53" t="s">
        <v>147</v>
      </c>
      <c r="D53" s="11">
        <f t="shared" si="0"/>
        <v>838819</v>
      </c>
      <c r="E53">
        <v>838819</v>
      </c>
      <c r="F53">
        <v>0</v>
      </c>
      <c r="G53">
        <v>0</v>
      </c>
      <c r="H53">
        <v>0</v>
      </c>
      <c r="I53">
        <v>117434.66</v>
      </c>
      <c r="J53">
        <v>25164.57</v>
      </c>
      <c r="K53">
        <v>20970.48</v>
      </c>
      <c r="L53">
        <v>0</v>
      </c>
      <c r="M53">
        <v>10327.5</v>
      </c>
      <c r="N53">
        <v>0</v>
      </c>
      <c r="O53">
        <v>0</v>
      </c>
      <c r="P53">
        <v>0</v>
      </c>
      <c r="Q53">
        <v>0</v>
      </c>
      <c r="R53">
        <v>0</v>
      </c>
      <c r="S53">
        <v>664921</v>
      </c>
      <c r="T53" s="2">
        <v>45261</v>
      </c>
      <c r="V53" t="s">
        <v>31</v>
      </c>
      <c r="W53">
        <v>100106</v>
      </c>
      <c r="X53">
        <v>0</v>
      </c>
      <c r="Y53" t="s">
        <v>551</v>
      </c>
      <c r="Z53">
        <v>0</v>
      </c>
      <c r="AA53" t="s">
        <v>2470</v>
      </c>
      <c r="AB53">
        <v>25215</v>
      </c>
      <c r="AC53">
        <v>-0.79</v>
      </c>
      <c r="AD53" t="s">
        <v>2542</v>
      </c>
    </row>
    <row r="54" spans="1:30" x14ac:dyDescent="0.25">
      <c r="A54">
        <v>3764</v>
      </c>
      <c r="B54" t="s">
        <v>1471</v>
      </c>
      <c r="C54" t="s">
        <v>1491</v>
      </c>
      <c r="D54" s="11">
        <f t="shared" si="0"/>
        <v>1417580.8499999999</v>
      </c>
      <c r="E54">
        <v>1112377.3999999999</v>
      </c>
      <c r="F54">
        <v>0</v>
      </c>
      <c r="G54">
        <v>0</v>
      </c>
      <c r="H54">
        <v>0</v>
      </c>
      <c r="I54">
        <v>198461.31</v>
      </c>
      <c r="J54">
        <v>42527.42</v>
      </c>
      <c r="K54">
        <v>35439.519999999997</v>
      </c>
      <c r="L54">
        <v>0</v>
      </c>
      <c r="M54">
        <v>10327.5</v>
      </c>
      <c r="N54">
        <v>0</v>
      </c>
      <c r="O54">
        <v>0</v>
      </c>
      <c r="P54">
        <v>0</v>
      </c>
      <c r="Q54">
        <v>0</v>
      </c>
      <c r="R54">
        <v>0</v>
      </c>
      <c r="S54">
        <v>1130825</v>
      </c>
      <c r="T54" s="2">
        <v>45456</v>
      </c>
      <c r="U54" s="2">
        <v>45574</v>
      </c>
      <c r="V54" t="s">
        <v>31</v>
      </c>
      <c r="W54">
        <v>105408</v>
      </c>
      <c r="X54">
        <v>0</v>
      </c>
      <c r="Y54" t="s">
        <v>551</v>
      </c>
      <c r="Z54">
        <v>305203.45</v>
      </c>
      <c r="AA54" t="s">
        <v>2467</v>
      </c>
      <c r="AB54">
        <v>179543</v>
      </c>
      <c r="AC54">
        <v>-0.1</v>
      </c>
      <c r="AD54" t="s">
        <v>2543</v>
      </c>
    </row>
    <row r="55" spans="1:30" x14ac:dyDescent="0.25">
      <c r="A55">
        <v>3773</v>
      </c>
      <c r="B55" t="s">
        <v>2151</v>
      </c>
      <c r="C55" t="s">
        <v>1576</v>
      </c>
      <c r="D55" s="11">
        <f t="shared" si="0"/>
        <v>946403</v>
      </c>
      <c r="E55">
        <v>946403</v>
      </c>
      <c r="F55">
        <v>0</v>
      </c>
      <c r="G55">
        <v>0</v>
      </c>
      <c r="H55">
        <v>0</v>
      </c>
      <c r="I55">
        <v>132496.42000000001</v>
      </c>
      <c r="J55">
        <v>28392.09</v>
      </c>
      <c r="K55">
        <v>23660.07</v>
      </c>
      <c r="L55">
        <v>0</v>
      </c>
      <c r="M55">
        <v>10327.5</v>
      </c>
      <c r="N55">
        <v>0</v>
      </c>
      <c r="O55">
        <v>0</v>
      </c>
      <c r="P55">
        <v>0</v>
      </c>
      <c r="Q55">
        <v>0</v>
      </c>
      <c r="R55">
        <v>0</v>
      </c>
      <c r="S55">
        <v>956970</v>
      </c>
      <c r="T55" s="2">
        <v>45530</v>
      </c>
      <c r="V55" t="s">
        <v>31</v>
      </c>
      <c r="W55">
        <v>105408</v>
      </c>
      <c r="X55">
        <v>0</v>
      </c>
      <c r="Y55" t="s">
        <v>2516</v>
      </c>
      <c r="Z55">
        <v>0</v>
      </c>
      <c r="AA55" t="s">
        <v>2470</v>
      </c>
      <c r="AB55">
        <v>117670</v>
      </c>
      <c r="AC55">
        <v>0.08</v>
      </c>
      <c r="AD55" t="s">
        <v>2517</v>
      </c>
    </row>
    <row r="56" spans="1:30" x14ac:dyDescent="0.25">
      <c r="A56">
        <v>3778</v>
      </c>
      <c r="B56" t="s">
        <v>148</v>
      </c>
      <c r="C56" t="s">
        <v>149</v>
      </c>
      <c r="D56" s="11">
        <f t="shared" si="0"/>
        <v>869077</v>
      </c>
      <c r="E56">
        <v>869077</v>
      </c>
      <c r="F56">
        <v>0</v>
      </c>
      <c r="G56">
        <v>0</v>
      </c>
      <c r="H56">
        <v>0</v>
      </c>
      <c r="I56">
        <v>121670.78</v>
      </c>
      <c r="J56">
        <v>26072.31</v>
      </c>
      <c r="K56">
        <v>21726.93</v>
      </c>
      <c r="L56">
        <v>0</v>
      </c>
      <c r="M56">
        <v>10327.5</v>
      </c>
      <c r="N56">
        <v>0</v>
      </c>
      <c r="O56">
        <v>0</v>
      </c>
      <c r="P56">
        <v>0</v>
      </c>
      <c r="Q56">
        <v>-40000</v>
      </c>
      <c r="R56">
        <v>0</v>
      </c>
      <c r="S56">
        <v>649279</v>
      </c>
      <c r="T56" s="2">
        <v>45238</v>
      </c>
      <c r="V56" t="s">
        <v>31</v>
      </c>
      <c r="W56">
        <v>2808</v>
      </c>
      <c r="X56">
        <v>0</v>
      </c>
      <c r="Y56" t="s">
        <v>551</v>
      </c>
      <c r="Z56">
        <v>0</v>
      </c>
      <c r="AA56" t="s">
        <v>2470</v>
      </c>
      <c r="AB56">
        <v>50430</v>
      </c>
      <c r="AC56">
        <v>-0.48</v>
      </c>
      <c r="AD56" t="s">
        <v>2544</v>
      </c>
    </row>
    <row r="57" spans="1:30" x14ac:dyDescent="0.25">
      <c r="A57">
        <v>3787</v>
      </c>
      <c r="B57" t="s">
        <v>632</v>
      </c>
      <c r="C57" t="s">
        <v>680</v>
      </c>
      <c r="D57" s="11">
        <f t="shared" si="0"/>
        <v>946403</v>
      </c>
      <c r="E57">
        <v>946403</v>
      </c>
      <c r="F57">
        <v>0</v>
      </c>
      <c r="G57">
        <v>0</v>
      </c>
      <c r="H57">
        <v>0</v>
      </c>
      <c r="I57">
        <v>132496.42000000001</v>
      </c>
      <c r="J57">
        <v>28392.09</v>
      </c>
      <c r="K57">
        <v>23660.07</v>
      </c>
      <c r="L57">
        <v>0</v>
      </c>
      <c r="M57">
        <v>10327.5</v>
      </c>
      <c r="N57">
        <v>0</v>
      </c>
      <c r="O57">
        <v>0</v>
      </c>
      <c r="P57">
        <v>0</v>
      </c>
      <c r="Q57">
        <v>0</v>
      </c>
      <c r="R57">
        <v>0</v>
      </c>
      <c r="S57">
        <v>956970</v>
      </c>
      <c r="T57" s="2">
        <v>45369</v>
      </c>
      <c r="V57" t="s">
        <v>31</v>
      </c>
      <c r="W57">
        <v>2808</v>
      </c>
      <c r="X57">
        <v>0</v>
      </c>
      <c r="Y57" t="s">
        <v>2516</v>
      </c>
      <c r="Z57">
        <v>0</v>
      </c>
      <c r="AA57" t="s">
        <v>2470</v>
      </c>
      <c r="AB57">
        <v>117670</v>
      </c>
      <c r="AC57">
        <v>0.08</v>
      </c>
      <c r="AD57" t="s">
        <v>2517</v>
      </c>
    </row>
    <row r="58" spans="1:30" x14ac:dyDescent="0.25">
      <c r="A58">
        <v>3792</v>
      </c>
      <c r="B58" t="s">
        <v>150</v>
      </c>
      <c r="C58" t="s">
        <v>151</v>
      </c>
      <c r="D58" s="11">
        <f t="shared" si="0"/>
        <v>1221698.0699999998</v>
      </c>
      <c r="E58">
        <v>946739.19999999995</v>
      </c>
      <c r="F58">
        <v>0</v>
      </c>
      <c r="G58">
        <v>0</v>
      </c>
      <c r="H58">
        <v>0</v>
      </c>
      <c r="I58">
        <v>162754.78</v>
      </c>
      <c r="J58">
        <v>34876.019999999997</v>
      </c>
      <c r="K58">
        <v>29063.360000000001</v>
      </c>
      <c r="L58">
        <v>0</v>
      </c>
      <c r="M58">
        <v>10327.5</v>
      </c>
      <c r="N58">
        <v>0</v>
      </c>
      <c r="O58">
        <v>0</v>
      </c>
      <c r="P58">
        <v>0</v>
      </c>
      <c r="Q58">
        <v>0</v>
      </c>
      <c r="R58">
        <v>0</v>
      </c>
      <c r="S58">
        <v>925512</v>
      </c>
      <c r="T58" s="2">
        <v>45497</v>
      </c>
      <c r="V58" t="s">
        <v>31</v>
      </c>
      <c r="W58">
        <v>105408</v>
      </c>
      <c r="X58">
        <v>0</v>
      </c>
      <c r="Y58" t="s">
        <v>551</v>
      </c>
      <c r="Z58">
        <v>274958.87</v>
      </c>
      <c r="AA58" t="s">
        <v>2470</v>
      </c>
      <c r="AB58">
        <v>115989</v>
      </c>
      <c r="AC58">
        <v>-0.51</v>
      </c>
      <c r="AD58" t="s">
        <v>2545</v>
      </c>
    </row>
    <row r="59" spans="1:30" x14ac:dyDescent="0.25">
      <c r="A59">
        <v>3796</v>
      </c>
      <c r="B59" t="s">
        <v>152</v>
      </c>
      <c r="C59" t="s">
        <v>153</v>
      </c>
      <c r="D59" s="11">
        <f t="shared" si="0"/>
        <v>890089.5</v>
      </c>
      <c r="E59">
        <v>890089.5</v>
      </c>
      <c r="F59">
        <v>0</v>
      </c>
      <c r="G59">
        <v>0</v>
      </c>
      <c r="H59">
        <v>0</v>
      </c>
      <c r="I59">
        <v>124612.53</v>
      </c>
      <c r="J59">
        <v>26702.69</v>
      </c>
      <c r="K59">
        <v>22252.240000000002</v>
      </c>
      <c r="L59">
        <v>0</v>
      </c>
      <c r="M59">
        <v>10327.5</v>
      </c>
      <c r="N59">
        <v>0</v>
      </c>
      <c r="O59">
        <v>0</v>
      </c>
      <c r="P59">
        <v>0</v>
      </c>
      <c r="Q59">
        <v>0</v>
      </c>
      <c r="R59">
        <v>0</v>
      </c>
      <c r="S59">
        <v>706194</v>
      </c>
      <c r="T59" s="2">
        <v>45261</v>
      </c>
      <c r="V59" t="s">
        <v>31</v>
      </c>
      <c r="W59">
        <v>105408</v>
      </c>
      <c r="X59">
        <v>0</v>
      </c>
      <c r="Y59" t="s">
        <v>551</v>
      </c>
      <c r="Z59">
        <v>0</v>
      </c>
      <c r="AA59" t="s">
        <v>2470</v>
      </c>
      <c r="AB59">
        <v>70602</v>
      </c>
      <c r="AC59">
        <v>-0.54</v>
      </c>
      <c r="AD59" t="s">
        <v>2546</v>
      </c>
    </row>
    <row r="60" spans="1:30" x14ac:dyDescent="0.25">
      <c r="A60">
        <v>3800</v>
      </c>
      <c r="B60" t="s">
        <v>154</v>
      </c>
      <c r="C60" t="s">
        <v>155</v>
      </c>
      <c r="D60" s="11">
        <f t="shared" si="0"/>
        <v>907740</v>
      </c>
      <c r="E60">
        <v>907740</v>
      </c>
      <c r="F60">
        <v>0</v>
      </c>
      <c r="G60">
        <v>0</v>
      </c>
      <c r="H60">
        <v>0</v>
      </c>
      <c r="I60">
        <v>127083.6</v>
      </c>
      <c r="J60">
        <v>27232.2</v>
      </c>
      <c r="K60">
        <v>22693.51</v>
      </c>
      <c r="L60">
        <v>0</v>
      </c>
      <c r="M60">
        <v>10327.5</v>
      </c>
      <c r="N60">
        <v>0</v>
      </c>
      <c r="O60">
        <v>0</v>
      </c>
      <c r="P60">
        <v>0</v>
      </c>
      <c r="Q60">
        <v>0</v>
      </c>
      <c r="R60">
        <v>0</v>
      </c>
      <c r="S60">
        <v>720403</v>
      </c>
      <c r="T60" s="2">
        <v>45261</v>
      </c>
      <c r="V60" t="s">
        <v>31</v>
      </c>
      <c r="W60">
        <v>105408</v>
      </c>
      <c r="X60">
        <v>0</v>
      </c>
      <c r="Y60" t="s">
        <v>551</v>
      </c>
      <c r="Z60">
        <v>0</v>
      </c>
      <c r="AA60" t="s">
        <v>2470</v>
      </c>
      <c r="AB60">
        <v>84050</v>
      </c>
      <c r="AC60">
        <v>-0.19</v>
      </c>
      <c r="AD60" t="s">
        <v>2547</v>
      </c>
    </row>
    <row r="61" spans="1:30" x14ac:dyDescent="0.25">
      <c r="A61">
        <v>3970</v>
      </c>
      <c r="B61" t="s">
        <v>558</v>
      </c>
      <c r="C61" t="s">
        <v>585</v>
      </c>
      <c r="D61" s="11">
        <f t="shared" si="0"/>
        <v>2044916.32</v>
      </c>
      <c r="E61">
        <v>2044916.32</v>
      </c>
      <c r="F61">
        <v>0</v>
      </c>
      <c r="G61">
        <v>0</v>
      </c>
      <c r="H61">
        <v>0</v>
      </c>
      <c r="I61">
        <v>286288.28999999998</v>
      </c>
      <c r="J61">
        <v>61347.49</v>
      </c>
      <c r="K61">
        <v>51122.91</v>
      </c>
      <c r="L61">
        <v>0</v>
      </c>
      <c r="M61">
        <v>10327.5</v>
      </c>
      <c r="N61">
        <v>0</v>
      </c>
      <c r="O61">
        <v>0</v>
      </c>
      <c r="P61">
        <v>0</v>
      </c>
      <c r="Q61">
        <v>0</v>
      </c>
      <c r="R61">
        <v>0</v>
      </c>
      <c r="S61">
        <v>1635830</v>
      </c>
      <c r="T61" s="2">
        <v>45352</v>
      </c>
      <c r="V61" t="s">
        <v>31</v>
      </c>
      <c r="W61">
        <v>105408</v>
      </c>
      <c r="X61">
        <v>0</v>
      </c>
      <c r="Y61" t="s">
        <v>551</v>
      </c>
      <c r="Z61">
        <v>0</v>
      </c>
      <c r="AA61" t="s">
        <v>2470</v>
      </c>
      <c r="AB61">
        <v>455551</v>
      </c>
      <c r="AC61">
        <v>-0.13</v>
      </c>
      <c r="AD61" t="s">
        <v>2548</v>
      </c>
    </row>
    <row r="62" spans="1:30" x14ac:dyDescent="0.25">
      <c r="A62">
        <v>3972</v>
      </c>
      <c r="B62" t="s">
        <v>156</v>
      </c>
      <c r="C62" t="s">
        <v>157</v>
      </c>
      <c r="D62" s="11">
        <f t="shared" si="0"/>
        <v>828733</v>
      </c>
      <c r="E62">
        <v>828733</v>
      </c>
      <c r="F62">
        <v>0</v>
      </c>
      <c r="G62">
        <v>0</v>
      </c>
      <c r="H62">
        <v>0</v>
      </c>
      <c r="I62">
        <v>116022.61</v>
      </c>
      <c r="J62">
        <v>31326.48</v>
      </c>
      <c r="K62">
        <v>20718.330000000002</v>
      </c>
      <c r="L62">
        <v>0</v>
      </c>
      <c r="M62">
        <v>10327.5</v>
      </c>
      <c r="N62">
        <v>0</v>
      </c>
      <c r="O62">
        <v>0</v>
      </c>
      <c r="P62">
        <v>0</v>
      </c>
      <c r="Q62">
        <v>6464.5</v>
      </c>
      <c r="R62">
        <v>6464.5</v>
      </c>
      <c r="S62">
        <v>656803</v>
      </c>
      <c r="T62" s="2">
        <v>45271</v>
      </c>
      <c r="V62" t="s">
        <v>31</v>
      </c>
      <c r="W62">
        <v>105408</v>
      </c>
      <c r="X62">
        <v>0</v>
      </c>
      <c r="Y62" t="s">
        <v>551</v>
      </c>
      <c r="Z62">
        <v>0</v>
      </c>
      <c r="AA62" t="s">
        <v>2470</v>
      </c>
      <c r="AB62">
        <v>27736.5</v>
      </c>
      <c r="AC62">
        <v>0.42</v>
      </c>
      <c r="AD62" t="s">
        <v>2549</v>
      </c>
    </row>
    <row r="63" spans="1:30" x14ac:dyDescent="0.25">
      <c r="A63">
        <v>4054</v>
      </c>
      <c r="B63" t="s">
        <v>1452</v>
      </c>
      <c r="C63" t="s">
        <v>1492</v>
      </c>
      <c r="D63" s="11">
        <f t="shared" si="0"/>
        <v>936989.4</v>
      </c>
      <c r="E63">
        <v>936989.4</v>
      </c>
      <c r="F63">
        <v>0</v>
      </c>
      <c r="G63">
        <v>0</v>
      </c>
      <c r="H63">
        <v>0</v>
      </c>
      <c r="I63">
        <v>131178.51999999999</v>
      </c>
      <c r="J63">
        <v>34261.51</v>
      </c>
      <c r="K63">
        <v>23424.73</v>
      </c>
      <c r="L63">
        <v>0</v>
      </c>
      <c r="M63">
        <v>10327.5</v>
      </c>
      <c r="N63">
        <v>0</v>
      </c>
      <c r="O63">
        <v>0</v>
      </c>
      <c r="P63">
        <v>0</v>
      </c>
      <c r="Q63">
        <v>6151.83</v>
      </c>
      <c r="R63">
        <v>6151.83</v>
      </c>
      <c r="S63">
        <v>743949</v>
      </c>
      <c r="T63" s="2">
        <v>45446</v>
      </c>
      <c r="V63" t="s">
        <v>31</v>
      </c>
      <c r="W63">
        <v>119906</v>
      </c>
      <c r="X63">
        <v>0</v>
      </c>
      <c r="Y63" t="s">
        <v>551</v>
      </c>
      <c r="Z63">
        <v>0</v>
      </c>
      <c r="AA63" t="s">
        <v>2470</v>
      </c>
      <c r="AB63">
        <v>109265</v>
      </c>
      <c r="AC63">
        <v>0.03</v>
      </c>
      <c r="AD63" t="s">
        <v>2550</v>
      </c>
    </row>
    <row r="64" spans="1:30" x14ac:dyDescent="0.25">
      <c r="A64">
        <v>4138</v>
      </c>
      <c r="B64" t="s">
        <v>1447</v>
      </c>
      <c r="C64" t="s">
        <v>1493</v>
      </c>
      <c r="D64" s="11">
        <f t="shared" si="0"/>
        <v>991629.8</v>
      </c>
      <c r="E64">
        <v>991629.8</v>
      </c>
      <c r="F64">
        <v>0</v>
      </c>
      <c r="G64">
        <v>0</v>
      </c>
      <c r="H64">
        <v>0</v>
      </c>
      <c r="I64">
        <v>138828.18</v>
      </c>
      <c r="J64">
        <v>29748.9</v>
      </c>
      <c r="K64">
        <v>24790.75</v>
      </c>
      <c r="L64">
        <v>0</v>
      </c>
      <c r="M64">
        <v>10327.5</v>
      </c>
      <c r="N64">
        <v>0</v>
      </c>
      <c r="O64">
        <v>0</v>
      </c>
      <c r="P64">
        <v>0</v>
      </c>
      <c r="Q64">
        <v>-40000</v>
      </c>
      <c r="R64">
        <v>0</v>
      </c>
      <c r="S64">
        <v>747935</v>
      </c>
      <c r="T64" s="2">
        <v>45446</v>
      </c>
      <c r="V64" t="s">
        <v>31</v>
      </c>
      <c r="W64">
        <v>119906</v>
      </c>
      <c r="X64">
        <v>0</v>
      </c>
      <c r="Y64" t="s">
        <v>551</v>
      </c>
      <c r="Z64">
        <v>0</v>
      </c>
      <c r="AA64" t="s">
        <v>2467</v>
      </c>
      <c r="AB64">
        <v>35514</v>
      </c>
      <c r="AC64">
        <v>0.53</v>
      </c>
      <c r="AD64" t="s">
        <v>2551</v>
      </c>
    </row>
    <row r="65" spans="1:30" x14ac:dyDescent="0.25">
      <c r="A65">
        <v>4146</v>
      </c>
      <c r="B65" t="s">
        <v>2163</v>
      </c>
      <c r="C65" t="s">
        <v>2164</v>
      </c>
      <c r="D65" s="11">
        <f t="shared" si="0"/>
        <v>946403</v>
      </c>
      <c r="E65">
        <v>946403</v>
      </c>
      <c r="F65">
        <v>0</v>
      </c>
      <c r="G65">
        <v>0</v>
      </c>
      <c r="H65">
        <v>0</v>
      </c>
      <c r="I65">
        <v>132496.42000000001</v>
      </c>
      <c r="J65">
        <v>28392.09</v>
      </c>
      <c r="K65">
        <v>23660.07</v>
      </c>
      <c r="L65">
        <v>0</v>
      </c>
      <c r="M65">
        <v>10327.5</v>
      </c>
      <c r="N65">
        <v>0</v>
      </c>
      <c r="O65">
        <v>0</v>
      </c>
      <c r="P65">
        <v>0</v>
      </c>
      <c r="Q65">
        <v>0</v>
      </c>
      <c r="R65">
        <v>0</v>
      </c>
      <c r="S65">
        <v>956970</v>
      </c>
      <c r="T65" s="2">
        <v>45497</v>
      </c>
      <c r="V65" t="s">
        <v>31</v>
      </c>
      <c r="W65">
        <v>2501</v>
      </c>
      <c r="X65">
        <v>0</v>
      </c>
      <c r="Y65" t="s">
        <v>2516</v>
      </c>
      <c r="Z65">
        <v>0</v>
      </c>
      <c r="AA65" t="s">
        <v>2470</v>
      </c>
      <c r="AB65">
        <v>117670</v>
      </c>
      <c r="AC65">
        <v>0.08</v>
      </c>
      <c r="AD65" t="s">
        <v>2517</v>
      </c>
    </row>
    <row r="66" spans="1:30" x14ac:dyDescent="0.25">
      <c r="A66">
        <v>4276</v>
      </c>
      <c r="B66" t="s">
        <v>1527</v>
      </c>
      <c r="C66" t="s">
        <v>1494</v>
      </c>
      <c r="D66" s="11">
        <f t="shared" si="0"/>
        <v>832767.4</v>
      </c>
      <c r="E66">
        <v>832767.4</v>
      </c>
      <c r="F66">
        <v>0</v>
      </c>
      <c r="G66">
        <v>0</v>
      </c>
      <c r="H66">
        <v>0</v>
      </c>
      <c r="I66">
        <v>116587.44</v>
      </c>
      <c r="J66">
        <v>24983.02</v>
      </c>
      <c r="K66">
        <v>20819.18</v>
      </c>
      <c r="L66">
        <v>0</v>
      </c>
      <c r="M66">
        <v>10327.5</v>
      </c>
      <c r="N66">
        <v>0</v>
      </c>
      <c r="O66">
        <v>0</v>
      </c>
      <c r="P66">
        <v>0</v>
      </c>
      <c r="Q66">
        <v>-40000</v>
      </c>
      <c r="R66">
        <v>0</v>
      </c>
      <c r="S66">
        <v>620050</v>
      </c>
      <c r="T66" s="2">
        <v>45461</v>
      </c>
      <c r="V66" t="s">
        <v>31</v>
      </c>
      <c r="W66">
        <v>105408</v>
      </c>
      <c r="X66">
        <v>0</v>
      </c>
      <c r="Y66" t="s">
        <v>551</v>
      </c>
      <c r="Z66">
        <v>0</v>
      </c>
      <c r="AA66" t="s">
        <v>2470</v>
      </c>
      <c r="AB66">
        <v>20172</v>
      </c>
      <c r="AC66">
        <v>-0.26</v>
      </c>
      <c r="AD66" t="s">
        <v>2552</v>
      </c>
    </row>
    <row r="67" spans="1:30" x14ac:dyDescent="0.25">
      <c r="A67">
        <v>4286</v>
      </c>
      <c r="B67" t="s">
        <v>634</v>
      </c>
      <c r="C67" t="s">
        <v>682</v>
      </c>
      <c r="D67" s="11">
        <f t="shared" ref="D67:D130" si="1">+E67+F67+Z67</f>
        <v>1171807.2</v>
      </c>
      <c r="E67">
        <v>908748.6</v>
      </c>
      <c r="F67">
        <v>0</v>
      </c>
      <c r="G67">
        <v>0</v>
      </c>
      <c r="H67">
        <v>0</v>
      </c>
      <c r="I67">
        <v>155091.13</v>
      </c>
      <c r="J67">
        <v>33233.82</v>
      </c>
      <c r="K67">
        <v>27694.84</v>
      </c>
      <c r="L67">
        <v>0</v>
      </c>
      <c r="M67">
        <v>10327.5</v>
      </c>
      <c r="N67">
        <v>0</v>
      </c>
      <c r="O67">
        <v>0</v>
      </c>
      <c r="P67">
        <v>0</v>
      </c>
      <c r="Q67">
        <v>0</v>
      </c>
      <c r="R67">
        <v>0</v>
      </c>
      <c r="S67">
        <v>881446</v>
      </c>
      <c r="T67" s="2">
        <v>45393</v>
      </c>
      <c r="U67" s="2">
        <v>45574</v>
      </c>
      <c r="V67" t="s">
        <v>31</v>
      </c>
      <c r="W67">
        <v>2808</v>
      </c>
      <c r="X67">
        <v>0</v>
      </c>
      <c r="Y67" t="s">
        <v>551</v>
      </c>
      <c r="Z67">
        <v>263058.59999999998</v>
      </c>
      <c r="AA67" t="s">
        <v>2470</v>
      </c>
      <c r="AB67">
        <v>84050</v>
      </c>
      <c r="AC67">
        <v>-0.51</v>
      </c>
      <c r="AD67" t="s">
        <v>2553</v>
      </c>
    </row>
    <row r="68" spans="1:30" x14ac:dyDescent="0.25">
      <c r="A68">
        <v>4340</v>
      </c>
      <c r="B68" t="s">
        <v>163</v>
      </c>
      <c r="C68" t="s">
        <v>164</v>
      </c>
      <c r="D68" s="11">
        <f t="shared" si="1"/>
        <v>898326.4</v>
      </c>
      <c r="E68">
        <v>898326.4</v>
      </c>
      <c r="F68">
        <v>0</v>
      </c>
      <c r="G68">
        <v>0</v>
      </c>
      <c r="H68">
        <v>0</v>
      </c>
      <c r="I68">
        <v>125765.69</v>
      </c>
      <c r="J68">
        <v>31921.56</v>
      </c>
      <c r="K68">
        <v>22458.17</v>
      </c>
      <c r="L68">
        <v>0</v>
      </c>
      <c r="M68">
        <v>10327.5</v>
      </c>
      <c r="N68">
        <v>0</v>
      </c>
      <c r="O68">
        <v>0</v>
      </c>
      <c r="P68">
        <v>0</v>
      </c>
      <c r="Q68">
        <v>4971.7700000000004</v>
      </c>
      <c r="R68">
        <v>4971.7700000000004</v>
      </c>
      <c r="S68">
        <v>712825</v>
      </c>
      <c r="T68" s="2">
        <v>44531</v>
      </c>
      <c r="V68" t="s">
        <v>31</v>
      </c>
      <c r="W68">
        <v>110206</v>
      </c>
      <c r="X68">
        <v>0</v>
      </c>
      <c r="Y68" t="s">
        <v>551</v>
      </c>
      <c r="Z68">
        <v>0</v>
      </c>
      <c r="AA68" t="s">
        <v>2470</v>
      </c>
      <c r="AB68">
        <v>75645</v>
      </c>
      <c r="AC68">
        <v>-0.25</v>
      </c>
      <c r="AD68" t="s">
        <v>2554</v>
      </c>
    </row>
    <row r="69" spans="1:30" x14ac:dyDescent="0.25">
      <c r="A69">
        <v>4375</v>
      </c>
      <c r="B69" t="s">
        <v>165</v>
      </c>
      <c r="C69" t="s">
        <v>166</v>
      </c>
      <c r="D69" s="11">
        <f t="shared" si="1"/>
        <v>930937.8</v>
      </c>
      <c r="E69">
        <v>930937.8</v>
      </c>
      <c r="F69">
        <v>0</v>
      </c>
      <c r="G69">
        <v>0</v>
      </c>
      <c r="H69">
        <v>0</v>
      </c>
      <c r="I69">
        <v>130331.3</v>
      </c>
      <c r="J69">
        <v>27928.14</v>
      </c>
      <c r="K69">
        <v>23273.45</v>
      </c>
      <c r="L69">
        <v>0</v>
      </c>
      <c r="M69">
        <v>10327.5</v>
      </c>
      <c r="N69">
        <v>0</v>
      </c>
      <c r="O69">
        <v>221723.1</v>
      </c>
      <c r="P69">
        <v>0</v>
      </c>
      <c r="Q69">
        <v>-100000</v>
      </c>
      <c r="R69">
        <v>0</v>
      </c>
      <c r="S69">
        <v>417355</v>
      </c>
      <c r="T69" s="2">
        <v>45261</v>
      </c>
      <c r="V69" t="s">
        <v>31</v>
      </c>
      <c r="W69">
        <v>2808</v>
      </c>
      <c r="X69">
        <v>0</v>
      </c>
      <c r="Y69" t="s">
        <v>551</v>
      </c>
      <c r="Z69">
        <v>0</v>
      </c>
      <c r="AA69" t="s">
        <v>2470</v>
      </c>
      <c r="AB69">
        <v>104222</v>
      </c>
      <c r="AC69">
        <v>0.69</v>
      </c>
      <c r="AD69" t="s">
        <v>2555</v>
      </c>
    </row>
    <row r="70" spans="1:30" x14ac:dyDescent="0.25">
      <c r="A70">
        <v>4379</v>
      </c>
      <c r="B70" t="s">
        <v>2556</v>
      </c>
      <c r="C70" t="s">
        <v>1586</v>
      </c>
      <c r="D70" s="11">
        <f t="shared" si="1"/>
        <v>423948.2</v>
      </c>
      <c r="E70">
        <v>423948.2</v>
      </c>
      <c r="F70">
        <v>0</v>
      </c>
      <c r="G70">
        <v>0</v>
      </c>
      <c r="H70">
        <v>0</v>
      </c>
      <c r="I70">
        <v>59352.75</v>
      </c>
      <c r="J70">
        <v>15026.88</v>
      </c>
      <c r="K70">
        <v>10598.71</v>
      </c>
      <c r="L70">
        <v>0</v>
      </c>
      <c r="M70">
        <v>10327.5</v>
      </c>
      <c r="N70">
        <v>0</v>
      </c>
      <c r="O70">
        <v>0</v>
      </c>
      <c r="P70">
        <v>0</v>
      </c>
      <c r="Q70">
        <v>2308.4299999999998</v>
      </c>
      <c r="R70">
        <v>2308.4299999999998</v>
      </c>
      <c r="S70">
        <v>330951</v>
      </c>
      <c r="T70" s="2">
        <v>45547</v>
      </c>
      <c r="V70" t="s">
        <v>80</v>
      </c>
      <c r="W70">
        <v>105408</v>
      </c>
      <c r="X70">
        <v>0</v>
      </c>
      <c r="Y70" t="s">
        <v>551</v>
      </c>
      <c r="Z70">
        <v>0</v>
      </c>
      <c r="AA70" t="s">
        <v>2470</v>
      </c>
      <c r="AB70">
        <v>0</v>
      </c>
      <c r="AC70">
        <v>0.21</v>
      </c>
      <c r="AD70" t="s">
        <v>2557</v>
      </c>
    </row>
    <row r="71" spans="1:30" x14ac:dyDescent="0.25">
      <c r="A71">
        <v>4462</v>
      </c>
      <c r="B71" t="s">
        <v>167</v>
      </c>
      <c r="C71" t="s">
        <v>168</v>
      </c>
      <c r="D71" s="11">
        <f t="shared" si="1"/>
        <v>852939.4</v>
      </c>
      <c r="E71">
        <v>852939.4</v>
      </c>
      <c r="F71">
        <v>0</v>
      </c>
      <c r="G71">
        <v>0</v>
      </c>
      <c r="H71">
        <v>0</v>
      </c>
      <c r="I71">
        <v>119411.52</v>
      </c>
      <c r="J71">
        <v>25588.19</v>
      </c>
      <c r="K71">
        <v>21323.49</v>
      </c>
      <c r="L71">
        <v>0</v>
      </c>
      <c r="M71">
        <v>10327.5</v>
      </c>
      <c r="N71">
        <v>0</v>
      </c>
      <c r="O71">
        <v>0</v>
      </c>
      <c r="P71">
        <v>0</v>
      </c>
      <c r="Q71">
        <v>0</v>
      </c>
      <c r="R71">
        <v>0</v>
      </c>
      <c r="S71">
        <v>676288</v>
      </c>
      <c r="T71" s="2">
        <v>45261</v>
      </c>
      <c r="V71" t="s">
        <v>31</v>
      </c>
      <c r="W71">
        <v>112103</v>
      </c>
      <c r="X71">
        <v>0</v>
      </c>
      <c r="Y71" t="s">
        <v>551</v>
      </c>
      <c r="Z71">
        <v>0</v>
      </c>
      <c r="AA71" t="s">
        <v>2470</v>
      </c>
      <c r="AB71">
        <v>70602</v>
      </c>
      <c r="AC71">
        <v>-0.7</v>
      </c>
      <c r="AD71" t="s">
        <v>2558</v>
      </c>
    </row>
    <row r="72" spans="1:30" x14ac:dyDescent="0.25">
      <c r="A72">
        <v>4537</v>
      </c>
      <c r="B72" t="s">
        <v>645</v>
      </c>
      <c r="C72" t="s">
        <v>683</v>
      </c>
      <c r="D72" s="11">
        <f t="shared" si="1"/>
        <v>651438.57000000007</v>
      </c>
      <c r="E72">
        <v>505088</v>
      </c>
      <c r="F72">
        <v>0</v>
      </c>
      <c r="G72">
        <v>0</v>
      </c>
      <c r="H72">
        <v>0</v>
      </c>
      <c r="I72">
        <v>91201.4</v>
      </c>
      <c r="J72">
        <v>19543.16</v>
      </c>
      <c r="K72">
        <v>16285.96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524408</v>
      </c>
      <c r="T72" s="2">
        <v>45406</v>
      </c>
      <c r="U72" s="2">
        <v>45560</v>
      </c>
      <c r="V72" t="s">
        <v>31</v>
      </c>
      <c r="W72">
        <v>105408</v>
      </c>
      <c r="X72">
        <v>0</v>
      </c>
      <c r="Y72" t="s">
        <v>551</v>
      </c>
      <c r="Z72">
        <v>146350.57</v>
      </c>
      <c r="AA72" t="s">
        <v>2467</v>
      </c>
      <c r="AB72">
        <v>45379</v>
      </c>
      <c r="AC72">
        <v>-0.05</v>
      </c>
      <c r="AD72" t="s">
        <v>2559</v>
      </c>
    </row>
    <row r="73" spans="1:30" x14ac:dyDescent="0.25">
      <c r="A73">
        <v>4553</v>
      </c>
      <c r="B73" t="s">
        <v>169</v>
      </c>
      <c r="C73" t="s">
        <v>170</v>
      </c>
      <c r="D73" s="11">
        <f t="shared" si="1"/>
        <v>869077</v>
      </c>
      <c r="E73">
        <v>869077</v>
      </c>
      <c r="F73">
        <v>0</v>
      </c>
      <c r="G73">
        <v>0</v>
      </c>
      <c r="H73">
        <v>0</v>
      </c>
      <c r="I73">
        <v>121670.78</v>
      </c>
      <c r="J73">
        <v>26072.31</v>
      </c>
      <c r="K73">
        <v>21726.93</v>
      </c>
      <c r="L73">
        <v>0</v>
      </c>
      <c r="M73">
        <v>10327.5</v>
      </c>
      <c r="N73">
        <v>0</v>
      </c>
      <c r="O73">
        <v>0</v>
      </c>
      <c r="P73">
        <v>0</v>
      </c>
      <c r="Q73">
        <v>-80000</v>
      </c>
      <c r="R73">
        <v>0</v>
      </c>
      <c r="S73">
        <v>609279</v>
      </c>
      <c r="T73" s="2">
        <v>45261</v>
      </c>
      <c r="V73" t="s">
        <v>31</v>
      </c>
      <c r="W73">
        <v>105408</v>
      </c>
      <c r="X73">
        <v>0</v>
      </c>
      <c r="Y73" t="s">
        <v>551</v>
      </c>
      <c r="Z73">
        <v>0</v>
      </c>
      <c r="AA73" t="s">
        <v>2470</v>
      </c>
      <c r="AB73">
        <v>50430</v>
      </c>
      <c r="AC73">
        <v>-0.48</v>
      </c>
      <c r="AD73" t="s">
        <v>2560</v>
      </c>
    </row>
    <row r="74" spans="1:30" x14ac:dyDescent="0.25">
      <c r="A74">
        <v>4656</v>
      </c>
      <c r="B74" t="s">
        <v>646</v>
      </c>
      <c r="C74" t="s">
        <v>685</v>
      </c>
      <c r="D74" s="11">
        <f t="shared" si="1"/>
        <v>844870.6</v>
      </c>
      <c r="E74">
        <v>844870.6</v>
      </c>
      <c r="F74">
        <v>0</v>
      </c>
      <c r="G74">
        <v>0</v>
      </c>
      <c r="H74">
        <v>0</v>
      </c>
      <c r="I74">
        <v>118281.88</v>
      </c>
      <c r="J74">
        <v>25346.12</v>
      </c>
      <c r="K74">
        <v>21121.77</v>
      </c>
      <c r="L74">
        <v>0</v>
      </c>
      <c r="M74">
        <v>10327.5</v>
      </c>
      <c r="N74">
        <v>0</v>
      </c>
      <c r="O74">
        <v>0</v>
      </c>
      <c r="P74">
        <v>0</v>
      </c>
      <c r="Q74">
        <v>0</v>
      </c>
      <c r="R74">
        <v>0</v>
      </c>
      <c r="S74">
        <v>669793</v>
      </c>
      <c r="T74" s="2">
        <v>45398</v>
      </c>
      <c r="V74" t="s">
        <v>31</v>
      </c>
      <c r="W74">
        <v>118804</v>
      </c>
      <c r="X74">
        <v>0</v>
      </c>
      <c r="Y74" t="s">
        <v>551</v>
      </c>
      <c r="Z74">
        <v>0</v>
      </c>
      <c r="AA74" t="s">
        <v>2470</v>
      </c>
      <c r="AB74">
        <v>30258</v>
      </c>
      <c r="AC74">
        <v>-0.33</v>
      </c>
      <c r="AD74" t="s">
        <v>2495</v>
      </c>
    </row>
    <row r="75" spans="1:30" x14ac:dyDescent="0.25">
      <c r="A75">
        <v>4687</v>
      </c>
      <c r="B75" t="s">
        <v>174</v>
      </c>
      <c r="C75" t="s">
        <v>175</v>
      </c>
      <c r="D75" s="11">
        <f t="shared" si="1"/>
        <v>930937.8</v>
      </c>
      <c r="E75">
        <v>930937.8</v>
      </c>
      <c r="F75">
        <v>0</v>
      </c>
      <c r="G75">
        <v>0</v>
      </c>
      <c r="H75">
        <v>0</v>
      </c>
      <c r="I75">
        <v>130331.29</v>
      </c>
      <c r="J75">
        <v>34261.51</v>
      </c>
      <c r="K75">
        <v>23273.45</v>
      </c>
      <c r="L75">
        <v>0</v>
      </c>
      <c r="M75">
        <v>10327.5</v>
      </c>
      <c r="N75">
        <v>0</v>
      </c>
      <c r="O75">
        <v>38664.54</v>
      </c>
      <c r="P75">
        <v>0</v>
      </c>
      <c r="Q75">
        <v>6333.38</v>
      </c>
      <c r="R75">
        <v>6333.38</v>
      </c>
      <c r="S75">
        <v>700413</v>
      </c>
      <c r="T75" s="2">
        <v>44896</v>
      </c>
      <c r="V75" t="s">
        <v>31</v>
      </c>
      <c r="W75">
        <v>105408</v>
      </c>
      <c r="X75">
        <v>0</v>
      </c>
      <c r="Y75" t="s">
        <v>551</v>
      </c>
      <c r="Z75">
        <v>0</v>
      </c>
      <c r="AA75" t="s">
        <v>2470</v>
      </c>
      <c r="AB75">
        <v>104222</v>
      </c>
      <c r="AC75">
        <v>0.11</v>
      </c>
      <c r="AD75" t="s">
        <v>2561</v>
      </c>
    </row>
    <row r="76" spans="1:30" x14ac:dyDescent="0.25">
      <c r="A76">
        <v>4768</v>
      </c>
      <c r="B76" t="s">
        <v>1802</v>
      </c>
      <c r="C76" t="s">
        <v>1588</v>
      </c>
      <c r="D76" s="11">
        <f t="shared" si="1"/>
        <v>946403</v>
      </c>
      <c r="E76">
        <v>946403</v>
      </c>
      <c r="F76">
        <v>0</v>
      </c>
      <c r="G76">
        <v>0</v>
      </c>
      <c r="H76">
        <v>0</v>
      </c>
      <c r="I76">
        <v>132496.42000000001</v>
      </c>
      <c r="J76">
        <v>28392.09</v>
      </c>
      <c r="K76">
        <v>23660.07</v>
      </c>
      <c r="L76">
        <v>0</v>
      </c>
      <c r="M76">
        <v>10327.5</v>
      </c>
      <c r="N76">
        <v>0</v>
      </c>
      <c r="O76">
        <v>0</v>
      </c>
      <c r="P76">
        <v>0</v>
      </c>
      <c r="Q76">
        <v>0</v>
      </c>
      <c r="R76">
        <v>0</v>
      </c>
      <c r="S76">
        <v>956970</v>
      </c>
      <c r="T76" s="2">
        <v>45485</v>
      </c>
      <c r="V76" t="s">
        <v>31</v>
      </c>
      <c r="W76">
        <v>2501</v>
      </c>
      <c r="X76">
        <v>0</v>
      </c>
      <c r="Y76" t="s">
        <v>2516</v>
      </c>
      <c r="Z76">
        <v>0</v>
      </c>
      <c r="AA76" t="s">
        <v>2470</v>
      </c>
      <c r="AB76">
        <v>117670</v>
      </c>
      <c r="AC76">
        <v>0.08</v>
      </c>
      <c r="AD76" t="s">
        <v>2517</v>
      </c>
    </row>
    <row r="77" spans="1:30" x14ac:dyDescent="0.25">
      <c r="A77">
        <v>4870</v>
      </c>
      <c r="B77" t="s">
        <v>635</v>
      </c>
      <c r="C77" t="s">
        <v>686</v>
      </c>
      <c r="D77" s="11">
        <f t="shared" si="1"/>
        <v>376967.8</v>
      </c>
      <c r="E77">
        <v>376967.8</v>
      </c>
      <c r="F77">
        <v>0</v>
      </c>
      <c r="G77">
        <v>0</v>
      </c>
      <c r="H77">
        <v>0</v>
      </c>
      <c r="I77">
        <v>52775.48</v>
      </c>
      <c r="J77">
        <v>20619.919999999998</v>
      </c>
      <c r="K77">
        <v>9424.2000000000007</v>
      </c>
      <c r="L77">
        <v>0</v>
      </c>
      <c r="M77">
        <v>10327.5</v>
      </c>
      <c r="N77">
        <v>0</v>
      </c>
      <c r="O77">
        <v>0</v>
      </c>
      <c r="P77">
        <v>0</v>
      </c>
      <c r="Q77">
        <v>9310.89</v>
      </c>
      <c r="R77">
        <v>9310.89</v>
      </c>
      <c r="S77">
        <v>293132</v>
      </c>
      <c r="T77" s="2">
        <v>45545</v>
      </c>
      <c r="U77" s="2">
        <v>45565</v>
      </c>
      <c r="V77" t="s">
        <v>31</v>
      </c>
      <c r="W77">
        <v>110206</v>
      </c>
      <c r="X77">
        <v>0</v>
      </c>
      <c r="Y77" t="s">
        <v>551</v>
      </c>
      <c r="Z77">
        <v>0</v>
      </c>
      <c r="AA77" t="s">
        <v>2470</v>
      </c>
      <c r="AB77">
        <v>0</v>
      </c>
      <c r="AC77">
        <v>0.41</v>
      </c>
      <c r="AD77" t="s">
        <v>2562</v>
      </c>
    </row>
    <row r="78" spans="1:30" x14ac:dyDescent="0.25">
      <c r="A78">
        <v>4879</v>
      </c>
      <c r="B78" t="s">
        <v>176</v>
      </c>
      <c r="C78" t="s">
        <v>177</v>
      </c>
      <c r="D78" s="11">
        <f t="shared" si="1"/>
        <v>1284424.3199999998</v>
      </c>
      <c r="E78">
        <v>993807.2</v>
      </c>
      <c r="F78">
        <v>0</v>
      </c>
      <c r="G78">
        <v>0</v>
      </c>
      <c r="H78">
        <v>0</v>
      </c>
      <c r="I78">
        <v>179819.4</v>
      </c>
      <c r="J78">
        <v>38532.730000000003</v>
      </c>
      <c r="K78">
        <v>32110.6</v>
      </c>
      <c r="L78">
        <v>0</v>
      </c>
      <c r="M78">
        <v>10327.5</v>
      </c>
      <c r="N78">
        <v>0</v>
      </c>
      <c r="O78">
        <v>0</v>
      </c>
      <c r="P78">
        <v>0</v>
      </c>
      <c r="Q78">
        <v>0</v>
      </c>
      <c r="R78">
        <v>0</v>
      </c>
      <c r="S78">
        <v>1023634</v>
      </c>
      <c r="T78" s="2">
        <v>45399</v>
      </c>
      <c r="V78" t="s">
        <v>31</v>
      </c>
      <c r="W78">
        <v>105408</v>
      </c>
      <c r="X78">
        <v>0</v>
      </c>
      <c r="Y78" t="s">
        <v>551</v>
      </c>
      <c r="Z78">
        <v>290617.12</v>
      </c>
      <c r="AA78" t="s">
        <v>2470</v>
      </c>
      <c r="AB78">
        <v>158014</v>
      </c>
      <c r="AC78">
        <v>-0.09</v>
      </c>
      <c r="AD78" t="s">
        <v>2526</v>
      </c>
    </row>
    <row r="79" spans="1:30" x14ac:dyDescent="0.25">
      <c r="A79">
        <v>4951</v>
      </c>
      <c r="B79" t="s">
        <v>178</v>
      </c>
      <c r="C79" t="s">
        <v>179</v>
      </c>
      <c r="D79" s="11">
        <f t="shared" si="1"/>
        <v>883701.7</v>
      </c>
      <c r="E79">
        <v>883701.7</v>
      </c>
      <c r="F79">
        <v>0</v>
      </c>
      <c r="G79">
        <v>0</v>
      </c>
      <c r="H79">
        <v>0</v>
      </c>
      <c r="I79">
        <v>123718.23</v>
      </c>
      <c r="J79">
        <v>26511.05</v>
      </c>
      <c r="K79">
        <v>22092.55</v>
      </c>
      <c r="L79">
        <v>0</v>
      </c>
      <c r="M79">
        <v>10327.5</v>
      </c>
      <c r="N79">
        <v>0</v>
      </c>
      <c r="O79">
        <v>280420.96000000002</v>
      </c>
      <c r="P79">
        <v>0</v>
      </c>
      <c r="Q79">
        <v>0</v>
      </c>
      <c r="R79">
        <v>0</v>
      </c>
      <c r="S79">
        <v>420632</v>
      </c>
      <c r="T79" s="2">
        <v>45261</v>
      </c>
      <c r="V79" t="s">
        <v>31</v>
      </c>
      <c r="W79">
        <v>2808</v>
      </c>
      <c r="X79">
        <v>0</v>
      </c>
      <c r="Y79" t="s">
        <v>551</v>
      </c>
      <c r="Z79">
        <v>0</v>
      </c>
      <c r="AA79" t="s">
        <v>2470</v>
      </c>
      <c r="AB79">
        <v>84050</v>
      </c>
      <c r="AC79">
        <v>0.59</v>
      </c>
      <c r="AD79" t="s">
        <v>2563</v>
      </c>
    </row>
    <row r="80" spans="1:30" x14ac:dyDescent="0.25">
      <c r="A80">
        <v>4978</v>
      </c>
      <c r="B80" t="s">
        <v>180</v>
      </c>
      <c r="C80" t="s">
        <v>181</v>
      </c>
      <c r="D80" s="11">
        <f t="shared" si="1"/>
        <v>813604</v>
      </c>
      <c r="E80">
        <v>813604</v>
      </c>
      <c r="F80">
        <v>0</v>
      </c>
      <c r="G80">
        <v>0</v>
      </c>
      <c r="H80">
        <v>0</v>
      </c>
      <c r="I80">
        <v>113904.56</v>
      </c>
      <c r="J80">
        <v>24408.12</v>
      </c>
      <c r="K80">
        <v>20340.099999999999</v>
      </c>
      <c r="L80">
        <v>0</v>
      </c>
      <c r="M80">
        <v>10327.5</v>
      </c>
      <c r="N80">
        <v>0</v>
      </c>
      <c r="O80">
        <v>0</v>
      </c>
      <c r="P80">
        <v>0</v>
      </c>
      <c r="Q80">
        <v>0</v>
      </c>
      <c r="R80">
        <v>0</v>
      </c>
      <c r="S80">
        <v>644624</v>
      </c>
      <c r="T80" s="2">
        <v>45180</v>
      </c>
      <c r="V80" t="s">
        <v>31</v>
      </c>
      <c r="W80">
        <v>2808</v>
      </c>
      <c r="X80">
        <v>0</v>
      </c>
      <c r="Y80" t="s">
        <v>551</v>
      </c>
      <c r="Z80">
        <v>0</v>
      </c>
      <c r="AA80" t="s">
        <v>2470</v>
      </c>
      <c r="AB80">
        <v>84050</v>
      </c>
      <c r="AC80">
        <v>0.28000000000000003</v>
      </c>
      <c r="AD80" t="s">
        <v>2564</v>
      </c>
    </row>
    <row r="81" spans="1:30" x14ac:dyDescent="0.25">
      <c r="A81">
        <v>4997</v>
      </c>
      <c r="B81" t="s">
        <v>182</v>
      </c>
      <c r="C81" t="s">
        <v>183</v>
      </c>
      <c r="D81" s="11">
        <f t="shared" si="1"/>
        <v>808561</v>
      </c>
      <c r="E81">
        <v>808561</v>
      </c>
      <c r="F81">
        <v>0</v>
      </c>
      <c r="G81">
        <v>0</v>
      </c>
      <c r="H81">
        <v>0</v>
      </c>
      <c r="I81">
        <v>113198.54</v>
      </c>
      <c r="J81">
        <v>24256.83</v>
      </c>
      <c r="K81">
        <v>20214.03</v>
      </c>
      <c r="L81">
        <v>0</v>
      </c>
      <c r="M81">
        <v>10327.5</v>
      </c>
      <c r="N81">
        <v>0</v>
      </c>
      <c r="O81">
        <v>0</v>
      </c>
      <c r="P81">
        <v>0</v>
      </c>
      <c r="Q81">
        <v>0</v>
      </c>
      <c r="R81">
        <v>0</v>
      </c>
      <c r="S81">
        <v>640564</v>
      </c>
      <c r="T81" s="2">
        <v>45110</v>
      </c>
      <c r="V81" t="s">
        <v>31</v>
      </c>
      <c r="W81">
        <v>3009</v>
      </c>
      <c r="X81">
        <v>0</v>
      </c>
      <c r="Y81" t="s">
        <v>551</v>
      </c>
      <c r="Z81">
        <v>0</v>
      </c>
      <c r="AA81" t="s">
        <v>2470</v>
      </c>
      <c r="AB81">
        <v>0</v>
      </c>
      <c r="AC81">
        <v>-0.1</v>
      </c>
      <c r="AD81" t="s">
        <v>1337</v>
      </c>
    </row>
    <row r="82" spans="1:30" x14ac:dyDescent="0.25">
      <c r="A82">
        <v>5007</v>
      </c>
      <c r="B82" t="s">
        <v>184</v>
      </c>
      <c r="C82" t="s">
        <v>185</v>
      </c>
      <c r="D82" s="11">
        <f t="shared" si="1"/>
        <v>1182045.1199999999</v>
      </c>
      <c r="E82">
        <v>916481.2</v>
      </c>
      <c r="F82">
        <v>0</v>
      </c>
      <c r="G82">
        <v>0</v>
      </c>
      <c r="H82">
        <v>0</v>
      </c>
      <c r="I82">
        <v>165486.31</v>
      </c>
      <c r="J82">
        <v>35461.35</v>
      </c>
      <c r="K82">
        <v>29551.13</v>
      </c>
      <c r="L82">
        <v>0</v>
      </c>
      <c r="M82">
        <v>10327.5</v>
      </c>
      <c r="N82">
        <v>0</v>
      </c>
      <c r="O82">
        <v>0</v>
      </c>
      <c r="P82">
        <v>0</v>
      </c>
      <c r="Q82">
        <v>0</v>
      </c>
      <c r="R82">
        <v>0</v>
      </c>
      <c r="S82">
        <v>941218</v>
      </c>
      <c r="T82" s="2">
        <v>45002</v>
      </c>
      <c r="V82" t="s">
        <v>31</v>
      </c>
      <c r="W82">
        <v>2808</v>
      </c>
      <c r="X82">
        <v>0</v>
      </c>
      <c r="Y82" t="s">
        <v>551</v>
      </c>
      <c r="Z82">
        <v>265563.92</v>
      </c>
      <c r="AA82" t="s">
        <v>2470</v>
      </c>
      <c r="AB82">
        <v>90774</v>
      </c>
      <c r="AC82">
        <v>-0.83</v>
      </c>
      <c r="AD82" t="s">
        <v>2486</v>
      </c>
    </row>
    <row r="83" spans="1:30" x14ac:dyDescent="0.25">
      <c r="A83">
        <v>5012</v>
      </c>
      <c r="B83" t="s">
        <v>186</v>
      </c>
      <c r="C83" t="s">
        <v>187</v>
      </c>
      <c r="D83" s="11">
        <f t="shared" si="1"/>
        <v>2092643.28</v>
      </c>
      <c r="E83">
        <v>2092643.28</v>
      </c>
      <c r="F83">
        <v>0</v>
      </c>
      <c r="G83">
        <v>0</v>
      </c>
      <c r="H83">
        <v>0</v>
      </c>
      <c r="I83">
        <v>292970.06</v>
      </c>
      <c r="J83">
        <v>62779.3</v>
      </c>
      <c r="K83">
        <v>52316.08</v>
      </c>
      <c r="L83">
        <v>0</v>
      </c>
      <c r="M83">
        <v>10327.5</v>
      </c>
      <c r="N83">
        <v>0</v>
      </c>
      <c r="O83">
        <v>0</v>
      </c>
      <c r="P83">
        <v>0</v>
      </c>
      <c r="Q83">
        <v>0</v>
      </c>
      <c r="R83">
        <v>0</v>
      </c>
      <c r="S83">
        <v>1674251</v>
      </c>
      <c r="T83" s="2">
        <v>45261</v>
      </c>
      <c r="V83" t="s">
        <v>31</v>
      </c>
      <c r="W83">
        <v>105408</v>
      </c>
      <c r="X83">
        <v>0</v>
      </c>
      <c r="Y83" t="s">
        <v>551</v>
      </c>
      <c r="Z83">
        <v>0</v>
      </c>
      <c r="AA83" t="s">
        <v>2470</v>
      </c>
      <c r="AB83">
        <v>507662</v>
      </c>
      <c r="AC83">
        <v>0.66</v>
      </c>
      <c r="AD83" t="s">
        <v>2565</v>
      </c>
    </row>
    <row r="84" spans="1:30" x14ac:dyDescent="0.25">
      <c r="A84">
        <v>5028</v>
      </c>
      <c r="B84" t="s">
        <v>188</v>
      </c>
      <c r="C84" t="s">
        <v>189</v>
      </c>
      <c r="D84" s="11">
        <f t="shared" si="1"/>
        <v>808561</v>
      </c>
      <c r="E84">
        <v>808561</v>
      </c>
      <c r="F84">
        <v>0</v>
      </c>
      <c r="G84">
        <v>0</v>
      </c>
      <c r="H84">
        <v>0</v>
      </c>
      <c r="I84">
        <v>113198.54</v>
      </c>
      <c r="J84">
        <v>24256.83</v>
      </c>
      <c r="K84">
        <v>20214.03</v>
      </c>
      <c r="L84">
        <v>0</v>
      </c>
      <c r="M84">
        <v>10327.5</v>
      </c>
      <c r="N84">
        <v>0</v>
      </c>
      <c r="O84">
        <v>0</v>
      </c>
      <c r="P84">
        <v>0</v>
      </c>
      <c r="Q84">
        <v>0</v>
      </c>
      <c r="R84">
        <v>0</v>
      </c>
      <c r="S84">
        <v>640564</v>
      </c>
      <c r="T84" s="2">
        <v>44896</v>
      </c>
      <c r="V84" t="s">
        <v>31</v>
      </c>
      <c r="W84">
        <v>3801</v>
      </c>
      <c r="X84">
        <v>0</v>
      </c>
      <c r="Y84" t="s">
        <v>551</v>
      </c>
      <c r="Z84">
        <v>0</v>
      </c>
      <c r="AA84" t="s">
        <v>2470</v>
      </c>
      <c r="AB84">
        <v>0</v>
      </c>
      <c r="AC84">
        <v>-0.1</v>
      </c>
      <c r="AD84" t="s">
        <v>1337</v>
      </c>
    </row>
    <row r="85" spans="1:30" x14ac:dyDescent="0.25">
      <c r="A85">
        <v>5044</v>
      </c>
      <c r="B85" t="s">
        <v>190</v>
      </c>
      <c r="C85" t="s">
        <v>191</v>
      </c>
      <c r="D85" s="11">
        <f t="shared" si="1"/>
        <v>726020</v>
      </c>
      <c r="E85">
        <v>726020</v>
      </c>
      <c r="F85">
        <v>0</v>
      </c>
      <c r="G85">
        <v>0</v>
      </c>
      <c r="H85">
        <v>0</v>
      </c>
      <c r="I85">
        <v>101642.8</v>
      </c>
      <c r="J85">
        <v>21780.6</v>
      </c>
      <c r="K85">
        <v>18150.5</v>
      </c>
      <c r="L85">
        <v>0</v>
      </c>
      <c r="M85">
        <v>10327.5</v>
      </c>
      <c r="N85">
        <v>0</v>
      </c>
      <c r="O85">
        <v>0</v>
      </c>
      <c r="P85">
        <v>0</v>
      </c>
      <c r="Q85">
        <v>-150000</v>
      </c>
      <c r="R85">
        <v>0</v>
      </c>
      <c r="S85">
        <v>424119</v>
      </c>
      <c r="T85" s="2">
        <v>45261</v>
      </c>
      <c r="V85" t="s">
        <v>31</v>
      </c>
      <c r="W85">
        <v>118903</v>
      </c>
      <c r="X85">
        <v>0</v>
      </c>
      <c r="Y85" t="s">
        <v>551</v>
      </c>
      <c r="Z85">
        <v>0</v>
      </c>
      <c r="AA85" t="s">
        <v>2475</v>
      </c>
      <c r="AB85">
        <v>46500</v>
      </c>
      <c r="AC85">
        <v>0.4</v>
      </c>
      <c r="AD85" t="s">
        <v>2566</v>
      </c>
    </row>
    <row r="86" spans="1:30" x14ac:dyDescent="0.25">
      <c r="A86">
        <v>5077</v>
      </c>
      <c r="B86" t="s">
        <v>192</v>
      </c>
      <c r="C86" t="s">
        <v>193</v>
      </c>
      <c r="D86" s="11">
        <f t="shared" si="1"/>
        <v>788640</v>
      </c>
      <c r="E86">
        <v>788640</v>
      </c>
      <c r="F86">
        <v>0</v>
      </c>
      <c r="G86">
        <v>0</v>
      </c>
      <c r="H86">
        <v>0</v>
      </c>
      <c r="I86">
        <v>110409.60000000001</v>
      </c>
      <c r="J86">
        <v>23659.200000000001</v>
      </c>
      <c r="K86">
        <v>19716</v>
      </c>
      <c r="L86">
        <v>0</v>
      </c>
      <c r="M86">
        <v>10327.5</v>
      </c>
      <c r="N86">
        <v>0</v>
      </c>
      <c r="O86">
        <v>0</v>
      </c>
      <c r="P86">
        <v>0</v>
      </c>
      <c r="Q86">
        <v>0</v>
      </c>
      <c r="R86">
        <v>0</v>
      </c>
      <c r="S86">
        <v>624528</v>
      </c>
      <c r="T86" s="2">
        <v>45261</v>
      </c>
      <c r="V86" t="s">
        <v>31</v>
      </c>
      <c r="W86">
        <v>1508</v>
      </c>
      <c r="X86">
        <v>0</v>
      </c>
      <c r="Y86" t="s">
        <v>551</v>
      </c>
      <c r="Z86">
        <v>0</v>
      </c>
      <c r="AA86" t="s">
        <v>2475</v>
      </c>
      <c r="AB86">
        <v>89900</v>
      </c>
      <c r="AC86">
        <v>0.3</v>
      </c>
      <c r="AD86" t="s">
        <v>2567</v>
      </c>
    </row>
    <row r="87" spans="1:30" x14ac:dyDescent="0.25">
      <c r="A87">
        <v>5093</v>
      </c>
      <c r="B87" t="s">
        <v>687</v>
      </c>
      <c r="C87" t="s">
        <v>688</v>
      </c>
      <c r="D87" s="11">
        <f t="shared" si="1"/>
        <v>649760</v>
      </c>
      <c r="E87">
        <v>649760</v>
      </c>
      <c r="F87">
        <v>0</v>
      </c>
      <c r="G87">
        <v>0</v>
      </c>
      <c r="H87">
        <v>0</v>
      </c>
      <c r="I87">
        <v>90966.399999999994</v>
      </c>
      <c r="J87">
        <v>19492.8</v>
      </c>
      <c r="K87">
        <v>16244</v>
      </c>
      <c r="L87">
        <v>0</v>
      </c>
      <c r="M87">
        <v>10327.5</v>
      </c>
      <c r="N87">
        <v>0</v>
      </c>
      <c r="O87">
        <v>0</v>
      </c>
      <c r="P87">
        <v>0</v>
      </c>
      <c r="Q87">
        <v>-80000</v>
      </c>
      <c r="R87">
        <v>0</v>
      </c>
      <c r="S87">
        <v>432730</v>
      </c>
      <c r="T87" s="2">
        <v>45418</v>
      </c>
      <c r="V87" t="s">
        <v>31</v>
      </c>
      <c r="W87">
        <v>2808</v>
      </c>
      <c r="X87">
        <v>0</v>
      </c>
      <c r="Y87" t="s">
        <v>551</v>
      </c>
      <c r="Z87">
        <v>0</v>
      </c>
      <c r="AA87" t="s">
        <v>2475</v>
      </c>
      <c r="AB87">
        <v>46500</v>
      </c>
      <c r="AC87">
        <v>0.7</v>
      </c>
      <c r="AD87" t="s">
        <v>2568</v>
      </c>
    </row>
    <row r="88" spans="1:30" x14ac:dyDescent="0.25">
      <c r="A88">
        <v>5094</v>
      </c>
      <c r="B88" t="s">
        <v>1450</v>
      </c>
      <c r="C88" t="s">
        <v>1495</v>
      </c>
      <c r="D88" s="11">
        <f t="shared" si="1"/>
        <v>868404.6</v>
      </c>
      <c r="E88">
        <v>868404.6</v>
      </c>
      <c r="F88">
        <v>0</v>
      </c>
      <c r="G88">
        <v>0</v>
      </c>
      <c r="H88">
        <v>0</v>
      </c>
      <c r="I88">
        <v>121576.64</v>
      </c>
      <c r="J88">
        <v>26052.13</v>
      </c>
      <c r="K88">
        <v>21710.11</v>
      </c>
      <c r="L88">
        <v>0</v>
      </c>
      <c r="M88">
        <v>10327.5</v>
      </c>
      <c r="N88">
        <v>0</v>
      </c>
      <c r="O88">
        <v>0</v>
      </c>
      <c r="P88">
        <v>0</v>
      </c>
      <c r="Q88">
        <v>-180000</v>
      </c>
      <c r="R88">
        <v>0</v>
      </c>
      <c r="S88">
        <v>508738</v>
      </c>
      <c r="T88" s="2">
        <v>45446</v>
      </c>
      <c r="V88" t="s">
        <v>31</v>
      </c>
      <c r="W88">
        <v>105408</v>
      </c>
      <c r="X88">
        <v>0</v>
      </c>
      <c r="Y88" t="s">
        <v>551</v>
      </c>
      <c r="Z88">
        <v>0</v>
      </c>
      <c r="AA88" t="s">
        <v>2470</v>
      </c>
      <c r="AB88">
        <v>84050</v>
      </c>
      <c r="AC88">
        <v>-0.22</v>
      </c>
      <c r="AD88" t="s">
        <v>2569</v>
      </c>
    </row>
    <row r="89" spans="1:30" x14ac:dyDescent="0.25">
      <c r="A89">
        <v>5183</v>
      </c>
      <c r="B89" t="s">
        <v>197</v>
      </c>
      <c r="C89" t="s">
        <v>198</v>
      </c>
      <c r="D89" s="11">
        <f t="shared" si="1"/>
        <v>838819</v>
      </c>
      <c r="E89">
        <v>838819</v>
      </c>
      <c r="F89">
        <v>0</v>
      </c>
      <c r="G89">
        <v>0</v>
      </c>
      <c r="H89">
        <v>0</v>
      </c>
      <c r="I89">
        <v>117434.65</v>
      </c>
      <c r="J89">
        <v>30317.88</v>
      </c>
      <c r="K89">
        <v>20970.48</v>
      </c>
      <c r="L89">
        <v>0</v>
      </c>
      <c r="M89">
        <v>10327.5</v>
      </c>
      <c r="N89">
        <v>0</v>
      </c>
      <c r="O89">
        <v>0</v>
      </c>
      <c r="P89">
        <v>0</v>
      </c>
      <c r="Q89">
        <v>5153.32</v>
      </c>
      <c r="R89">
        <v>5153.32</v>
      </c>
      <c r="S89">
        <v>664922</v>
      </c>
      <c r="T89" s="2">
        <v>45261</v>
      </c>
      <c r="V89" t="s">
        <v>31</v>
      </c>
      <c r="W89">
        <v>126205</v>
      </c>
      <c r="X89">
        <v>0</v>
      </c>
      <c r="Y89" t="s">
        <v>551</v>
      </c>
      <c r="Z89">
        <v>0</v>
      </c>
      <c r="AA89" t="s">
        <v>2470</v>
      </c>
      <c r="AB89">
        <v>25215</v>
      </c>
      <c r="AC89">
        <v>0.19</v>
      </c>
      <c r="AD89" t="s">
        <v>2570</v>
      </c>
    </row>
    <row r="90" spans="1:30" x14ac:dyDescent="0.25">
      <c r="A90">
        <v>5206</v>
      </c>
      <c r="B90" t="s">
        <v>2187</v>
      </c>
      <c r="C90" t="s">
        <v>1593</v>
      </c>
      <c r="D90" s="11">
        <f t="shared" si="1"/>
        <v>1507677.12</v>
      </c>
      <c r="E90">
        <v>1166437.6000000001</v>
      </c>
      <c r="F90">
        <v>0</v>
      </c>
      <c r="G90">
        <v>0</v>
      </c>
      <c r="H90">
        <v>0</v>
      </c>
      <c r="I90">
        <v>211074.79</v>
      </c>
      <c r="J90">
        <v>45230.31</v>
      </c>
      <c r="K90">
        <v>37691.93</v>
      </c>
      <c r="L90">
        <v>0</v>
      </c>
      <c r="M90">
        <v>10327.5</v>
      </c>
      <c r="N90">
        <v>0</v>
      </c>
      <c r="O90">
        <v>0</v>
      </c>
      <c r="P90">
        <v>0</v>
      </c>
      <c r="Q90">
        <v>0</v>
      </c>
      <c r="R90">
        <v>0</v>
      </c>
      <c r="S90">
        <v>1203352</v>
      </c>
      <c r="T90" s="2">
        <v>45516</v>
      </c>
      <c r="V90" t="s">
        <v>31</v>
      </c>
      <c r="W90">
        <v>2501</v>
      </c>
      <c r="X90">
        <v>0</v>
      </c>
      <c r="Y90" t="s">
        <v>551</v>
      </c>
      <c r="Z90">
        <v>341239.52</v>
      </c>
      <c r="AA90" t="s">
        <v>2467</v>
      </c>
      <c r="AB90">
        <v>185462</v>
      </c>
      <c r="AC90">
        <v>-0.59</v>
      </c>
      <c r="AD90" t="s">
        <v>2571</v>
      </c>
    </row>
    <row r="91" spans="1:30" x14ac:dyDescent="0.25">
      <c r="A91">
        <v>5217</v>
      </c>
      <c r="B91" t="s">
        <v>201</v>
      </c>
      <c r="C91" t="s">
        <v>202</v>
      </c>
      <c r="D91" s="11">
        <f t="shared" si="1"/>
        <v>943935.3</v>
      </c>
      <c r="E91">
        <v>943935.3</v>
      </c>
      <c r="F91">
        <v>0</v>
      </c>
      <c r="G91">
        <v>0</v>
      </c>
      <c r="H91">
        <v>0</v>
      </c>
      <c r="I91">
        <v>132150.94</v>
      </c>
      <c r="J91">
        <v>28318.05</v>
      </c>
      <c r="K91">
        <v>23598.38</v>
      </c>
      <c r="L91">
        <v>0</v>
      </c>
      <c r="M91">
        <v>10327.5</v>
      </c>
      <c r="N91">
        <v>0</v>
      </c>
      <c r="O91">
        <v>0</v>
      </c>
      <c r="P91">
        <v>0</v>
      </c>
      <c r="Q91">
        <v>0</v>
      </c>
      <c r="R91">
        <v>0</v>
      </c>
      <c r="S91">
        <v>749541</v>
      </c>
      <c r="T91" s="2">
        <v>45261</v>
      </c>
      <c r="V91" t="s">
        <v>31</v>
      </c>
      <c r="W91">
        <v>121705</v>
      </c>
      <c r="X91">
        <v>0</v>
      </c>
      <c r="Y91" t="s">
        <v>551</v>
      </c>
      <c r="Z91">
        <v>0</v>
      </c>
      <c r="AA91" t="s">
        <v>2470</v>
      </c>
      <c r="AB91">
        <v>115383.84</v>
      </c>
      <c r="AC91">
        <v>0.56999999999999995</v>
      </c>
      <c r="AD91" t="s">
        <v>2572</v>
      </c>
    </row>
    <row r="92" spans="1:30" x14ac:dyDescent="0.25">
      <c r="A92">
        <v>5222</v>
      </c>
      <c r="B92" t="s">
        <v>203</v>
      </c>
      <c r="C92" t="s">
        <v>204</v>
      </c>
      <c r="D92" s="11">
        <f t="shared" si="1"/>
        <v>875128.6</v>
      </c>
      <c r="E92">
        <v>875128.6</v>
      </c>
      <c r="F92">
        <v>0</v>
      </c>
      <c r="G92">
        <v>0</v>
      </c>
      <c r="H92">
        <v>0</v>
      </c>
      <c r="I92">
        <v>122518</v>
      </c>
      <c r="J92">
        <v>32405.68</v>
      </c>
      <c r="K92">
        <v>21878.21</v>
      </c>
      <c r="L92">
        <v>0</v>
      </c>
      <c r="M92">
        <v>10327.5</v>
      </c>
      <c r="N92">
        <v>0</v>
      </c>
      <c r="O92">
        <v>0</v>
      </c>
      <c r="P92">
        <v>0</v>
      </c>
      <c r="Q92">
        <v>-33848.17</v>
      </c>
      <c r="R92">
        <v>6151.83</v>
      </c>
      <c r="S92">
        <v>654152</v>
      </c>
      <c r="T92" s="2">
        <v>45261</v>
      </c>
      <c r="V92" t="s">
        <v>31</v>
      </c>
      <c r="W92">
        <v>105408</v>
      </c>
      <c r="X92">
        <v>0</v>
      </c>
      <c r="Y92" t="s">
        <v>551</v>
      </c>
      <c r="Z92">
        <v>0</v>
      </c>
      <c r="AA92" t="s">
        <v>2470</v>
      </c>
      <c r="AB92">
        <v>55473</v>
      </c>
      <c r="AC92">
        <v>0.96</v>
      </c>
      <c r="AD92" t="s">
        <v>2573</v>
      </c>
    </row>
    <row r="93" spans="1:30" x14ac:dyDescent="0.25">
      <c r="A93">
        <v>5223</v>
      </c>
      <c r="B93" t="s">
        <v>205</v>
      </c>
      <c r="C93" t="s">
        <v>206</v>
      </c>
      <c r="D93" s="11">
        <f t="shared" si="1"/>
        <v>838819</v>
      </c>
      <c r="E93">
        <v>838819</v>
      </c>
      <c r="F93">
        <v>0</v>
      </c>
      <c r="G93">
        <v>0</v>
      </c>
      <c r="H93">
        <v>0</v>
      </c>
      <c r="I93">
        <v>117434.66</v>
      </c>
      <c r="J93">
        <v>25164.57</v>
      </c>
      <c r="K93">
        <v>20970.48</v>
      </c>
      <c r="L93">
        <v>0</v>
      </c>
      <c r="M93">
        <v>10327.5</v>
      </c>
      <c r="N93">
        <v>0</v>
      </c>
      <c r="O93">
        <v>166230.25</v>
      </c>
      <c r="P93">
        <v>0</v>
      </c>
      <c r="Q93">
        <v>-80000</v>
      </c>
      <c r="R93">
        <v>0</v>
      </c>
      <c r="S93">
        <v>418691</v>
      </c>
      <c r="T93" s="2">
        <v>45261</v>
      </c>
      <c r="V93" t="s">
        <v>31</v>
      </c>
      <c r="W93">
        <v>2808</v>
      </c>
      <c r="X93">
        <v>0</v>
      </c>
      <c r="Y93" t="s">
        <v>551</v>
      </c>
      <c r="Z93">
        <v>0</v>
      </c>
      <c r="AA93" t="s">
        <v>2470</v>
      </c>
      <c r="AB93">
        <v>25215</v>
      </c>
      <c r="AC93">
        <v>-0.54</v>
      </c>
      <c r="AD93" t="s">
        <v>2574</v>
      </c>
    </row>
    <row r="94" spans="1:30" x14ac:dyDescent="0.25">
      <c r="A94">
        <v>5235</v>
      </c>
      <c r="B94" t="s">
        <v>1530</v>
      </c>
      <c r="C94" t="s">
        <v>1496</v>
      </c>
      <c r="D94" s="11">
        <f t="shared" si="1"/>
        <v>844870.6</v>
      </c>
      <c r="E94">
        <v>844870.6</v>
      </c>
      <c r="F94">
        <v>0</v>
      </c>
      <c r="G94">
        <v>0</v>
      </c>
      <c r="H94">
        <v>0</v>
      </c>
      <c r="I94">
        <v>118281.88</v>
      </c>
      <c r="J94">
        <v>25346.12</v>
      </c>
      <c r="K94">
        <v>21121.77</v>
      </c>
      <c r="L94">
        <v>0</v>
      </c>
      <c r="M94">
        <v>10327.5</v>
      </c>
      <c r="N94">
        <v>0</v>
      </c>
      <c r="O94">
        <v>0</v>
      </c>
      <c r="P94">
        <v>0</v>
      </c>
      <c r="Q94">
        <v>-40000</v>
      </c>
      <c r="R94">
        <v>0</v>
      </c>
      <c r="S94">
        <v>629793</v>
      </c>
      <c r="T94" s="2">
        <v>45461</v>
      </c>
      <c r="V94" t="s">
        <v>31</v>
      </c>
      <c r="W94">
        <v>105408</v>
      </c>
      <c r="X94">
        <v>0</v>
      </c>
      <c r="Y94" t="s">
        <v>551</v>
      </c>
      <c r="Z94">
        <v>0</v>
      </c>
      <c r="AA94" t="s">
        <v>2470</v>
      </c>
      <c r="AB94">
        <v>30258</v>
      </c>
      <c r="AC94">
        <v>-0.33</v>
      </c>
      <c r="AD94" t="s">
        <v>2575</v>
      </c>
    </row>
    <row r="95" spans="1:30" x14ac:dyDescent="0.25">
      <c r="A95">
        <v>5239</v>
      </c>
      <c r="B95" t="s">
        <v>2576</v>
      </c>
      <c r="C95" t="s">
        <v>2577</v>
      </c>
      <c r="D95" s="11">
        <f t="shared" si="1"/>
        <v>143221.20000000001</v>
      </c>
      <c r="E95">
        <v>143221.20000000001</v>
      </c>
      <c r="F95">
        <v>0</v>
      </c>
      <c r="G95">
        <v>0</v>
      </c>
      <c r="H95">
        <v>0</v>
      </c>
      <c r="I95">
        <v>20050.97</v>
      </c>
      <c r="J95">
        <v>15026.88</v>
      </c>
      <c r="K95">
        <v>3580.53</v>
      </c>
      <c r="L95">
        <v>0</v>
      </c>
      <c r="M95">
        <v>10327.5</v>
      </c>
      <c r="N95">
        <v>0</v>
      </c>
      <c r="O95">
        <v>0</v>
      </c>
      <c r="P95">
        <v>0</v>
      </c>
      <c r="Q95">
        <v>10730.24</v>
      </c>
      <c r="R95">
        <v>10730.24</v>
      </c>
      <c r="S95">
        <v>186667</v>
      </c>
      <c r="T95" s="2">
        <v>45560</v>
      </c>
      <c r="V95" t="s">
        <v>31</v>
      </c>
      <c r="W95">
        <v>105408</v>
      </c>
      <c r="X95">
        <v>0</v>
      </c>
      <c r="Y95" t="s">
        <v>2578</v>
      </c>
      <c r="Z95">
        <v>0</v>
      </c>
      <c r="AA95" t="s">
        <v>2470</v>
      </c>
      <c r="AB95">
        <v>58835</v>
      </c>
      <c r="AC95">
        <v>0.44</v>
      </c>
      <c r="AD95" t="s">
        <v>2579</v>
      </c>
    </row>
    <row r="96" spans="1:30" x14ac:dyDescent="0.25">
      <c r="A96">
        <v>5255</v>
      </c>
      <c r="B96" t="s">
        <v>207</v>
      </c>
      <c r="C96" t="s">
        <v>208</v>
      </c>
      <c r="D96" s="11">
        <f t="shared" si="1"/>
        <v>796794</v>
      </c>
      <c r="E96">
        <v>796794</v>
      </c>
      <c r="F96">
        <v>0</v>
      </c>
      <c r="G96">
        <v>0</v>
      </c>
      <c r="H96">
        <v>0</v>
      </c>
      <c r="I96">
        <v>111551.16</v>
      </c>
      <c r="J96">
        <v>23903.82</v>
      </c>
      <c r="K96">
        <v>19919.849999999999</v>
      </c>
      <c r="L96">
        <v>0</v>
      </c>
      <c r="M96">
        <v>10327.5</v>
      </c>
      <c r="N96">
        <v>0</v>
      </c>
      <c r="O96">
        <v>0</v>
      </c>
      <c r="P96">
        <v>0</v>
      </c>
      <c r="Q96">
        <v>0</v>
      </c>
      <c r="R96">
        <v>0</v>
      </c>
      <c r="S96">
        <v>631092</v>
      </c>
      <c r="T96" s="2">
        <v>45261</v>
      </c>
      <c r="V96" t="s">
        <v>31</v>
      </c>
      <c r="W96">
        <v>105408</v>
      </c>
      <c r="X96">
        <v>0</v>
      </c>
      <c r="Y96" t="s">
        <v>551</v>
      </c>
      <c r="Z96">
        <v>0</v>
      </c>
      <c r="AA96" t="s">
        <v>2470</v>
      </c>
      <c r="AB96">
        <v>50430</v>
      </c>
      <c r="AC96">
        <v>0.33</v>
      </c>
      <c r="AD96" t="s">
        <v>2580</v>
      </c>
    </row>
    <row r="97" spans="1:30" x14ac:dyDescent="0.25">
      <c r="A97">
        <v>5257</v>
      </c>
      <c r="B97" t="s">
        <v>528</v>
      </c>
      <c r="C97" t="s">
        <v>587</v>
      </c>
      <c r="D97" s="11">
        <f t="shared" si="1"/>
        <v>1081346.92</v>
      </c>
      <c r="E97">
        <v>840836.2</v>
      </c>
      <c r="F97">
        <v>0</v>
      </c>
      <c r="G97">
        <v>0</v>
      </c>
      <c r="H97">
        <v>0</v>
      </c>
      <c r="I97">
        <v>151388.57</v>
      </c>
      <c r="J97">
        <v>32440.41</v>
      </c>
      <c r="K97">
        <v>27033.68</v>
      </c>
      <c r="L97">
        <v>0</v>
      </c>
      <c r="M97">
        <v>10327.5</v>
      </c>
      <c r="N97">
        <v>0</v>
      </c>
      <c r="O97">
        <v>0</v>
      </c>
      <c r="P97">
        <v>0</v>
      </c>
      <c r="Q97">
        <v>0</v>
      </c>
      <c r="R97">
        <v>0</v>
      </c>
      <c r="S97">
        <v>860157</v>
      </c>
      <c r="T97" s="2">
        <v>45324</v>
      </c>
      <c r="V97" t="s">
        <v>31</v>
      </c>
      <c r="W97">
        <v>105408</v>
      </c>
      <c r="X97">
        <v>0</v>
      </c>
      <c r="Y97" t="s">
        <v>551</v>
      </c>
      <c r="Z97">
        <v>240510.72</v>
      </c>
      <c r="AA97" t="s">
        <v>2470</v>
      </c>
      <c r="AB97">
        <v>84050</v>
      </c>
      <c r="AC97">
        <v>0.24</v>
      </c>
      <c r="AD97" t="s">
        <v>2581</v>
      </c>
    </row>
    <row r="98" spans="1:30" x14ac:dyDescent="0.25">
      <c r="A98">
        <v>5271</v>
      </c>
      <c r="B98" t="s">
        <v>211</v>
      </c>
      <c r="C98" t="s">
        <v>212</v>
      </c>
      <c r="D98" s="11">
        <f t="shared" si="1"/>
        <v>1123764.0699999998</v>
      </c>
      <c r="E98">
        <v>911438.2</v>
      </c>
      <c r="F98">
        <v>0</v>
      </c>
      <c r="G98">
        <v>0</v>
      </c>
      <c r="H98">
        <v>0</v>
      </c>
      <c r="I98">
        <v>157326.97</v>
      </c>
      <c r="J98">
        <v>33712.92</v>
      </c>
      <c r="K98">
        <v>28094.1</v>
      </c>
      <c r="L98">
        <v>0</v>
      </c>
      <c r="M98">
        <v>10327.5</v>
      </c>
      <c r="N98">
        <v>0</v>
      </c>
      <c r="O98">
        <v>0</v>
      </c>
      <c r="P98">
        <v>0</v>
      </c>
      <c r="Q98">
        <v>0</v>
      </c>
      <c r="R98">
        <v>0</v>
      </c>
      <c r="S98">
        <v>894302</v>
      </c>
      <c r="T98" s="2">
        <v>45261</v>
      </c>
      <c r="V98" t="s">
        <v>31</v>
      </c>
      <c r="W98">
        <v>105408</v>
      </c>
      <c r="X98">
        <v>0</v>
      </c>
      <c r="Y98" t="s">
        <v>551</v>
      </c>
      <c r="Z98">
        <v>212325.87</v>
      </c>
      <c r="AA98" t="s">
        <v>2470</v>
      </c>
      <c r="AB98">
        <v>85731</v>
      </c>
      <c r="AC98">
        <v>-0.57999999999999996</v>
      </c>
      <c r="AD98" t="s">
        <v>2582</v>
      </c>
    </row>
    <row r="99" spans="1:30" x14ac:dyDescent="0.25">
      <c r="A99">
        <v>5318</v>
      </c>
      <c r="B99" t="s">
        <v>2583</v>
      </c>
      <c r="C99" t="s">
        <v>2584</v>
      </c>
      <c r="D99" s="11">
        <f t="shared" si="1"/>
        <v>189616.8</v>
      </c>
      <c r="E99">
        <v>189616.8</v>
      </c>
      <c r="F99">
        <v>0</v>
      </c>
      <c r="G99">
        <v>0</v>
      </c>
      <c r="H99">
        <v>0</v>
      </c>
      <c r="I99">
        <v>26546.35</v>
      </c>
      <c r="J99">
        <v>15026.88</v>
      </c>
      <c r="K99">
        <v>4740.42</v>
      </c>
      <c r="L99">
        <v>0</v>
      </c>
      <c r="M99">
        <v>10327.5</v>
      </c>
      <c r="N99">
        <v>0</v>
      </c>
      <c r="O99">
        <v>0</v>
      </c>
      <c r="P99">
        <v>0</v>
      </c>
      <c r="Q99">
        <v>9338.3799999999992</v>
      </c>
      <c r="R99">
        <v>9338.3799999999992</v>
      </c>
      <c r="S99">
        <v>376864</v>
      </c>
      <c r="T99" s="2">
        <v>45547</v>
      </c>
      <c r="U99" s="2">
        <v>45565</v>
      </c>
      <c r="V99" t="s">
        <v>31</v>
      </c>
      <c r="W99">
        <v>105408</v>
      </c>
      <c r="X99">
        <v>0</v>
      </c>
      <c r="Y99" t="s">
        <v>2585</v>
      </c>
      <c r="Z99">
        <v>0</v>
      </c>
      <c r="AA99" t="s">
        <v>2470</v>
      </c>
      <c r="AB99">
        <v>25215</v>
      </c>
      <c r="AC99">
        <v>-0.04</v>
      </c>
      <c r="AD99" t="s">
        <v>2586</v>
      </c>
    </row>
    <row r="100" spans="1:30" x14ac:dyDescent="0.25">
      <c r="A100">
        <v>5361</v>
      </c>
      <c r="B100" t="s">
        <v>636</v>
      </c>
      <c r="C100" t="s">
        <v>690</v>
      </c>
      <c r="D100" s="11">
        <f t="shared" si="1"/>
        <v>930937.8</v>
      </c>
      <c r="E100">
        <v>930937.8</v>
      </c>
      <c r="F100">
        <v>0</v>
      </c>
      <c r="G100">
        <v>0</v>
      </c>
      <c r="H100">
        <v>0</v>
      </c>
      <c r="I100">
        <v>130331.3</v>
      </c>
      <c r="J100">
        <v>27928.14</v>
      </c>
      <c r="K100">
        <v>23273.45</v>
      </c>
      <c r="L100">
        <v>0</v>
      </c>
      <c r="M100">
        <v>10327.5</v>
      </c>
      <c r="N100">
        <v>0</v>
      </c>
      <c r="O100">
        <v>0</v>
      </c>
      <c r="P100">
        <v>0</v>
      </c>
      <c r="Q100">
        <v>-40000</v>
      </c>
      <c r="R100">
        <v>0</v>
      </c>
      <c r="S100">
        <v>699077</v>
      </c>
      <c r="T100" s="2">
        <v>45390</v>
      </c>
      <c r="V100" t="s">
        <v>31</v>
      </c>
      <c r="W100">
        <v>2808</v>
      </c>
      <c r="X100">
        <v>0</v>
      </c>
      <c r="Y100" t="s">
        <v>551</v>
      </c>
      <c r="Z100">
        <v>0</v>
      </c>
      <c r="AA100" t="s">
        <v>2470</v>
      </c>
      <c r="AB100">
        <v>104222</v>
      </c>
      <c r="AC100">
        <v>-0.41</v>
      </c>
      <c r="AD100" t="s">
        <v>2587</v>
      </c>
    </row>
    <row r="101" spans="1:30" x14ac:dyDescent="0.25">
      <c r="A101">
        <v>5365</v>
      </c>
      <c r="B101" t="s">
        <v>637</v>
      </c>
      <c r="C101" t="s">
        <v>691</v>
      </c>
      <c r="D101" s="11">
        <f t="shared" si="1"/>
        <v>869077</v>
      </c>
      <c r="E101">
        <v>869077</v>
      </c>
      <c r="F101">
        <v>0</v>
      </c>
      <c r="G101">
        <v>0</v>
      </c>
      <c r="H101">
        <v>0</v>
      </c>
      <c r="I101">
        <v>121670.78</v>
      </c>
      <c r="J101">
        <v>26072.31</v>
      </c>
      <c r="K101">
        <v>21726.93</v>
      </c>
      <c r="L101">
        <v>0</v>
      </c>
      <c r="M101">
        <v>10327.5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689279</v>
      </c>
      <c r="T101" s="2">
        <v>45390</v>
      </c>
      <c r="V101" t="s">
        <v>31</v>
      </c>
      <c r="W101">
        <v>105408</v>
      </c>
      <c r="X101">
        <v>0</v>
      </c>
      <c r="Y101" t="s">
        <v>551</v>
      </c>
      <c r="Z101">
        <v>0</v>
      </c>
      <c r="AA101" t="s">
        <v>2470</v>
      </c>
      <c r="AB101">
        <v>50430</v>
      </c>
      <c r="AC101">
        <v>-0.48</v>
      </c>
      <c r="AD101" t="s">
        <v>2512</v>
      </c>
    </row>
    <row r="102" spans="1:30" x14ac:dyDescent="0.25">
      <c r="A102">
        <v>5369</v>
      </c>
      <c r="B102" t="s">
        <v>215</v>
      </c>
      <c r="C102" t="s">
        <v>216</v>
      </c>
      <c r="D102" s="11">
        <f t="shared" si="1"/>
        <v>930937.8</v>
      </c>
      <c r="E102">
        <v>930937.8</v>
      </c>
      <c r="F102">
        <v>0</v>
      </c>
      <c r="G102">
        <v>0</v>
      </c>
      <c r="H102">
        <v>0</v>
      </c>
      <c r="I102">
        <v>130331.3</v>
      </c>
      <c r="J102">
        <v>27928.14</v>
      </c>
      <c r="K102">
        <v>23273.45</v>
      </c>
      <c r="L102">
        <v>0</v>
      </c>
      <c r="M102">
        <v>10327.5</v>
      </c>
      <c r="N102">
        <v>0</v>
      </c>
      <c r="O102">
        <v>0</v>
      </c>
      <c r="P102">
        <v>0</v>
      </c>
      <c r="Q102">
        <v>-80000</v>
      </c>
      <c r="R102">
        <v>0</v>
      </c>
      <c r="S102">
        <v>659077</v>
      </c>
      <c r="T102" s="2">
        <v>45098</v>
      </c>
      <c r="V102" t="s">
        <v>31</v>
      </c>
      <c r="W102">
        <v>3801</v>
      </c>
      <c r="X102">
        <v>0</v>
      </c>
      <c r="Y102" t="s">
        <v>551</v>
      </c>
      <c r="Z102">
        <v>0</v>
      </c>
      <c r="AA102" t="s">
        <v>2470</v>
      </c>
      <c r="AB102">
        <v>104222</v>
      </c>
      <c r="AC102">
        <v>-0.41</v>
      </c>
      <c r="AD102" t="s">
        <v>2588</v>
      </c>
    </row>
    <row r="103" spans="1:30" x14ac:dyDescent="0.25">
      <c r="A103">
        <v>5448</v>
      </c>
      <c r="B103" t="s">
        <v>217</v>
      </c>
      <c r="C103" t="s">
        <v>218</v>
      </c>
      <c r="D103" s="11">
        <f t="shared" si="1"/>
        <v>1047263</v>
      </c>
      <c r="E103">
        <v>1047263</v>
      </c>
      <c r="F103">
        <v>0</v>
      </c>
      <c r="G103">
        <v>0</v>
      </c>
      <c r="H103">
        <v>0</v>
      </c>
      <c r="I103">
        <v>146616.82</v>
      </c>
      <c r="J103">
        <v>31417.89</v>
      </c>
      <c r="K103">
        <v>26181.58</v>
      </c>
      <c r="L103">
        <v>0</v>
      </c>
      <c r="M103">
        <v>10327.5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832719</v>
      </c>
      <c r="T103" s="2">
        <v>45152</v>
      </c>
      <c r="V103" t="s">
        <v>31</v>
      </c>
      <c r="W103">
        <v>2808</v>
      </c>
      <c r="X103">
        <v>0</v>
      </c>
      <c r="Y103" t="s">
        <v>551</v>
      </c>
      <c r="Z103">
        <v>0</v>
      </c>
      <c r="AA103" t="s">
        <v>2470</v>
      </c>
      <c r="AB103">
        <v>203401</v>
      </c>
      <c r="AC103">
        <v>-0.21</v>
      </c>
      <c r="AD103" t="s">
        <v>2589</v>
      </c>
    </row>
    <row r="104" spans="1:30" x14ac:dyDescent="0.25">
      <c r="A104">
        <v>5452</v>
      </c>
      <c r="B104" t="s">
        <v>219</v>
      </c>
      <c r="C104" t="s">
        <v>220</v>
      </c>
      <c r="D104" s="11">
        <f t="shared" si="1"/>
        <v>1072025.46</v>
      </c>
      <c r="E104">
        <v>832767.4</v>
      </c>
      <c r="F104">
        <v>0</v>
      </c>
      <c r="G104">
        <v>0</v>
      </c>
      <c r="H104">
        <v>0</v>
      </c>
      <c r="I104">
        <v>150083.57</v>
      </c>
      <c r="J104">
        <v>32160.77</v>
      </c>
      <c r="K104">
        <v>26800.63</v>
      </c>
      <c r="L104">
        <v>0</v>
      </c>
      <c r="M104">
        <v>10327.5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852653</v>
      </c>
      <c r="T104" s="2">
        <v>45293</v>
      </c>
      <c r="V104" t="s">
        <v>31</v>
      </c>
      <c r="W104">
        <v>105408</v>
      </c>
      <c r="X104">
        <v>0</v>
      </c>
      <c r="Y104" t="s">
        <v>551</v>
      </c>
      <c r="Z104">
        <v>239258.06</v>
      </c>
      <c r="AA104" t="s">
        <v>2470</v>
      </c>
      <c r="AB104">
        <v>20172</v>
      </c>
      <c r="AC104">
        <v>0.01</v>
      </c>
      <c r="AD104" t="s">
        <v>2590</v>
      </c>
    </row>
    <row r="105" spans="1:30" x14ac:dyDescent="0.25">
      <c r="A105">
        <v>5461</v>
      </c>
      <c r="B105" t="s">
        <v>1830</v>
      </c>
      <c r="C105" t="s">
        <v>1831</v>
      </c>
      <c r="D105" s="11">
        <f t="shared" si="1"/>
        <v>1284424.3199999998</v>
      </c>
      <c r="E105">
        <v>993807.2</v>
      </c>
      <c r="F105">
        <v>0</v>
      </c>
      <c r="G105">
        <v>0</v>
      </c>
      <c r="H105">
        <v>0</v>
      </c>
      <c r="I105">
        <v>179819.4</v>
      </c>
      <c r="J105">
        <v>38532.730000000003</v>
      </c>
      <c r="K105">
        <v>32110.6</v>
      </c>
      <c r="L105">
        <v>0</v>
      </c>
      <c r="M105">
        <v>10327.5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1023634</v>
      </c>
      <c r="T105" s="2">
        <v>45497</v>
      </c>
      <c r="V105" t="s">
        <v>31</v>
      </c>
      <c r="W105">
        <v>2808</v>
      </c>
      <c r="X105">
        <v>0</v>
      </c>
      <c r="Y105" t="s">
        <v>551</v>
      </c>
      <c r="Z105">
        <v>290617.12</v>
      </c>
      <c r="AA105" t="s">
        <v>2470</v>
      </c>
      <c r="AB105">
        <v>158014</v>
      </c>
      <c r="AC105">
        <v>-0.09</v>
      </c>
      <c r="AD105" t="s">
        <v>2526</v>
      </c>
    </row>
    <row r="106" spans="1:30" x14ac:dyDescent="0.25">
      <c r="A106">
        <v>5493</v>
      </c>
      <c r="B106" t="s">
        <v>2591</v>
      </c>
      <c r="C106" t="s">
        <v>2592</v>
      </c>
      <c r="D106" s="11">
        <f t="shared" si="1"/>
        <v>526569.24</v>
      </c>
      <c r="E106">
        <v>408819.20000000001</v>
      </c>
      <c r="F106">
        <v>0</v>
      </c>
      <c r="G106">
        <v>0</v>
      </c>
      <c r="H106">
        <v>0</v>
      </c>
      <c r="I106">
        <v>73719.7</v>
      </c>
      <c r="J106">
        <v>23310.52</v>
      </c>
      <c r="K106">
        <v>13164.23</v>
      </c>
      <c r="L106">
        <v>0</v>
      </c>
      <c r="M106">
        <v>10327.5</v>
      </c>
      <c r="N106">
        <v>0</v>
      </c>
      <c r="O106">
        <v>0</v>
      </c>
      <c r="P106">
        <v>0</v>
      </c>
      <c r="Q106">
        <v>7513.44</v>
      </c>
      <c r="R106">
        <v>7513.44</v>
      </c>
      <c r="S106">
        <v>413561</v>
      </c>
      <c r="T106" s="2">
        <v>45540</v>
      </c>
      <c r="V106" t="s">
        <v>31</v>
      </c>
      <c r="W106">
        <v>105408</v>
      </c>
      <c r="X106">
        <v>0</v>
      </c>
      <c r="Y106" t="s">
        <v>551</v>
      </c>
      <c r="Z106">
        <v>117750.04</v>
      </c>
      <c r="AA106" t="s">
        <v>2470</v>
      </c>
      <c r="AB106">
        <v>20172</v>
      </c>
      <c r="AC106">
        <v>0.27</v>
      </c>
      <c r="AD106" t="s">
        <v>2593</v>
      </c>
    </row>
    <row r="107" spans="1:30" x14ac:dyDescent="0.25">
      <c r="A107">
        <v>5511</v>
      </c>
      <c r="B107" t="s">
        <v>221</v>
      </c>
      <c r="C107" t="s">
        <v>222</v>
      </c>
      <c r="D107" s="11">
        <f t="shared" si="1"/>
        <v>874456.2</v>
      </c>
      <c r="E107">
        <v>874456.2</v>
      </c>
      <c r="F107">
        <v>0</v>
      </c>
      <c r="G107">
        <v>0</v>
      </c>
      <c r="H107">
        <v>0</v>
      </c>
      <c r="I107">
        <v>122423.86</v>
      </c>
      <c r="J107">
        <v>26233.68</v>
      </c>
      <c r="K107">
        <v>21861.4</v>
      </c>
      <c r="L107">
        <v>0</v>
      </c>
      <c r="M107">
        <v>10327.5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956970</v>
      </c>
      <c r="T107" s="2">
        <v>45497</v>
      </c>
      <c r="V107" t="s">
        <v>31</v>
      </c>
      <c r="W107">
        <v>110206</v>
      </c>
      <c r="X107">
        <v>0</v>
      </c>
      <c r="Y107" t="s">
        <v>2594</v>
      </c>
      <c r="Z107">
        <v>0</v>
      </c>
      <c r="AA107" t="s">
        <v>2470</v>
      </c>
      <c r="AB107">
        <v>117670</v>
      </c>
      <c r="AC107">
        <v>0.24</v>
      </c>
      <c r="AD107" t="s">
        <v>2517</v>
      </c>
    </row>
    <row r="108" spans="1:30" x14ac:dyDescent="0.25">
      <c r="A108">
        <v>5639</v>
      </c>
      <c r="B108" t="s">
        <v>2595</v>
      </c>
      <c r="C108" t="s">
        <v>2596</v>
      </c>
      <c r="D108" s="11">
        <f t="shared" si="1"/>
        <v>698287.4</v>
      </c>
      <c r="E108">
        <v>698287.4</v>
      </c>
      <c r="F108">
        <v>0</v>
      </c>
      <c r="G108">
        <v>0</v>
      </c>
      <c r="H108">
        <v>0</v>
      </c>
      <c r="I108">
        <v>97760.24</v>
      </c>
      <c r="J108">
        <v>20948.62</v>
      </c>
      <c r="K108">
        <v>17457.189999999999</v>
      </c>
      <c r="L108">
        <v>0</v>
      </c>
      <c r="M108">
        <v>10327.5</v>
      </c>
      <c r="N108">
        <v>0</v>
      </c>
      <c r="O108">
        <v>0</v>
      </c>
      <c r="P108">
        <v>0</v>
      </c>
      <c r="Q108">
        <v>-40000</v>
      </c>
      <c r="R108">
        <v>0</v>
      </c>
      <c r="S108">
        <v>511794</v>
      </c>
      <c r="T108" s="2">
        <v>45539</v>
      </c>
      <c r="U108" s="2">
        <v>45567</v>
      </c>
      <c r="V108" t="s">
        <v>31</v>
      </c>
      <c r="W108">
        <v>105408</v>
      </c>
      <c r="X108">
        <v>0</v>
      </c>
      <c r="Y108" t="s">
        <v>551</v>
      </c>
      <c r="Z108">
        <v>0</v>
      </c>
      <c r="AA108" t="s">
        <v>2470</v>
      </c>
      <c r="AB108">
        <v>10086</v>
      </c>
      <c r="AC108">
        <v>0.15</v>
      </c>
      <c r="AD108" t="s">
        <v>2597</v>
      </c>
    </row>
    <row r="109" spans="1:30" x14ac:dyDescent="0.25">
      <c r="A109">
        <v>5656</v>
      </c>
      <c r="B109" t="s">
        <v>223</v>
      </c>
      <c r="C109" t="s">
        <v>224</v>
      </c>
      <c r="D109" s="11">
        <f t="shared" si="1"/>
        <v>820664.2</v>
      </c>
      <c r="E109">
        <v>820664.2</v>
      </c>
      <c r="F109">
        <v>0</v>
      </c>
      <c r="G109">
        <v>0</v>
      </c>
      <c r="H109">
        <v>0</v>
      </c>
      <c r="I109">
        <v>114892.99</v>
      </c>
      <c r="J109">
        <v>24619.93</v>
      </c>
      <c r="K109">
        <v>20516.61</v>
      </c>
      <c r="L109">
        <v>0</v>
      </c>
      <c r="M109">
        <v>10327.5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650307</v>
      </c>
      <c r="T109" s="2">
        <v>45261</v>
      </c>
      <c r="V109" t="s">
        <v>31</v>
      </c>
      <c r="W109">
        <v>105408</v>
      </c>
      <c r="X109">
        <v>0</v>
      </c>
      <c r="Y109" t="s">
        <v>551</v>
      </c>
      <c r="Z109">
        <v>0</v>
      </c>
      <c r="AA109" t="s">
        <v>2470</v>
      </c>
      <c r="AB109">
        <v>10086</v>
      </c>
      <c r="AC109">
        <v>-0.17</v>
      </c>
      <c r="AD109" t="s">
        <v>2598</v>
      </c>
    </row>
    <row r="110" spans="1:30" x14ac:dyDescent="0.25">
      <c r="A110">
        <v>5664</v>
      </c>
      <c r="B110" t="s">
        <v>225</v>
      </c>
      <c r="C110" t="s">
        <v>226</v>
      </c>
      <c r="D110" s="11">
        <f t="shared" si="1"/>
        <v>806543.8</v>
      </c>
      <c r="E110">
        <v>806543.8</v>
      </c>
      <c r="F110">
        <v>0</v>
      </c>
      <c r="G110">
        <v>0</v>
      </c>
      <c r="H110">
        <v>0</v>
      </c>
      <c r="I110">
        <v>112916.14</v>
      </c>
      <c r="J110">
        <v>24196.32</v>
      </c>
      <c r="K110">
        <v>20163.599999999999</v>
      </c>
      <c r="L110">
        <v>0</v>
      </c>
      <c r="M110">
        <v>10327.5</v>
      </c>
      <c r="N110">
        <v>0</v>
      </c>
      <c r="O110">
        <v>0</v>
      </c>
      <c r="P110">
        <v>0</v>
      </c>
      <c r="Q110">
        <v>-80000</v>
      </c>
      <c r="R110">
        <v>0</v>
      </c>
      <c r="S110">
        <v>558940</v>
      </c>
      <c r="T110" s="2">
        <v>45176</v>
      </c>
      <c r="V110" t="s">
        <v>31</v>
      </c>
      <c r="W110">
        <v>105408</v>
      </c>
      <c r="X110">
        <v>0</v>
      </c>
      <c r="Y110" t="s">
        <v>551</v>
      </c>
      <c r="Z110">
        <v>0</v>
      </c>
      <c r="AA110" t="s">
        <v>2470</v>
      </c>
      <c r="AB110">
        <v>50430</v>
      </c>
      <c r="AC110">
        <v>-0.24</v>
      </c>
      <c r="AD110" t="s">
        <v>2599</v>
      </c>
    </row>
    <row r="111" spans="1:30" x14ac:dyDescent="0.25">
      <c r="A111">
        <v>5700</v>
      </c>
      <c r="B111" t="s">
        <v>227</v>
      </c>
      <c r="C111" t="s">
        <v>228</v>
      </c>
      <c r="D111" s="11">
        <f t="shared" si="1"/>
        <v>740900</v>
      </c>
      <c r="E111">
        <v>740900</v>
      </c>
      <c r="F111">
        <v>0</v>
      </c>
      <c r="G111">
        <v>0</v>
      </c>
      <c r="H111">
        <v>0</v>
      </c>
      <c r="I111">
        <v>103726</v>
      </c>
      <c r="J111">
        <v>22227</v>
      </c>
      <c r="K111">
        <v>18522.5</v>
      </c>
      <c r="L111">
        <v>0</v>
      </c>
      <c r="M111">
        <v>10327.5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586097</v>
      </c>
      <c r="T111" s="2">
        <v>45490</v>
      </c>
      <c r="V111" t="s">
        <v>31</v>
      </c>
      <c r="W111">
        <v>105408</v>
      </c>
      <c r="X111">
        <v>0</v>
      </c>
      <c r="Y111" t="s">
        <v>551</v>
      </c>
      <c r="Z111">
        <v>0</v>
      </c>
      <c r="AA111" t="s">
        <v>2475</v>
      </c>
      <c r="AB111">
        <v>46500</v>
      </c>
      <c r="AC111">
        <v>0</v>
      </c>
      <c r="AD111" t="s">
        <v>2539</v>
      </c>
    </row>
    <row r="112" spans="1:30" x14ac:dyDescent="0.25">
      <c r="A112">
        <v>5716</v>
      </c>
      <c r="B112" t="s">
        <v>229</v>
      </c>
      <c r="C112" t="s">
        <v>230</v>
      </c>
      <c r="D112" s="11">
        <f t="shared" si="1"/>
        <v>776612.62</v>
      </c>
      <c r="E112">
        <v>579945</v>
      </c>
      <c r="F112">
        <v>0</v>
      </c>
      <c r="G112">
        <v>0</v>
      </c>
      <c r="H112">
        <v>0</v>
      </c>
      <c r="I112">
        <v>101121.75</v>
      </c>
      <c r="J112">
        <v>21668.95</v>
      </c>
      <c r="K112">
        <v>18057.46</v>
      </c>
      <c r="L112">
        <v>0</v>
      </c>
      <c r="M112">
        <v>10327.5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571122</v>
      </c>
      <c r="T112" s="2">
        <v>45026</v>
      </c>
      <c r="V112" t="s">
        <v>31</v>
      </c>
      <c r="W112">
        <v>105408</v>
      </c>
      <c r="X112">
        <v>0</v>
      </c>
      <c r="Y112" t="s">
        <v>551</v>
      </c>
      <c r="Z112">
        <v>196667.62</v>
      </c>
      <c r="AA112" t="s">
        <v>2470</v>
      </c>
      <c r="AB112">
        <v>20172</v>
      </c>
      <c r="AC112">
        <v>-0.56000000000000005</v>
      </c>
      <c r="AD112" t="s">
        <v>2600</v>
      </c>
    </row>
    <row r="113" spans="1:30" x14ac:dyDescent="0.25">
      <c r="A113">
        <v>5717</v>
      </c>
      <c r="B113" t="s">
        <v>648</v>
      </c>
      <c r="C113" t="s">
        <v>692</v>
      </c>
      <c r="D113" s="11">
        <f t="shared" si="1"/>
        <v>939125.55</v>
      </c>
      <c r="E113">
        <v>716778.4</v>
      </c>
      <c r="F113">
        <v>0</v>
      </c>
      <c r="G113">
        <v>0</v>
      </c>
      <c r="H113">
        <v>0</v>
      </c>
      <c r="I113">
        <v>131477.57</v>
      </c>
      <c r="J113">
        <v>28173.759999999998</v>
      </c>
      <c r="K113">
        <v>23478.14</v>
      </c>
      <c r="L113">
        <v>0</v>
      </c>
      <c r="M113">
        <v>10327.5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745668</v>
      </c>
      <c r="T113" s="2">
        <v>45399</v>
      </c>
      <c r="V113" t="s">
        <v>31</v>
      </c>
      <c r="W113">
        <v>2808</v>
      </c>
      <c r="X113">
        <v>0</v>
      </c>
      <c r="Y113" t="s">
        <v>551</v>
      </c>
      <c r="Z113">
        <v>222347.15</v>
      </c>
      <c r="AA113" t="s">
        <v>2470</v>
      </c>
      <c r="AB113">
        <v>62197</v>
      </c>
      <c r="AC113">
        <v>-0.57999999999999996</v>
      </c>
      <c r="AD113" t="s">
        <v>2601</v>
      </c>
    </row>
    <row r="114" spans="1:30" x14ac:dyDescent="0.25">
      <c r="A114">
        <v>5728</v>
      </c>
      <c r="B114" t="s">
        <v>1446</v>
      </c>
      <c r="C114" t="s">
        <v>1497</v>
      </c>
      <c r="D114" s="11">
        <f t="shared" si="1"/>
        <v>1002086.7</v>
      </c>
      <c r="E114">
        <v>1002086.7</v>
      </c>
      <c r="F114">
        <v>0</v>
      </c>
      <c r="G114">
        <v>0</v>
      </c>
      <c r="H114">
        <v>0</v>
      </c>
      <c r="I114">
        <v>140292.14000000001</v>
      </c>
      <c r="J114">
        <v>30062.6</v>
      </c>
      <c r="K114">
        <v>25052.17</v>
      </c>
      <c r="L114">
        <v>0</v>
      </c>
      <c r="M114">
        <v>10327.5</v>
      </c>
      <c r="N114">
        <v>0</v>
      </c>
      <c r="O114">
        <v>0</v>
      </c>
      <c r="P114">
        <v>0</v>
      </c>
      <c r="Q114">
        <v>-40000</v>
      </c>
      <c r="R114">
        <v>0</v>
      </c>
      <c r="S114">
        <v>756352</v>
      </c>
      <c r="T114" s="2">
        <v>45446</v>
      </c>
      <c r="V114" t="s">
        <v>31</v>
      </c>
      <c r="W114">
        <v>105408</v>
      </c>
      <c r="X114">
        <v>0</v>
      </c>
      <c r="Y114" t="s">
        <v>551</v>
      </c>
      <c r="Z114">
        <v>0</v>
      </c>
      <c r="AA114" t="s">
        <v>2467</v>
      </c>
      <c r="AB114">
        <v>59190</v>
      </c>
      <c r="AC114">
        <v>-0.28999999999999998</v>
      </c>
      <c r="AD114" t="s">
        <v>2602</v>
      </c>
    </row>
    <row r="115" spans="1:30" x14ac:dyDescent="0.25">
      <c r="A115">
        <v>5788</v>
      </c>
      <c r="B115" t="s">
        <v>231</v>
      </c>
      <c r="C115" t="s">
        <v>232</v>
      </c>
      <c r="D115" s="11">
        <f t="shared" si="1"/>
        <v>892274.8</v>
      </c>
      <c r="E115">
        <v>892274.8</v>
      </c>
      <c r="F115">
        <v>0</v>
      </c>
      <c r="G115">
        <v>0</v>
      </c>
      <c r="H115">
        <v>0</v>
      </c>
      <c r="I115">
        <v>124918.48</v>
      </c>
      <c r="J115">
        <v>26768.25</v>
      </c>
      <c r="K115">
        <v>22306.880000000001</v>
      </c>
      <c r="L115">
        <v>0</v>
      </c>
      <c r="M115">
        <v>10327.5</v>
      </c>
      <c r="N115">
        <v>0</v>
      </c>
      <c r="O115">
        <v>176988.25</v>
      </c>
      <c r="P115">
        <v>0</v>
      </c>
      <c r="Q115">
        <v>-80000</v>
      </c>
      <c r="R115">
        <v>0</v>
      </c>
      <c r="S115">
        <v>450965</v>
      </c>
      <c r="T115" s="2">
        <v>45110</v>
      </c>
      <c r="V115" t="s">
        <v>31</v>
      </c>
      <c r="W115">
        <v>105408</v>
      </c>
      <c r="X115">
        <v>0</v>
      </c>
      <c r="Y115" t="s">
        <v>551</v>
      </c>
      <c r="Z115">
        <v>0</v>
      </c>
      <c r="AA115" t="s">
        <v>2470</v>
      </c>
      <c r="AB115">
        <v>70602</v>
      </c>
      <c r="AC115">
        <v>-0.44</v>
      </c>
      <c r="AD115" t="s">
        <v>2603</v>
      </c>
    </row>
    <row r="116" spans="1:30" x14ac:dyDescent="0.25">
      <c r="A116">
        <v>5816</v>
      </c>
      <c r="B116" t="s">
        <v>2604</v>
      </c>
      <c r="C116" t="s">
        <v>2605</v>
      </c>
      <c r="D116" s="11">
        <f t="shared" si="1"/>
        <v>300562.8</v>
      </c>
      <c r="E116">
        <v>300562.8</v>
      </c>
      <c r="F116">
        <v>0</v>
      </c>
      <c r="G116">
        <v>0</v>
      </c>
      <c r="H116">
        <v>0</v>
      </c>
      <c r="I116">
        <v>42078.79</v>
      </c>
      <c r="J116">
        <v>15026.88</v>
      </c>
      <c r="K116">
        <v>7514.07</v>
      </c>
      <c r="L116">
        <v>0</v>
      </c>
      <c r="M116">
        <v>10327.5</v>
      </c>
      <c r="N116">
        <v>0</v>
      </c>
      <c r="O116">
        <v>0</v>
      </c>
      <c r="P116">
        <v>0</v>
      </c>
      <c r="Q116">
        <v>6010</v>
      </c>
      <c r="R116">
        <v>6010</v>
      </c>
      <c r="S116">
        <v>320000</v>
      </c>
      <c r="T116" s="2">
        <v>45555</v>
      </c>
      <c r="V116" t="s">
        <v>31</v>
      </c>
      <c r="W116">
        <v>122104</v>
      </c>
      <c r="X116">
        <v>0</v>
      </c>
      <c r="Y116" t="s">
        <v>2606</v>
      </c>
      <c r="Z116">
        <v>0</v>
      </c>
      <c r="AA116" t="s">
        <v>2470</v>
      </c>
      <c r="AB116">
        <v>58835</v>
      </c>
      <c r="AC116">
        <v>0.44</v>
      </c>
      <c r="AD116" t="s">
        <v>2607</v>
      </c>
    </row>
    <row r="117" spans="1:30" x14ac:dyDescent="0.25">
      <c r="A117">
        <v>5821</v>
      </c>
      <c r="B117" t="s">
        <v>559</v>
      </c>
      <c r="C117" t="s">
        <v>693</v>
      </c>
      <c r="D117" s="11">
        <f t="shared" si="1"/>
        <v>664499.30000000005</v>
      </c>
      <c r="E117">
        <v>664499.30000000005</v>
      </c>
      <c r="F117">
        <v>0</v>
      </c>
      <c r="G117">
        <v>0</v>
      </c>
      <c r="H117">
        <v>0</v>
      </c>
      <c r="I117">
        <v>93029.91</v>
      </c>
      <c r="J117">
        <v>22334.19</v>
      </c>
      <c r="K117">
        <v>16612.48</v>
      </c>
      <c r="L117">
        <v>0</v>
      </c>
      <c r="M117">
        <v>10327.5</v>
      </c>
      <c r="N117">
        <v>0</v>
      </c>
      <c r="O117">
        <v>0</v>
      </c>
      <c r="P117">
        <v>0</v>
      </c>
      <c r="Q117">
        <v>-77600.789999999994</v>
      </c>
      <c r="R117">
        <v>2399.21</v>
      </c>
      <c r="S117">
        <v>444595</v>
      </c>
      <c r="T117" s="2">
        <v>45369</v>
      </c>
      <c r="U117" s="2">
        <v>45561</v>
      </c>
      <c r="V117" t="s">
        <v>31</v>
      </c>
      <c r="W117">
        <v>125509</v>
      </c>
      <c r="X117">
        <v>0</v>
      </c>
      <c r="Y117" t="s">
        <v>551</v>
      </c>
      <c r="Z117">
        <v>0</v>
      </c>
      <c r="AA117" t="s">
        <v>2470</v>
      </c>
      <c r="AB117">
        <v>45387</v>
      </c>
      <c r="AC117">
        <v>0.56999999999999995</v>
      </c>
      <c r="AD117" t="s">
        <v>2608</v>
      </c>
    </row>
    <row r="118" spans="1:30" x14ac:dyDescent="0.25">
      <c r="A118">
        <v>5831</v>
      </c>
      <c r="B118" t="s">
        <v>235</v>
      </c>
      <c r="C118" t="s">
        <v>236</v>
      </c>
      <c r="D118" s="11">
        <f t="shared" si="1"/>
        <v>1294662.24</v>
      </c>
      <c r="E118">
        <v>1001539.8</v>
      </c>
      <c r="F118">
        <v>0</v>
      </c>
      <c r="G118">
        <v>0</v>
      </c>
      <c r="H118">
        <v>0</v>
      </c>
      <c r="I118">
        <v>181252.71</v>
      </c>
      <c r="J118">
        <v>38839.870000000003</v>
      </c>
      <c r="K118">
        <v>32366.55</v>
      </c>
      <c r="L118">
        <v>0</v>
      </c>
      <c r="M118">
        <v>10327.5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1031875</v>
      </c>
      <c r="T118" s="2">
        <v>45261</v>
      </c>
      <c r="V118" t="s">
        <v>31</v>
      </c>
      <c r="W118">
        <v>105408</v>
      </c>
      <c r="X118">
        <v>0</v>
      </c>
      <c r="Y118" t="s">
        <v>551</v>
      </c>
      <c r="Z118">
        <v>293122.44</v>
      </c>
      <c r="AA118" t="s">
        <v>2470</v>
      </c>
      <c r="AB118">
        <v>164738</v>
      </c>
      <c r="AC118">
        <v>-0.61</v>
      </c>
      <c r="AD118" t="s">
        <v>2523</v>
      </c>
    </row>
    <row r="119" spans="1:30" x14ac:dyDescent="0.25">
      <c r="A119">
        <v>5853</v>
      </c>
      <c r="B119" t="s">
        <v>694</v>
      </c>
      <c r="C119" t="s">
        <v>695</v>
      </c>
      <c r="D119" s="11">
        <f t="shared" si="1"/>
        <v>1431505.52</v>
      </c>
      <c r="E119">
        <v>1165941.6000000001</v>
      </c>
      <c r="F119">
        <v>0</v>
      </c>
      <c r="G119">
        <v>0</v>
      </c>
      <c r="H119">
        <v>0</v>
      </c>
      <c r="I119">
        <v>200410.77</v>
      </c>
      <c r="J119">
        <v>42945.16</v>
      </c>
      <c r="K119">
        <v>35787.629999999997</v>
      </c>
      <c r="L119">
        <v>0</v>
      </c>
      <c r="M119">
        <v>10327.5</v>
      </c>
      <c r="N119">
        <v>0</v>
      </c>
      <c r="O119">
        <v>399584.67</v>
      </c>
      <c r="P119">
        <v>0</v>
      </c>
      <c r="Q119">
        <v>-40000</v>
      </c>
      <c r="R119">
        <v>0</v>
      </c>
      <c r="S119">
        <v>702450</v>
      </c>
      <c r="T119" s="2">
        <v>45419</v>
      </c>
      <c r="V119" t="s">
        <v>31</v>
      </c>
      <c r="W119">
        <v>110206</v>
      </c>
      <c r="X119">
        <v>0</v>
      </c>
      <c r="Y119" t="s">
        <v>551</v>
      </c>
      <c r="Z119">
        <v>265563.92</v>
      </c>
      <c r="AA119" t="s">
        <v>2470</v>
      </c>
      <c r="AB119">
        <v>305942</v>
      </c>
      <c r="AC119">
        <v>0.21</v>
      </c>
      <c r="AD119" t="s">
        <v>2609</v>
      </c>
    </row>
    <row r="120" spans="1:30" x14ac:dyDescent="0.25">
      <c r="A120">
        <v>5907</v>
      </c>
      <c r="B120" t="s">
        <v>242</v>
      </c>
      <c r="C120" t="s">
        <v>243</v>
      </c>
      <c r="D120" s="11">
        <f t="shared" si="1"/>
        <v>761360</v>
      </c>
      <c r="E120">
        <v>761360</v>
      </c>
      <c r="F120">
        <v>0</v>
      </c>
      <c r="G120">
        <v>0</v>
      </c>
      <c r="H120">
        <v>0</v>
      </c>
      <c r="I120">
        <v>106590.39999999999</v>
      </c>
      <c r="J120">
        <v>22840.799999999999</v>
      </c>
      <c r="K120">
        <v>19034</v>
      </c>
      <c r="L120">
        <v>0</v>
      </c>
      <c r="M120">
        <v>10327.5</v>
      </c>
      <c r="N120">
        <v>0</v>
      </c>
      <c r="O120">
        <v>0</v>
      </c>
      <c r="P120">
        <v>0</v>
      </c>
      <c r="Q120">
        <v>-80000</v>
      </c>
      <c r="R120">
        <v>0</v>
      </c>
      <c r="S120">
        <v>522567</v>
      </c>
      <c r="T120" s="2">
        <v>45261</v>
      </c>
      <c r="V120" t="s">
        <v>31</v>
      </c>
      <c r="W120">
        <v>2808</v>
      </c>
      <c r="X120">
        <v>0</v>
      </c>
      <c r="Y120" t="s">
        <v>551</v>
      </c>
      <c r="Z120">
        <v>0</v>
      </c>
      <c r="AA120" t="s">
        <v>2475</v>
      </c>
      <c r="AB120">
        <v>65100</v>
      </c>
      <c r="AC120">
        <v>-0.3</v>
      </c>
      <c r="AD120" t="s">
        <v>2610</v>
      </c>
    </row>
    <row r="121" spans="1:30" x14ac:dyDescent="0.25">
      <c r="A121">
        <v>5966</v>
      </c>
      <c r="B121" t="s">
        <v>244</v>
      </c>
      <c r="C121" t="s">
        <v>245</v>
      </c>
      <c r="D121" s="11">
        <f t="shared" si="1"/>
        <v>1916420.69</v>
      </c>
      <c r="E121">
        <v>1916420.69</v>
      </c>
      <c r="F121">
        <v>0</v>
      </c>
      <c r="G121">
        <v>0</v>
      </c>
      <c r="H121">
        <v>0</v>
      </c>
      <c r="I121">
        <v>268298.90000000002</v>
      </c>
      <c r="J121">
        <v>57492.62</v>
      </c>
      <c r="K121">
        <v>47910.52</v>
      </c>
      <c r="L121">
        <v>0</v>
      </c>
      <c r="M121">
        <v>10327.5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1532391</v>
      </c>
      <c r="T121" s="2">
        <v>45261</v>
      </c>
      <c r="V121" t="s">
        <v>31</v>
      </c>
      <c r="W121">
        <v>121705</v>
      </c>
      <c r="X121">
        <v>0</v>
      </c>
      <c r="Y121" t="s">
        <v>551</v>
      </c>
      <c r="Z121">
        <v>0</v>
      </c>
      <c r="AA121" t="s">
        <v>2470</v>
      </c>
      <c r="AB121">
        <v>440422</v>
      </c>
      <c r="AC121">
        <v>-0.15</v>
      </c>
      <c r="AD121" t="s">
        <v>2611</v>
      </c>
    </row>
    <row r="122" spans="1:30" x14ac:dyDescent="0.25">
      <c r="A122">
        <v>6034</v>
      </c>
      <c r="B122" t="s">
        <v>246</v>
      </c>
      <c r="C122" t="s">
        <v>247</v>
      </c>
      <c r="D122" s="11">
        <f t="shared" si="1"/>
        <v>892274.8</v>
      </c>
      <c r="E122">
        <v>892274.8</v>
      </c>
      <c r="F122">
        <v>0</v>
      </c>
      <c r="G122">
        <v>0</v>
      </c>
      <c r="H122">
        <v>0</v>
      </c>
      <c r="I122">
        <v>124918.48</v>
      </c>
      <c r="J122">
        <v>26768.25</v>
      </c>
      <c r="K122">
        <v>22306.880000000001</v>
      </c>
      <c r="L122">
        <v>0</v>
      </c>
      <c r="M122">
        <v>10327.5</v>
      </c>
      <c r="N122">
        <v>0</v>
      </c>
      <c r="O122">
        <v>0</v>
      </c>
      <c r="P122">
        <v>0</v>
      </c>
      <c r="Q122">
        <v>-40000</v>
      </c>
      <c r="R122">
        <v>0</v>
      </c>
      <c r="S122">
        <v>667953</v>
      </c>
      <c r="T122" s="2">
        <v>45261</v>
      </c>
      <c r="V122" t="s">
        <v>31</v>
      </c>
      <c r="W122">
        <v>105408</v>
      </c>
      <c r="X122">
        <v>0</v>
      </c>
      <c r="Y122" t="s">
        <v>551</v>
      </c>
      <c r="Z122">
        <v>0</v>
      </c>
      <c r="AA122" t="s">
        <v>2470</v>
      </c>
      <c r="AB122">
        <v>70602</v>
      </c>
      <c r="AC122">
        <v>-0.69</v>
      </c>
      <c r="AD122" t="s">
        <v>2612</v>
      </c>
    </row>
    <row r="123" spans="1:30" x14ac:dyDescent="0.25">
      <c r="A123">
        <v>6109</v>
      </c>
      <c r="B123" t="s">
        <v>248</v>
      </c>
      <c r="C123" t="s">
        <v>249</v>
      </c>
      <c r="D123" s="11">
        <f t="shared" si="1"/>
        <v>900007.4</v>
      </c>
      <c r="E123">
        <v>900007.4</v>
      </c>
      <c r="F123">
        <v>0</v>
      </c>
      <c r="G123">
        <v>0</v>
      </c>
      <c r="H123">
        <v>0</v>
      </c>
      <c r="I123">
        <v>126001.04</v>
      </c>
      <c r="J123">
        <v>27000.22</v>
      </c>
      <c r="K123">
        <v>22500.19</v>
      </c>
      <c r="L123">
        <v>0</v>
      </c>
      <c r="M123">
        <v>10327.5</v>
      </c>
      <c r="N123">
        <v>0</v>
      </c>
      <c r="O123">
        <v>0</v>
      </c>
      <c r="P123">
        <v>0</v>
      </c>
      <c r="Q123">
        <v>-40000</v>
      </c>
      <c r="R123">
        <v>0</v>
      </c>
      <c r="S123">
        <v>674178</v>
      </c>
      <c r="T123" s="2">
        <v>45261</v>
      </c>
      <c r="V123" t="s">
        <v>31</v>
      </c>
      <c r="W123">
        <v>2808</v>
      </c>
      <c r="X123">
        <v>0</v>
      </c>
      <c r="Y123" t="s">
        <v>551</v>
      </c>
      <c r="Z123">
        <v>0</v>
      </c>
      <c r="AA123" t="s">
        <v>2470</v>
      </c>
      <c r="AB123">
        <v>77326</v>
      </c>
      <c r="AC123">
        <v>-0.45</v>
      </c>
      <c r="AD123" t="s">
        <v>2613</v>
      </c>
    </row>
    <row r="124" spans="1:30" x14ac:dyDescent="0.25">
      <c r="A124">
        <v>6132</v>
      </c>
      <c r="B124" t="s">
        <v>250</v>
      </c>
      <c r="C124" t="s">
        <v>251</v>
      </c>
      <c r="D124" s="11">
        <f t="shared" si="1"/>
        <v>869077</v>
      </c>
      <c r="E124">
        <v>869077</v>
      </c>
      <c r="F124">
        <v>0</v>
      </c>
      <c r="G124">
        <v>0</v>
      </c>
      <c r="H124">
        <v>0</v>
      </c>
      <c r="I124">
        <v>121670.78</v>
      </c>
      <c r="J124">
        <v>26072.31</v>
      </c>
      <c r="K124">
        <v>21726.93</v>
      </c>
      <c r="L124">
        <v>0</v>
      </c>
      <c r="M124">
        <v>10327.5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689279</v>
      </c>
      <c r="T124" s="2">
        <v>45261</v>
      </c>
      <c r="V124" t="s">
        <v>31</v>
      </c>
      <c r="W124">
        <v>105408</v>
      </c>
      <c r="X124">
        <v>0</v>
      </c>
      <c r="Y124" t="s">
        <v>551</v>
      </c>
      <c r="Z124">
        <v>0</v>
      </c>
      <c r="AA124" t="s">
        <v>2470</v>
      </c>
      <c r="AB124">
        <v>50430</v>
      </c>
      <c r="AC124">
        <v>-0.48</v>
      </c>
      <c r="AD124" t="s">
        <v>2512</v>
      </c>
    </row>
    <row r="125" spans="1:30" x14ac:dyDescent="0.25">
      <c r="A125">
        <v>6134</v>
      </c>
      <c r="B125" t="s">
        <v>252</v>
      </c>
      <c r="C125" t="s">
        <v>253</v>
      </c>
      <c r="D125" s="11">
        <f t="shared" si="1"/>
        <v>946403</v>
      </c>
      <c r="E125">
        <v>946403</v>
      </c>
      <c r="F125">
        <v>0</v>
      </c>
      <c r="G125">
        <v>0</v>
      </c>
      <c r="H125">
        <v>0</v>
      </c>
      <c r="I125">
        <v>132496.42000000001</v>
      </c>
      <c r="J125">
        <v>28392.09</v>
      </c>
      <c r="K125">
        <v>23660.07</v>
      </c>
      <c r="L125">
        <v>0</v>
      </c>
      <c r="M125">
        <v>10327.5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956970</v>
      </c>
      <c r="T125" s="2">
        <v>45490</v>
      </c>
      <c r="U125" s="2">
        <v>45579</v>
      </c>
      <c r="V125" t="s">
        <v>31</v>
      </c>
      <c r="W125">
        <v>3900</v>
      </c>
      <c r="X125">
        <v>0</v>
      </c>
      <c r="Y125" t="s">
        <v>2516</v>
      </c>
      <c r="Z125">
        <v>0</v>
      </c>
      <c r="AA125" t="s">
        <v>2470</v>
      </c>
      <c r="AB125">
        <v>117670</v>
      </c>
      <c r="AC125">
        <v>0.08</v>
      </c>
      <c r="AD125" t="s">
        <v>2517</v>
      </c>
    </row>
    <row r="126" spans="1:30" x14ac:dyDescent="0.25">
      <c r="A126">
        <v>6154</v>
      </c>
      <c r="B126" t="s">
        <v>254</v>
      </c>
      <c r="C126" t="s">
        <v>255</v>
      </c>
      <c r="D126" s="11">
        <f t="shared" si="1"/>
        <v>946403</v>
      </c>
      <c r="E126">
        <v>946403</v>
      </c>
      <c r="F126">
        <v>0</v>
      </c>
      <c r="G126">
        <v>0</v>
      </c>
      <c r="H126">
        <v>0</v>
      </c>
      <c r="I126">
        <v>132496.42000000001</v>
      </c>
      <c r="J126">
        <v>28392.09</v>
      </c>
      <c r="K126">
        <v>23660.07</v>
      </c>
      <c r="L126">
        <v>0</v>
      </c>
      <c r="M126">
        <v>10327.5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956970</v>
      </c>
      <c r="T126" s="2">
        <v>45166</v>
      </c>
      <c r="V126" t="s">
        <v>31</v>
      </c>
      <c r="W126">
        <v>2808</v>
      </c>
      <c r="X126">
        <v>0</v>
      </c>
      <c r="Y126" t="s">
        <v>2516</v>
      </c>
      <c r="Z126">
        <v>0</v>
      </c>
      <c r="AA126" t="s">
        <v>2470</v>
      </c>
      <c r="AB126">
        <v>117670</v>
      </c>
      <c r="AC126">
        <v>0.08</v>
      </c>
      <c r="AD126" t="s">
        <v>2517</v>
      </c>
    </row>
    <row r="127" spans="1:30" x14ac:dyDescent="0.25">
      <c r="A127">
        <v>6156</v>
      </c>
      <c r="B127" t="s">
        <v>256</v>
      </c>
      <c r="C127" t="s">
        <v>257</v>
      </c>
      <c r="D127" s="11">
        <f t="shared" si="1"/>
        <v>907740</v>
      </c>
      <c r="E127">
        <v>907740</v>
      </c>
      <c r="F127">
        <v>0</v>
      </c>
      <c r="G127">
        <v>0</v>
      </c>
      <c r="H127">
        <v>0</v>
      </c>
      <c r="I127">
        <v>127083.6</v>
      </c>
      <c r="J127">
        <v>27232.2</v>
      </c>
      <c r="K127">
        <v>22693.5</v>
      </c>
      <c r="L127">
        <v>0</v>
      </c>
      <c r="M127">
        <v>10327.5</v>
      </c>
      <c r="N127">
        <v>0</v>
      </c>
      <c r="O127">
        <v>0</v>
      </c>
      <c r="P127">
        <v>0</v>
      </c>
      <c r="Q127">
        <v>-40000</v>
      </c>
      <c r="R127">
        <v>0</v>
      </c>
      <c r="S127">
        <v>956970</v>
      </c>
      <c r="T127" s="2">
        <v>45252</v>
      </c>
      <c r="V127" t="s">
        <v>31</v>
      </c>
      <c r="W127">
        <v>105408</v>
      </c>
      <c r="X127">
        <v>0</v>
      </c>
      <c r="Y127" t="s">
        <v>2614</v>
      </c>
      <c r="Z127">
        <v>0</v>
      </c>
      <c r="AA127" t="s">
        <v>2470</v>
      </c>
      <c r="AB127">
        <v>84050</v>
      </c>
      <c r="AC127">
        <v>-0.2</v>
      </c>
      <c r="AD127" t="s">
        <v>2517</v>
      </c>
    </row>
    <row r="128" spans="1:30" x14ac:dyDescent="0.25">
      <c r="A128">
        <v>6162</v>
      </c>
      <c r="B128" t="s">
        <v>258</v>
      </c>
      <c r="C128" t="s">
        <v>259</v>
      </c>
      <c r="D128" s="11">
        <f t="shared" si="1"/>
        <v>795460</v>
      </c>
      <c r="E128">
        <v>795460</v>
      </c>
      <c r="F128">
        <v>0</v>
      </c>
      <c r="G128">
        <v>0</v>
      </c>
      <c r="H128">
        <v>0</v>
      </c>
      <c r="I128">
        <v>111364.4</v>
      </c>
      <c r="J128">
        <v>23863.8</v>
      </c>
      <c r="K128">
        <v>19886.5</v>
      </c>
      <c r="L128">
        <v>0</v>
      </c>
      <c r="M128">
        <v>10327.5</v>
      </c>
      <c r="N128">
        <v>0</v>
      </c>
      <c r="O128">
        <v>0</v>
      </c>
      <c r="P128">
        <v>0</v>
      </c>
      <c r="Q128">
        <v>-40000</v>
      </c>
      <c r="R128">
        <v>0</v>
      </c>
      <c r="S128">
        <v>590018</v>
      </c>
      <c r="T128" s="2">
        <v>45261</v>
      </c>
      <c r="V128" t="s">
        <v>31</v>
      </c>
      <c r="W128">
        <v>2808</v>
      </c>
      <c r="X128">
        <v>0</v>
      </c>
      <c r="Y128" t="s">
        <v>551</v>
      </c>
      <c r="Z128">
        <v>0</v>
      </c>
      <c r="AA128" t="s">
        <v>2475</v>
      </c>
      <c r="AB128">
        <v>96100</v>
      </c>
      <c r="AC128">
        <v>0.2</v>
      </c>
      <c r="AD128" t="s">
        <v>2615</v>
      </c>
    </row>
    <row r="129" spans="1:30" x14ac:dyDescent="0.25">
      <c r="A129">
        <v>6198</v>
      </c>
      <c r="B129" t="s">
        <v>260</v>
      </c>
      <c r="C129" t="s">
        <v>261</v>
      </c>
      <c r="D129" s="11">
        <f t="shared" si="1"/>
        <v>740900</v>
      </c>
      <c r="E129">
        <v>740900</v>
      </c>
      <c r="F129">
        <v>0</v>
      </c>
      <c r="G129">
        <v>0</v>
      </c>
      <c r="H129">
        <v>0</v>
      </c>
      <c r="I129">
        <v>103726</v>
      </c>
      <c r="J129">
        <v>22227</v>
      </c>
      <c r="K129">
        <v>18522.5</v>
      </c>
      <c r="L129">
        <v>0</v>
      </c>
      <c r="M129">
        <v>10327.5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586097</v>
      </c>
      <c r="T129" s="2">
        <v>45261</v>
      </c>
      <c r="V129" t="s">
        <v>31</v>
      </c>
      <c r="W129">
        <v>105408</v>
      </c>
      <c r="X129">
        <v>0</v>
      </c>
      <c r="Y129" t="s">
        <v>551</v>
      </c>
      <c r="Z129">
        <v>0</v>
      </c>
      <c r="AA129" t="s">
        <v>2475</v>
      </c>
      <c r="AB129">
        <v>46500</v>
      </c>
      <c r="AC129">
        <v>0</v>
      </c>
      <c r="AD129" t="s">
        <v>2539</v>
      </c>
    </row>
    <row r="130" spans="1:30" x14ac:dyDescent="0.25">
      <c r="A130">
        <v>6232</v>
      </c>
      <c r="B130" t="s">
        <v>262</v>
      </c>
      <c r="C130" t="s">
        <v>263</v>
      </c>
      <c r="D130" s="11">
        <f t="shared" si="1"/>
        <v>809100</v>
      </c>
      <c r="E130">
        <v>809100</v>
      </c>
      <c r="F130">
        <v>0</v>
      </c>
      <c r="G130">
        <v>0</v>
      </c>
      <c r="H130">
        <v>0</v>
      </c>
      <c r="I130">
        <v>113274</v>
      </c>
      <c r="J130">
        <v>24273</v>
      </c>
      <c r="K130">
        <v>20227.5</v>
      </c>
      <c r="L130">
        <v>0</v>
      </c>
      <c r="M130">
        <v>10327.5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956970</v>
      </c>
      <c r="T130" s="2">
        <v>45160</v>
      </c>
      <c r="V130" t="s">
        <v>31</v>
      </c>
      <c r="W130">
        <v>105408</v>
      </c>
      <c r="X130">
        <v>0</v>
      </c>
      <c r="Y130" t="s">
        <v>2616</v>
      </c>
      <c r="Z130">
        <v>0</v>
      </c>
      <c r="AA130" t="s">
        <v>2475</v>
      </c>
      <c r="AB130">
        <v>108500</v>
      </c>
      <c r="AC130">
        <v>0</v>
      </c>
      <c r="AD130" t="s">
        <v>2517</v>
      </c>
    </row>
    <row r="131" spans="1:30" x14ac:dyDescent="0.25">
      <c r="A131">
        <v>6251</v>
      </c>
      <c r="B131" t="s">
        <v>1855</v>
      </c>
      <c r="C131" t="s">
        <v>1856</v>
      </c>
      <c r="D131" s="11">
        <f t="shared" ref="D131:D194" si="2">+E131+F131+Z131</f>
        <v>572135.57999999996</v>
      </c>
      <c r="E131">
        <v>443111.6</v>
      </c>
      <c r="F131">
        <v>0</v>
      </c>
      <c r="G131">
        <v>0</v>
      </c>
      <c r="H131">
        <v>0</v>
      </c>
      <c r="I131">
        <v>71861.3</v>
      </c>
      <c r="J131">
        <v>15398.85</v>
      </c>
      <c r="K131">
        <v>12832.37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413202</v>
      </c>
      <c r="T131" s="2">
        <v>45492</v>
      </c>
      <c r="U131" s="2">
        <v>45561</v>
      </c>
      <c r="V131" t="s">
        <v>31</v>
      </c>
      <c r="W131">
        <v>2808</v>
      </c>
      <c r="X131">
        <v>0</v>
      </c>
      <c r="Y131" t="s">
        <v>551</v>
      </c>
      <c r="Z131">
        <v>129023.98</v>
      </c>
      <c r="AA131" t="s">
        <v>2470</v>
      </c>
      <c r="AB131">
        <v>63878</v>
      </c>
      <c r="AC131">
        <v>-0.46</v>
      </c>
      <c r="AD131" t="s">
        <v>2617</v>
      </c>
    </row>
    <row r="132" spans="1:30" x14ac:dyDescent="0.25">
      <c r="A132">
        <v>6271</v>
      </c>
      <c r="B132" t="s">
        <v>264</v>
      </c>
      <c r="C132" t="s">
        <v>265</v>
      </c>
      <c r="D132" s="11">
        <f t="shared" si="2"/>
        <v>740900</v>
      </c>
      <c r="E132">
        <v>740900</v>
      </c>
      <c r="F132">
        <v>0</v>
      </c>
      <c r="G132">
        <v>0</v>
      </c>
      <c r="H132">
        <v>0</v>
      </c>
      <c r="I132">
        <v>103726</v>
      </c>
      <c r="J132">
        <v>26642.58</v>
      </c>
      <c r="K132">
        <v>18522.5</v>
      </c>
      <c r="L132">
        <v>0</v>
      </c>
      <c r="M132">
        <v>10327.5</v>
      </c>
      <c r="N132">
        <v>0</v>
      </c>
      <c r="O132">
        <v>0</v>
      </c>
      <c r="P132">
        <v>0</v>
      </c>
      <c r="Q132">
        <v>-35584.42</v>
      </c>
      <c r="R132">
        <v>4415.58</v>
      </c>
      <c r="S132">
        <v>546096</v>
      </c>
      <c r="T132" s="2">
        <v>45308</v>
      </c>
      <c r="V132" t="s">
        <v>31</v>
      </c>
      <c r="W132">
        <v>105408</v>
      </c>
      <c r="X132">
        <v>0</v>
      </c>
      <c r="Y132" t="s">
        <v>551</v>
      </c>
      <c r="Z132">
        <v>0</v>
      </c>
      <c r="AA132" t="s">
        <v>2475</v>
      </c>
      <c r="AB132">
        <v>46500</v>
      </c>
      <c r="AC132">
        <v>-1</v>
      </c>
      <c r="AD132" t="s">
        <v>2618</v>
      </c>
    </row>
    <row r="133" spans="1:30" x14ac:dyDescent="0.25">
      <c r="A133">
        <v>6275</v>
      </c>
      <c r="B133" t="s">
        <v>2619</v>
      </c>
      <c r="C133" t="s">
        <v>2620</v>
      </c>
      <c r="D133" s="11">
        <f t="shared" si="2"/>
        <v>300562.8</v>
      </c>
      <c r="E133">
        <v>300562.8</v>
      </c>
      <c r="F133">
        <v>0</v>
      </c>
      <c r="G133">
        <v>0</v>
      </c>
      <c r="H133">
        <v>0</v>
      </c>
      <c r="I133">
        <v>42078.79</v>
      </c>
      <c r="J133">
        <v>15026.88</v>
      </c>
      <c r="K133">
        <v>7514.07</v>
      </c>
      <c r="L133">
        <v>0</v>
      </c>
      <c r="M133">
        <v>10327.5</v>
      </c>
      <c r="N133">
        <v>0</v>
      </c>
      <c r="O133">
        <v>0</v>
      </c>
      <c r="P133">
        <v>0</v>
      </c>
      <c r="Q133">
        <v>6010</v>
      </c>
      <c r="R133">
        <v>6010</v>
      </c>
      <c r="S133">
        <v>320000</v>
      </c>
      <c r="T133" s="2">
        <v>45555</v>
      </c>
      <c r="U133" s="2">
        <v>45580</v>
      </c>
      <c r="V133">
        <v>1</v>
      </c>
      <c r="W133">
        <v>116105</v>
      </c>
      <c r="X133">
        <v>0</v>
      </c>
      <c r="Y133" t="s">
        <v>2606</v>
      </c>
      <c r="Z133">
        <v>0</v>
      </c>
      <c r="AA133" t="s">
        <v>2470</v>
      </c>
      <c r="AB133">
        <v>58835</v>
      </c>
      <c r="AC133">
        <v>0.44</v>
      </c>
      <c r="AD133" t="s">
        <v>2607</v>
      </c>
    </row>
    <row r="134" spans="1:30" x14ac:dyDescent="0.25">
      <c r="A134">
        <v>6277</v>
      </c>
      <c r="B134" t="s">
        <v>529</v>
      </c>
      <c r="C134" t="s">
        <v>588</v>
      </c>
      <c r="D134" s="11">
        <f t="shared" si="2"/>
        <v>869077</v>
      </c>
      <c r="E134">
        <v>869077</v>
      </c>
      <c r="F134">
        <v>0</v>
      </c>
      <c r="G134">
        <v>0</v>
      </c>
      <c r="H134">
        <v>0</v>
      </c>
      <c r="I134">
        <v>121670.78</v>
      </c>
      <c r="J134">
        <v>26072.31</v>
      </c>
      <c r="K134">
        <v>21726.93</v>
      </c>
      <c r="L134">
        <v>0</v>
      </c>
      <c r="M134">
        <v>10327.5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689279</v>
      </c>
      <c r="T134" s="2">
        <v>45330</v>
      </c>
      <c r="V134" t="s">
        <v>31</v>
      </c>
      <c r="W134">
        <v>2808</v>
      </c>
      <c r="X134">
        <v>0</v>
      </c>
      <c r="Y134" t="s">
        <v>551</v>
      </c>
      <c r="Z134">
        <v>0</v>
      </c>
      <c r="AA134" t="s">
        <v>2470</v>
      </c>
      <c r="AB134">
        <v>50430</v>
      </c>
      <c r="AC134">
        <v>-0.48</v>
      </c>
      <c r="AD134" t="s">
        <v>2512</v>
      </c>
    </row>
    <row r="135" spans="1:30" x14ac:dyDescent="0.25">
      <c r="A135">
        <v>6293</v>
      </c>
      <c r="B135" t="s">
        <v>266</v>
      </c>
      <c r="C135" t="s">
        <v>267</v>
      </c>
      <c r="D135" s="11">
        <f t="shared" si="2"/>
        <v>2514843.2400000002</v>
      </c>
      <c r="E135">
        <v>2514843.2400000002</v>
      </c>
      <c r="F135">
        <v>0</v>
      </c>
      <c r="G135">
        <v>0</v>
      </c>
      <c r="H135">
        <v>0</v>
      </c>
      <c r="I135">
        <v>352078.06</v>
      </c>
      <c r="J135">
        <v>75445.3</v>
      </c>
      <c r="K135">
        <v>62871.08</v>
      </c>
      <c r="L135">
        <v>0</v>
      </c>
      <c r="M135">
        <v>10327.5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2014121</v>
      </c>
      <c r="T135" s="2">
        <v>45147</v>
      </c>
      <c r="V135" t="s">
        <v>31</v>
      </c>
      <c r="W135">
        <v>2808</v>
      </c>
      <c r="X135">
        <v>0</v>
      </c>
      <c r="Y135" t="s">
        <v>551</v>
      </c>
      <c r="Z135">
        <v>0</v>
      </c>
      <c r="AA135" t="s">
        <v>2470</v>
      </c>
      <c r="AB135">
        <v>583307</v>
      </c>
      <c r="AC135">
        <v>-0.3</v>
      </c>
      <c r="AD135" t="s">
        <v>2621</v>
      </c>
    </row>
    <row r="136" spans="1:30" x14ac:dyDescent="0.25">
      <c r="A136">
        <v>6295</v>
      </c>
      <c r="B136" t="s">
        <v>268</v>
      </c>
      <c r="C136" t="s">
        <v>269</v>
      </c>
      <c r="D136" s="11">
        <f t="shared" si="2"/>
        <v>1023056.6</v>
      </c>
      <c r="E136">
        <v>1023056.6</v>
      </c>
      <c r="F136">
        <v>0</v>
      </c>
      <c r="G136">
        <v>0</v>
      </c>
      <c r="H136">
        <v>0</v>
      </c>
      <c r="I136">
        <v>143227.92000000001</v>
      </c>
      <c r="J136">
        <v>30691.69</v>
      </c>
      <c r="K136">
        <v>25576.41</v>
      </c>
      <c r="L136">
        <v>0</v>
      </c>
      <c r="M136">
        <v>10327.5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813233</v>
      </c>
      <c r="T136" s="2">
        <v>45261</v>
      </c>
      <c r="V136" t="s">
        <v>31</v>
      </c>
      <c r="W136">
        <v>105408</v>
      </c>
      <c r="X136">
        <v>0</v>
      </c>
      <c r="Y136" t="s">
        <v>551</v>
      </c>
      <c r="Z136">
        <v>0</v>
      </c>
      <c r="AA136" t="s">
        <v>2470</v>
      </c>
      <c r="AB136">
        <v>183229</v>
      </c>
      <c r="AC136">
        <v>-0.08</v>
      </c>
      <c r="AD136" t="s">
        <v>2622</v>
      </c>
    </row>
    <row r="137" spans="1:30" x14ac:dyDescent="0.25">
      <c r="A137">
        <v>6306</v>
      </c>
      <c r="B137" t="s">
        <v>270</v>
      </c>
      <c r="C137" t="s">
        <v>271</v>
      </c>
      <c r="D137" s="11">
        <f t="shared" si="2"/>
        <v>1062301.53</v>
      </c>
      <c r="E137">
        <v>808790</v>
      </c>
      <c r="F137">
        <v>0</v>
      </c>
      <c r="G137">
        <v>0</v>
      </c>
      <c r="H137">
        <v>0</v>
      </c>
      <c r="I137">
        <v>148722.22</v>
      </c>
      <c r="J137">
        <v>31869.05</v>
      </c>
      <c r="K137">
        <v>26557.54</v>
      </c>
      <c r="L137">
        <v>0</v>
      </c>
      <c r="M137">
        <v>10327.5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844825</v>
      </c>
      <c r="T137" s="2">
        <v>45110</v>
      </c>
      <c r="V137" t="s">
        <v>31</v>
      </c>
      <c r="W137">
        <v>2808</v>
      </c>
      <c r="X137">
        <v>0</v>
      </c>
      <c r="Y137" t="s">
        <v>551</v>
      </c>
      <c r="Z137">
        <v>253511.53</v>
      </c>
      <c r="AA137" t="s">
        <v>2475</v>
      </c>
      <c r="AB137">
        <v>106950</v>
      </c>
      <c r="AC137">
        <v>-0.22</v>
      </c>
      <c r="AD137" t="s">
        <v>2623</v>
      </c>
    </row>
    <row r="138" spans="1:30" x14ac:dyDescent="0.25">
      <c r="A138">
        <v>6322</v>
      </c>
      <c r="B138" t="s">
        <v>272</v>
      </c>
      <c r="C138" t="s">
        <v>273</v>
      </c>
      <c r="D138" s="11">
        <f t="shared" si="2"/>
        <v>869077</v>
      </c>
      <c r="E138">
        <v>869077</v>
      </c>
      <c r="F138">
        <v>0</v>
      </c>
      <c r="G138">
        <v>0</v>
      </c>
      <c r="H138">
        <v>0</v>
      </c>
      <c r="I138">
        <v>121670.78</v>
      </c>
      <c r="J138">
        <v>26072.31</v>
      </c>
      <c r="K138">
        <v>21726.93</v>
      </c>
      <c r="L138">
        <v>0</v>
      </c>
      <c r="M138">
        <v>10327.5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689279</v>
      </c>
      <c r="T138" s="2">
        <v>45261</v>
      </c>
      <c r="V138" t="s">
        <v>31</v>
      </c>
      <c r="W138">
        <v>110206</v>
      </c>
      <c r="X138">
        <v>0</v>
      </c>
      <c r="Y138" t="s">
        <v>551</v>
      </c>
      <c r="Z138">
        <v>0</v>
      </c>
      <c r="AA138" t="s">
        <v>2470</v>
      </c>
      <c r="AB138">
        <v>50430</v>
      </c>
      <c r="AC138">
        <v>-0.48</v>
      </c>
      <c r="AD138" t="s">
        <v>2512</v>
      </c>
    </row>
    <row r="139" spans="1:30" x14ac:dyDescent="0.25">
      <c r="A139">
        <v>6341</v>
      </c>
      <c r="B139" t="s">
        <v>274</v>
      </c>
      <c r="C139" t="s">
        <v>275</v>
      </c>
      <c r="D139" s="11">
        <f t="shared" si="2"/>
        <v>780656.4</v>
      </c>
      <c r="E139">
        <v>780656.4</v>
      </c>
      <c r="F139">
        <v>0</v>
      </c>
      <c r="G139">
        <v>0</v>
      </c>
      <c r="H139">
        <v>0</v>
      </c>
      <c r="I139">
        <v>109291.91</v>
      </c>
      <c r="J139">
        <v>32737.27</v>
      </c>
      <c r="K139">
        <v>19516.41</v>
      </c>
      <c r="L139">
        <v>0</v>
      </c>
      <c r="M139">
        <v>10327.5</v>
      </c>
      <c r="N139">
        <v>0</v>
      </c>
      <c r="O139">
        <v>0</v>
      </c>
      <c r="P139">
        <v>0</v>
      </c>
      <c r="Q139">
        <v>9317.57</v>
      </c>
      <c r="R139">
        <v>9317.57</v>
      </c>
      <c r="S139">
        <v>618101</v>
      </c>
      <c r="T139" s="2">
        <v>45261</v>
      </c>
      <c r="V139" t="s">
        <v>31</v>
      </c>
      <c r="W139">
        <v>2808</v>
      </c>
      <c r="X139">
        <v>0</v>
      </c>
      <c r="Y139" t="s">
        <v>551</v>
      </c>
      <c r="Z139">
        <v>0</v>
      </c>
      <c r="AA139" t="s">
        <v>2470</v>
      </c>
      <c r="AB139">
        <v>58835</v>
      </c>
      <c r="AC139">
        <v>0.12</v>
      </c>
      <c r="AD139" t="s">
        <v>2624</v>
      </c>
    </row>
    <row r="140" spans="1:30" x14ac:dyDescent="0.25">
      <c r="A140">
        <v>6378</v>
      </c>
      <c r="B140" t="s">
        <v>276</v>
      </c>
      <c r="C140" t="s">
        <v>277</v>
      </c>
      <c r="D140" s="11">
        <f t="shared" si="2"/>
        <v>799147.4</v>
      </c>
      <c r="E140">
        <v>799147.4</v>
      </c>
      <c r="F140">
        <v>0</v>
      </c>
      <c r="G140">
        <v>0</v>
      </c>
      <c r="H140">
        <v>0</v>
      </c>
      <c r="I140">
        <v>111880.64</v>
      </c>
      <c r="J140">
        <v>23974.42</v>
      </c>
      <c r="K140">
        <v>19978.689999999999</v>
      </c>
      <c r="L140">
        <v>0</v>
      </c>
      <c r="M140">
        <v>10327.5</v>
      </c>
      <c r="N140">
        <v>0</v>
      </c>
      <c r="O140">
        <v>0</v>
      </c>
      <c r="P140">
        <v>0</v>
      </c>
      <c r="Q140">
        <v>-80000</v>
      </c>
      <c r="R140">
        <v>0</v>
      </c>
      <c r="S140">
        <v>552986</v>
      </c>
      <c r="T140" s="2">
        <v>45390</v>
      </c>
      <c r="V140" t="s">
        <v>31</v>
      </c>
      <c r="W140">
        <v>119906</v>
      </c>
      <c r="X140">
        <v>0</v>
      </c>
      <c r="Y140" t="s">
        <v>551</v>
      </c>
      <c r="Z140">
        <v>0</v>
      </c>
      <c r="AA140" t="s">
        <v>2470</v>
      </c>
      <c r="AB140">
        <v>77326</v>
      </c>
      <c r="AC140">
        <v>-0.15</v>
      </c>
      <c r="AD140" t="s">
        <v>2625</v>
      </c>
    </row>
    <row r="141" spans="1:30" x14ac:dyDescent="0.25">
      <c r="A141">
        <v>6427</v>
      </c>
      <c r="B141" t="s">
        <v>278</v>
      </c>
      <c r="C141" t="s">
        <v>279</v>
      </c>
      <c r="D141" s="11">
        <f t="shared" si="2"/>
        <v>1132154.25</v>
      </c>
      <c r="E141">
        <v>878490.6</v>
      </c>
      <c r="F141">
        <v>0</v>
      </c>
      <c r="G141">
        <v>0</v>
      </c>
      <c r="H141">
        <v>0</v>
      </c>
      <c r="I141">
        <v>158501.59</v>
      </c>
      <c r="J141">
        <v>33964.629999999997</v>
      </c>
      <c r="K141">
        <v>28303.85</v>
      </c>
      <c r="L141">
        <v>0</v>
      </c>
      <c r="M141">
        <v>10327.5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901056</v>
      </c>
      <c r="T141" s="2">
        <v>45261</v>
      </c>
      <c r="V141" t="s">
        <v>31</v>
      </c>
      <c r="W141">
        <v>105408</v>
      </c>
      <c r="X141">
        <v>0</v>
      </c>
      <c r="Y141" t="s">
        <v>551</v>
      </c>
      <c r="Z141">
        <v>253663.65</v>
      </c>
      <c r="AA141" t="s">
        <v>2470</v>
      </c>
      <c r="AB141">
        <v>58835</v>
      </c>
      <c r="AC141">
        <v>-0.68</v>
      </c>
      <c r="AD141" t="s">
        <v>2626</v>
      </c>
    </row>
    <row r="142" spans="1:30" x14ac:dyDescent="0.25">
      <c r="A142">
        <v>6480</v>
      </c>
      <c r="B142" t="s">
        <v>282</v>
      </c>
      <c r="C142" t="s">
        <v>283</v>
      </c>
      <c r="D142" s="11">
        <f t="shared" si="2"/>
        <v>808561</v>
      </c>
      <c r="E142">
        <v>808561</v>
      </c>
      <c r="F142">
        <v>0</v>
      </c>
      <c r="G142">
        <v>0</v>
      </c>
      <c r="H142">
        <v>0</v>
      </c>
      <c r="I142">
        <v>113198.54</v>
      </c>
      <c r="J142">
        <v>24256.83</v>
      </c>
      <c r="K142">
        <v>20214.03</v>
      </c>
      <c r="L142">
        <v>0</v>
      </c>
      <c r="M142">
        <v>10327.5</v>
      </c>
      <c r="N142">
        <v>0</v>
      </c>
      <c r="O142">
        <v>0</v>
      </c>
      <c r="P142">
        <v>0</v>
      </c>
      <c r="Q142">
        <v>-152701.87</v>
      </c>
      <c r="R142">
        <v>0</v>
      </c>
      <c r="S142">
        <v>487862</v>
      </c>
      <c r="T142" s="2">
        <v>45261</v>
      </c>
      <c r="V142" t="s">
        <v>31</v>
      </c>
      <c r="W142">
        <v>3009</v>
      </c>
      <c r="X142">
        <v>0</v>
      </c>
      <c r="Y142" t="s">
        <v>551</v>
      </c>
      <c r="Z142">
        <v>0</v>
      </c>
      <c r="AA142" t="s">
        <v>2470</v>
      </c>
      <c r="AB142">
        <v>0</v>
      </c>
      <c r="AC142">
        <v>-0.23</v>
      </c>
      <c r="AD142" t="s">
        <v>2627</v>
      </c>
    </row>
    <row r="143" spans="1:30" x14ac:dyDescent="0.25">
      <c r="A143">
        <v>6532</v>
      </c>
      <c r="B143" t="s">
        <v>284</v>
      </c>
      <c r="C143" t="s">
        <v>285</v>
      </c>
      <c r="D143" s="11">
        <f t="shared" si="2"/>
        <v>908811.3</v>
      </c>
      <c r="E143">
        <v>908811.3</v>
      </c>
      <c r="F143">
        <v>0</v>
      </c>
      <c r="G143">
        <v>0</v>
      </c>
      <c r="H143">
        <v>0</v>
      </c>
      <c r="I143">
        <v>127233.58</v>
      </c>
      <c r="J143">
        <v>27264.34</v>
      </c>
      <c r="K143">
        <v>22720.28</v>
      </c>
      <c r="L143">
        <v>0</v>
      </c>
      <c r="M143">
        <v>10327.5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721265</v>
      </c>
      <c r="T143" s="2">
        <v>45261</v>
      </c>
      <c r="V143" t="s">
        <v>31</v>
      </c>
      <c r="W143">
        <v>3009</v>
      </c>
      <c r="X143">
        <v>0</v>
      </c>
      <c r="Y143" t="s">
        <v>551</v>
      </c>
      <c r="Z143">
        <v>0</v>
      </c>
      <c r="AA143" t="s">
        <v>2470</v>
      </c>
      <c r="AB143">
        <v>20172</v>
      </c>
      <c r="AC143">
        <v>-0.6</v>
      </c>
      <c r="AD143" t="s">
        <v>2628</v>
      </c>
    </row>
    <row r="144" spans="1:30" x14ac:dyDescent="0.25">
      <c r="A144">
        <v>6570</v>
      </c>
      <c r="B144" t="s">
        <v>639</v>
      </c>
      <c r="C144" t="s">
        <v>697</v>
      </c>
      <c r="D144" s="11">
        <f t="shared" si="2"/>
        <v>516956.7</v>
      </c>
      <c r="E144">
        <v>516956.7</v>
      </c>
      <c r="F144">
        <v>0</v>
      </c>
      <c r="G144">
        <v>0</v>
      </c>
      <c r="H144">
        <v>0</v>
      </c>
      <c r="I144">
        <v>72373.929999999993</v>
      </c>
      <c r="J144">
        <v>19743.88</v>
      </c>
      <c r="K144">
        <v>12923.92</v>
      </c>
      <c r="L144">
        <v>0</v>
      </c>
      <c r="M144">
        <v>10327.5</v>
      </c>
      <c r="N144">
        <v>0</v>
      </c>
      <c r="O144">
        <v>0</v>
      </c>
      <c r="P144">
        <v>0</v>
      </c>
      <c r="Q144">
        <v>4235.18</v>
      </c>
      <c r="R144">
        <v>4235.18</v>
      </c>
      <c r="S144">
        <v>405823</v>
      </c>
      <c r="T144" s="2">
        <v>45545</v>
      </c>
      <c r="U144" s="2">
        <v>45574</v>
      </c>
      <c r="V144" t="s">
        <v>31</v>
      </c>
      <c r="W144">
        <v>2808</v>
      </c>
      <c r="X144">
        <v>0</v>
      </c>
      <c r="Y144" t="s">
        <v>551</v>
      </c>
      <c r="Z144">
        <v>0</v>
      </c>
      <c r="AA144" t="s">
        <v>2470</v>
      </c>
      <c r="AB144">
        <v>0</v>
      </c>
      <c r="AC144">
        <v>0.35</v>
      </c>
      <c r="AD144" t="s">
        <v>2629</v>
      </c>
    </row>
    <row r="145" spans="1:30" x14ac:dyDescent="0.25">
      <c r="A145">
        <v>6574</v>
      </c>
      <c r="B145" t="s">
        <v>286</v>
      </c>
      <c r="C145" t="s">
        <v>287</v>
      </c>
      <c r="D145" s="11">
        <f t="shared" si="2"/>
        <v>824602.02</v>
      </c>
      <c r="E145">
        <v>640461</v>
      </c>
      <c r="F145">
        <v>0</v>
      </c>
      <c r="G145">
        <v>0</v>
      </c>
      <c r="H145">
        <v>0</v>
      </c>
      <c r="I145">
        <v>115444.29</v>
      </c>
      <c r="J145">
        <v>24738.06</v>
      </c>
      <c r="K145">
        <v>20615.05</v>
      </c>
      <c r="L145">
        <v>0</v>
      </c>
      <c r="M145">
        <v>10327.5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653477</v>
      </c>
      <c r="T145" s="2">
        <v>45104</v>
      </c>
      <c r="V145" t="s">
        <v>31</v>
      </c>
      <c r="W145">
        <v>106609</v>
      </c>
      <c r="X145">
        <v>0</v>
      </c>
      <c r="Y145" t="s">
        <v>551</v>
      </c>
      <c r="Z145">
        <v>184141.02</v>
      </c>
      <c r="AA145" t="s">
        <v>2470</v>
      </c>
      <c r="AB145">
        <v>20172</v>
      </c>
      <c r="AC145">
        <v>-0.12</v>
      </c>
      <c r="AD145" t="s">
        <v>2630</v>
      </c>
    </row>
    <row r="146" spans="1:30" x14ac:dyDescent="0.25">
      <c r="A146">
        <v>6581</v>
      </c>
      <c r="B146" t="s">
        <v>288</v>
      </c>
      <c r="C146" t="s">
        <v>289</v>
      </c>
      <c r="D146" s="11">
        <f t="shared" si="2"/>
        <v>1334315.19</v>
      </c>
      <c r="E146">
        <v>1031797.8</v>
      </c>
      <c r="F146">
        <v>0</v>
      </c>
      <c r="G146">
        <v>0</v>
      </c>
      <c r="H146">
        <v>0</v>
      </c>
      <c r="I146">
        <v>186804.12</v>
      </c>
      <c r="J146">
        <v>40029.449999999997</v>
      </c>
      <c r="K146">
        <v>33357.879999999997</v>
      </c>
      <c r="L146">
        <v>0</v>
      </c>
      <c r="M146">
        <v>10327.5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1063796</v>
      </c>
      <c r="T146" s="2">
        <v>45261</v>
      </c>
      <c r="V146" t="s">
        <v>31</v>
      </c>
      <c r="W146">
        <v>2808</v>
      </c>
      <c r="X146">
        <v>0</v>
      </c>
      <c r="Y146" t="s">
        <v>551</v>
      </c>
      <c r="Z146">
        <v>302517.39</v>
      </c>
      <c r="AA146" t="s">
        <v>2470</v>
      </c>
      <c r="AB146">
        <v>189953</v>
      </c>
      <c r="AC146">
        <v>-0.24</v>
      </c>
      <c r="AD146" t="s">
        <v>2631</v>
      </c>
    </row>
    <row r="147" spans="1:30" x14ac:dyDescent="0.25">
      <c r="A147">
        <v>6582</v>
      </c>
      <c r="B147" t="s">
        <v>290</v>
      </c>
      <c r="C147" t="s">
        <v>291</v>
      </c>
      <c r="D147" s="11">
        <f t="shared" si="2"/>
        <v>2088971.98</v>
      </c>
      <c r="E147">
        <v>2088971.98</v>
      </c>
      <c r="F147">
        <v>0</v>
      </c>
      <c r="G147">
        <v>0</v>
      </c>
      <c r="H147">
        <v>0</v>
      </c>
      <c r="I147">
        <v>292456.08</v>
      </c>
      <c r="J147">
        <v>62669.16</v>
      </c>
      <c r="K147">
        <v>52224.3</v>
      </c>
      <c r="L147">
        <v>0</v>
      </c>
      <c r="M147">
        <v>10327.5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1671295</v>
      </c>
      <c r="T147" s="2">
        <v>45261</v>
      </c>
      <c r="V147" t="s">
        <v>31</v>
      </c>
      <c r="W147">
        <v>121705</v>
      </c>
      <c r="X147">
        <v>0</v>
      </c>
      <c r="Y147" t="s">
        <v>551</v>
      </c>
      <c r="Z147">
        <v>0</v>
      </c>
      <c r="AA147" t="s">
        <v>2470</v>
      </c>
      <c r="AB147">
        <v>505981</v>
      </c>
      <c r="AC147">
        <v>0.06</v>
      </c>
      <c r="AD147" t="s">
        <v>2632</v>
      </c>
    </row>
    <row r="148" spans="1:30" x14ac:dyDescent="0.25">
      <c r="A148">
        <v>6589</v>
      </c>
      <c r="B148" t="s">
        <v>292</v>
      </c>
      <c r="C148" t="s">
        <v>293</v>
      </c>
      <c r="D148" s="11">
        <f t="shared" si="2"/>
        <v>808561</v>
      </c>
      <c r="E148">
        <v>808561</v>
      </c>
      <c r="F148">
        <v>0</v>
      </c>
      <c r="G148">
        <v>0</v>
      </c>
      <c r="H148">
        <v>0</v>
      </c>
      <c r="I148">
        <v>113198.54</v>
      </c>
      <c r="J148">
        <v>24256.83</v>
      </c>
      <c r="K148">
        <v>20214.03</v>
      </c>
      <c r="L148">
        <v>0</v>
      </c>
      <c r="M148">
        <v>10327.5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640564</v>
      </c>
      <c r="T148" s="2">
        <v>45261</v>
      </c>
      <c r="V148" t="s">
        <v>31</v>
      </c>
      <c r="W148">
        <v>105408</v>
      </c>
      <c r="X148">
        <v>0</v>
      </c>
      <c r="Y148" t="s">
        <v>551</v>
      </c>
      <c r="Z148">
        <v>0</v>
      </c>
      <c r="AA148" t="s">
        <v>2535</v>
      </c>
      <c r="AB148">
        <v>0</v>
      </c>
      <c r="AC148">
        <v>-0.1</v>
      </c>
      <c r="AD148" t="s">
        <v>1337</v>
      </c>
    </row>
    <row r="149" spans="1:30" x14ac:dyDescent="0.25">
      <c r="A149">
        <v>6597</v>
      </c>
      <c r="B149" t="s">
        <v>2633</v>
      </c>
      <c r="C149" t="s">
        <v>2634</v>
      </c>
      <c r="D149" s="11">
        <f t="shared" si="2"/>
        <v>143221.20000000001</v>
      </c>
      <c r="E149">
        <v>143221.20000000001</v>
      </c>
      <c r="F149">
        <v>0</v>
      </c>
      <c r="G149">
        <v>0</v>
      </c>
      <c r="H149">
        <v>0</v>
      </c>
      <c r="I149">
        <v>20050.97</v>
      </c>
      <c r="J149">
        <v>15026.88</v>
      </c>
      <c r="K149">
        <v>3580.53</v>
      </c>
      <c r="L149">
        <v>0</v>
      </c>
      <c r="M149">
        <v>10327.5</v>
      </c>
      <c r="N149">
        <v>0</v>
      </c>
      <c r="O149">
        <v>0</v>
      </c>
      <c r="P149">
        <v>0</v>
      </c>
      <c r="Q149">
        <v>10730.24</v>
      </c>
      <c r="R149">
        <v>10730.24</v>
      </c>
      <c r="S149">
        <v>173333</v>
      </c>
      <c r="T149" s="2">
        <v>45560</v>
      </c>
      <c r="V149" t="s">
        <v>31</v>
      </c>
      <c r="W149">
        <v>2808</v>
      </c>
      <c r="X149">
        <v>0</v>
      </c>
      <c r="Y149" t="s">
        <v>2635</v>
      </c>
      <c r="Z149">
        <v>0</v>
      </c>
      <c r="AA149" t="s">
        <v>2470</v>
      </c>
      <c r="AB149">
        <v>58835</v>
      </c>
      <c r="AC149">
        <v>0.1</v>
      </c>
      <c r="AD149" t="s">
        <v>2636</v>
      </c>
    </row>
    <row r="150" spans="1:30" x14ac:dyDescent="0.25">
      <c r="A150">
        <v>6598</v>
      </c>
      <c r="B150" t="s">
        <v>294</v>
      </c>
      <c r="C150" t="s">
        <v>295</v>
      </c>
      <c r="D150" s="11">
        <f t="shared" si="2"/>
        <v>884542.2</v>
      </c>
      <c r="E150">
        <v>884542.2</v>
      </c>
      <c r="F150">
        <v>0</v>
      </c>
      <c r="G150">
        <v>0</v>
      </c>
      <c r="H150">
        <v>0</v>
      </c>
      <c r="I150">
        <v>123835.91</v>
      </c>
      <c r="J150">
        <v>26536.27</v>
      </c>
      <c r="K150">
        <v>22113.56</v>
      </c>
      <c r="L150">
        <v>0</v>
      </c>
      <c r="M150">
        <v>10327.5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701728</v>
      </c>
      <c r="T150" s="2">
        <v>45261</v>
      </c>
      <c r="V150" t="s">
        <v>31</v>
      </c>
      <c r="W150">
        <v>121705</v>
      </c>
      <c r="X150">
        <v>0</v>
      </c>
      <c r="Y150" t="s">
        <v>551</v>
      </c>
      <c r="Z150">
        <v>0</v>
      </c>
      <c r="AA150" t="s">
        <v>2470</v>
      </c>
      <c r="AB150">
        <v>63878</v>
      </c>
      <c r="AC150">
        <v>-0.96</v>
      </c>
      <c r="AD150" t="s">
        <v>2637</v>
      </c>
    </row>
    <row r="151" spans="1:30" x14ac:dyDescent="0.25">
      <c r="A151">
        <v>6599</v>
      </c>
      <c r="B151" t="s">
        <v>296</v>
      </c>
      <c r="C151" t="s">
        <v>297</v>
      </c>
      <c r="D151" s="11">
        <f t="shared" si="2"/>
        <v>869077</v>
      </c>
      <c r="E151">
        <v>869077</v>
      </c>
      <c r="F151">
        <v>0</v>
      </c>
      <c r="G151">
        <v>0</v>
      </c>
      <c r="H151">
        <v>0</v>
      </c>
      <c r="I151">
        <v>121670.78</v>
      </c>
      <c r="J151">
        <v>26072.31</v>
      </c>
      <c r="K151">
        <v>21726.93</v>
      </c>
      <c r="L151">
        <v>0</v>
      </c>
      <c r="M151">
        <v>10327.5</v>
      </c>
      <c r="N151">
        <v>0</v>
      </c>
      <c r="O151">
        <v>0</v>
      </c>
      <c r="P151">
        <v>0</v>
      </c>
      <c r="Q151">
        <v>-40000</v>
      </c>
      <c r="R151">
        <v>0</v>
      </c>
      <c r="S151">
        <v>649279</v>
      </c>
      <c r="T151" s="2">
        <v>44935</v>
      </c>
      <c r="V151" t="s">
        <v>31</v>
      </c>
      <c r="W151">
        <v>2808</v>
      </c>
      <c r="X151">
        <v>0</v>
      </c>
      <c r="Y151" t="s">
        <v>551</v>
      </c>
      <c r="Z151">
        <v>0</v>
      </c>
      <c r="AA151" t="s">
        <v>2470</v>
      </c>
      <c r="AB151">
        <v>50430</v>
      </c>
      <c r="AC151">
        <v>-0.48</v>
      </c>
      <c r="AD151" t="s">
        <v>2544</v>
      </c>
    </row>
    <row r="152" spans="1:30" x14ac:dyDescent="0.25">
      <c r="A152">
        <v>6621</v>
      </c>
      <c r="B152" t="s">
        <v>649</v>
      </c>
      <c r="C152" t="s">
        <v>698</v>
      </c>
      <c r="D152" s="11">
        <f t="shared" si="2"/>
        <v>809100</v>
      </c>
      <c r="E152">
        <v>809100</v>
      </c>
      <c r="F152">
        <v>0</v>
      </c>
      <c r="G152">
        <v>0</v>
      </c>
      <c r="H152">
        <v>0</v>
      </c>
      <c r="I152">
        <v>113274</v>
      </c>
      <c r="J152">
        <v>24273</v>
      </c>
      <c r="K152">
        <v>20227.5</v>
      </c>
      <c r="L152">
        <v>0</v>
      </c>
      <c r="M152">
        <v>10327.5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956970</v>
      </c>
      <c r="T152" s="2">
        <v>45398</v>
      </c>
      <c r="V152" t="s">
        <v>31</v>
      </c>
      <c r="W152">
        <v>105408</v>
      </c>
      <c r="X152">
        <v>0</v>
      </c>
      <c r="Y152" t="s">
        <v>2616</v>
      </c>
      <c r="Z152">
        <v>0</v>
      </c>
      <c r="AA152" t="s">
        <v>2475</v>
      </c>
      <c r="AB152">
        <v>108500</v>
      </c>
      <c r="AC152">
        <v>0</v>
      </c>
      <c r="AD152" t="s">
        <v>2517</v>
      </c>
    </row>
    <row r="153" spans="1:30" x14ac:dyDescent="0.25">
      <c r="A153">
        <v>6625</v>
      </c>
      <c r="B153" t="s">
        <v>298</v>
      </c>
      <c r="C153" t="s">
        <v>299</v>
      </c>
      <c r="D153" s="11">
        <f t="shared" si="2"/>
        <v>1224295.53</v>
      </c>
      <c r="E153">
        <v>948084</v>
      </c>
      <c r="F153">
        <v>0</v>
      </c>
      <c r="G153">
        <v>0</v>
      </c>
      <c r="H153">
        <v>0</v>
      </c>
      <c r="I153">
        <v>171401.37</v>
      </c>
      <c r="J153">
        <v>36728.870000000003</v>
      </c>
      <c r="K153">
        <v>30607.38</v>
      </c>
      <c r="L153">
        <v>0</v>
      </c>
      <c r="M153">
        <v>10327.5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975230</v>
      </c>
      <c r="T153" s="2">
        <v>45415</v>
      </c>
      <c r="V153" t="s">
        <v>31</v>
      </c>
      <c r="W153">
        <v>105408</v>
      </c>
      <c r="X153">
        <v>0</v>
      </c>
      <c r="Y153" t="s">
        <v>551</v>
      </c>
      <c r="Z153">
        <v>276211.53000000003</v>
      </c>
      <c r="AA153" t="s">
        <v>2470</v>
      </c>
      <c r="AB153">
        <v>119351</v>
      </c>
      <c r="AC153">
        <v>-0.41</v>
      </c>
      <c r="AD153" t="s">
        <v>2638</v>
      </c>
    </row>
    <row r="154" spans="1:30" x14ac:dyDescent="0.25">
      <c r="A154">
        <v>6635</v>
      </c>
      <c r="B154" t="s">
        <v>530</v>
      </c>
      <c r="C154" t="s">
        <v>589</v>
      </c>
      <c r="D154" s="11">
        <f t="shared" si="2"/>
        <v>946403</v>
      </c>
      <c r="E154">
        <v>946403</v>
      </c>
      <c r="F154">
        <v>0</v>
      </c>
      <c r="G154">
        <v>0</v>
      </c>
      <c r="H154">
        <v>0</v>
      </c>
      <c r="I154">
        <v>132496.42000000001</v>
      </c>
      <c r="J154">
        <v>28392.09</v>
      </c>
      <c r="K154">
        <v>23660.07</v>
      </c>
      <c r="L154">
        <v>0</v>
      </c>
      <c r="M154">
        <v>10327.5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843580</v>
      </c>
      <c r="T154" s="2">
        <v>45338</v>
      </c>
      <c r="V154" t="s">
        <v>31</v>
      </c>
      <c r="W154">
        <v>105408</v>
      </c>
      <c r="X154">
        <v>0</v>
      </c>
      <c r="Y154" t="s">
        <v>2639</v>
      </c>
      <c r="Z154">
        <v>0</v>
      </c>
      <c r="AA154" t="s">
        <v>2470</v>
      </c>
      <c r="AB154">
        <v>117670</v>
      </c>
      <c r="AC154">
        <v>0.08</v>
      </c>
      <c r="AD154" t="s">
        <v>2640</v>
      </c>
    </row>
    <row r="155" spans="1:30" x14ac:dyDescent="0.25">
      <c r="A155">
        <v>6667</v>
      </c>
      <c r="B155" t="s">
        <v>300</v>
      </c>
      <c r="C155" t="s">
        <v>301</v>
      </c>
      <c r="D155" s="11">
        <f t="shared" si="2"/>
        <v>892274.8</v>
      </c>
      <c r="E155">
        <v>892274.8</v>
      </c>
      <c r="F155">
        <v>0</v>
      </c>
      <c r="G155">
        <v>0</v>
      </c>
      <c r="H155">
        <v>0</v>
      </c>
      <c r="I155">
        <v>124918.48</v>
      </c>
      <c r="J155">
        <v>26768.25</v>
      </c>
      <c r="K155">
        <v>22306.880000000001</v>
      </c>
      <c r="L155">
        <v>0</v>
      </c>
      <c r="M155">
        <v>10327.5</v>
      </c>
      <c r="N155">
        <v>0</v>
      </c>
      <c r="O155">
        <v>0</v>
      </c>
      <c r="P155">
        <v>0</v>
      </c>
      <c r="Q155">
        <v>-40000</v>
      </c>
      <c r="R155">
        <v>0</v>
      </c>
      <c r="S155">
        <v>667953</v>
      </c>
      <c r="T155" s="2">
        <v>45261</v>
      </c>
      <c r="V155" t="s">
        <v>31</v>
      </c>
      <c r="W155">
        <v>105408</v>
      </c>
      <c r="X155">
        <v>0</v>
      </c>
      <c r="Y155" t="s">
        <v>551</v>
      </c>
      <c r="Z155">
        <v>0</v>
      </c>
      <c r="AA155" t="s">
        <v>2470</v>
      </c>
      <c r="AB155">
        <v>70602</v>
      </c>
      <c r="AC155">
        <v>-0.69</v>
      </c>
      <c r="AD155" t="s">
        <v>2612</v>
      </c>
    </row>
    <row r="156" spans="1:30" x14ac:dyDescent="0.25">
      <c r="A156">
        <v>6678</v>
      </c>
      <c r="B156" t="s">
        <v>304</v>
      </c>
      <c r="C156" t="s">
        <v>305</v>
      </c>
      <c r="D156" s="11">
        <f t="shared" si="2"/>
        <v>719820</v>
      </c>
      <c r="E156">
        <v>719820</v>
      </c>
      <c r="F156">
        <v>0</v>
      </c>
      <c r="G156">
        <v>0</v>
      </c>
      <c r="H156">
        <v>0</v>
      </c>
      <c r="I156">
        <v>100774.8</v>
      </c>
      <c r="J156">
        <v>21594.6</v>
      </c>
      <c r="K156">
        <v>17995.5</v>
      </c>
      <c r="L156">
        <v>0</v>
      </c>
      <c r="M156">
        <v>10327.5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569127</v>
      </c>
      <c r="T156" s="2">
        <v>45261</v>
      </c>
      <c r="V156" t="s">
        <v>31</v>
      </c>
      <c r="W156">
        <v>105408</v>
      </c>
      <c r="X156">
        <v>0</v>
      </c>
      <c r="Y156" t="s">
        <v>551</v>
      </c>
      <c r="Z156">
        <v>0</v>
      </c>
      <c r="AA156" t="s">
        <v>2475</v>
      </c>
      <c r="AB156">
        <v>27900</v>
      </c>
      <c r="AC156">
        <v>-0.6</v>
      </c>
      <c r="AD156" t="s">
        <v>2641</v>
      </c>
    </row>
    <row r="157" spans="1:30" x14ac:dyDescent="0.25">
      <c r="A157">
        <v>6687</v>
      </c>
      <c r="B157" t="s">
        <v>306</v>
      </c>
      <c r="C157" t="s">
        <v>307</v>
      </c>
      <c r="D157" s="11">
        <f t="shared" si="2"/>
        <v>932114.5</v>
      </c>
      <c r="E157">
        <v>932114.5</v>
      </c>
      <c r="F157">
        <v>0</v>
      </c>
      <c r="G157">
        <v>0</v>
      </c>
      <c r="H157">
        <v>0</v>
      </c>
      <c r="I157">
        <v>130496.03</v>
      </c>
      <c r="J157">
        <v>29812.959999999999</v>
      </c>
      <c r="K157">
        <v>23302.86</v>
      </c>
      <c r="L157">
        <v>0</v>
      </c>
      <c r="M157">
        <v>10327.5</v>
      </c>
      <c r="N157">
        <v>0</v>
      </c>
      <c r="O157">
        <v>0</v>
      </c>
      <c r="P157">
        <v>0</v>
      </c>
      <c r="Q157">
        <v>1849.52</v>
      </c>
      <c r="R157">
        <v>1849.52</v>
      </c>
      <c r="S157">
        <v>740024</v>
      </c>
      <c r="T157" s="2">
        <v>45261</v>
      </c>
      <c r="V157" t="s">
        <v>31</v>
      </c>
      <c r="W157">
        <v>105408</v>
      </c>
      <c r="X157">
        <v>0</v>
      </c>
      <c r="Y157" t="s">
        <v>551</v>
      </c>
      <c r="Z157">
        <v>0</v>
      </c>
      <c r="AA157" t="s">
        <v>2470</v>
      </c>
      <c r="AB157">
        <v>114308</v>
      </c>
      <c r="AC157">
        <v>-0.67</v>
      </c>
      <c r="AD157" t="s">
        <v>2642</v>
      </c>
    </row>
    <row r="158" spans="1:30" x14ac:dyDescent="0.25">
      <c r="A158">
        <v>6719</v>
      </c>
      <c r="B158" t="s">
        <v>308</v>
      </c>
      <c r="C158" t="s">
        <v>309</v>
      </c>
      <c r="D158" s="11">
        <f t="shared" si="2"/>
        <v>930937.8</v>
      </c>
      <c r="E158">
        <v>930937.8</v>
      </c>
      <c r="F158">
        <v>0</v>
      </c>
      <c r="G158">
        <v>0</v>
      </c>
      <c r="H158">
        <v>0</v>
      </c>
      <c r="I158">
        <v>130331.3</v>
      </c>
      <c r="J158">
        <v>27928.14</v>
      </c>
      <c r="K158">
        <v>23273.45</v>
      </c>
      <c r="L158">
        <v>0</v>
      </c>
      <c r="M158">
        <v>10327.5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739077</v>
      </c>
      <c r="T158" s="2">
        <v>45261</v>
      </c>
      <c r="V158" t="s">
        <v>31</v>
      </c>
      <c r="W158">
        <v>105408</v>
      </c>
      <c r="X158">
        <v>0</v>
      </c>
      <c r="Y158" t="s">
        <v>551</v>
      </c>
      <c r="Z158">
        <v>0</v>
      </c>
      <c r="AA158" t="s">
        <v>2470</v>
      </c>
      <c r="AB158">
        <v>104222</v>
      </c>
      <c r="AC158">
        <v>-0.41</v>
      </c>
      <c r="AD158" t="s">
        <v>2533</v>
      </c>
    </row>
    <row r="159" spans="1:30" x14ac:dyDescent="0.25">
      <c r="A159">
        <v>6726</v>
      </c>
      <c r="B159" t="s">
        <v>310</v>
      </c>
      <c r="C159" t="s">
        <v>311</v>
      </c>
      <c r="D159" s="11">
        <f t="shared" si="2"/>
        <v>506383.52999999997</v>
      </c>
      <c r="E159">
        <v>393017.8</v>
      </c>
      <c r="F159">
        <v>0</v>
      </c>
      <c r="G159">
        <v>0</v>
      </c>
      <c r="H159">
        <v>0</v>
      </c>
      <c r="I159">
        <v>70893.7</v>
      </c>
      <c r="J159">
        <v>15191.51</v>
      </c>
      <c r="K159">
        <v>12659.59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407639</v>
      </c>
      <c r="T159" s="2">
        <v>45265</v>
      </c>
      <c r="U159" s="2">
        <v>45560</v>
      </c>
      <c r="V159" t="s">
        <v>31</v>
      </c>
      <c r="W159">
        <v>2808</v>
      </c>
      <c r="X159">
        <v>0</v>
      </c>
      <c r="Y159" t="s">
        <v>551</v>
      </c>
      <c r="Z159">
        <v>113365.73</v>
      </c>
      <c r="AA159" t="s">
        <v>2470</v>
      </c>
      <c r="AB159">
        <v>25215</v>
      </c>
      <c r="AC159">
        <v>0.27</v>
      </c>
      <c r="AD159" t="s">
        <v>2643</v>
      </c>
    </row>
    <row r="160" spans="1:30" x14ac:dyDescent="0.25">
      <c r="A160">
        <v>6735</v>
      </c>
      <c r="B160" t="s">
        <v>312</v>
      </c>
      <c r="C160" t="s">
        <v>313</v>
      </c>
      <c r="D160" s="11">
        <f t="shared" si="2"/>
        <v>946403</v>
      </c>
      <c r="E160">
        <v>946403</v>
      </c>
      <c r="F160">
        <v>0</v>
      </c>
      <c r="G160">
        <v>0</v>
      </c>
      <c r="H160">
        <v>0</v>
      </c>
      <c r="I160">
        <v>132496.42000000001</v>
      </c>
      <c r="J160">
        <v>28392.09</v>
      </c>
      <c r="K160">
        <v>23660.07</v>
      </c>
      <c r="L160">
        <v>0</v>
      </c>
      <c r="M160">
        <v>10327.5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751527</v>
      </c>
      <c r="T160" s="2">
        <v>45261</v>
      </c>
      <c r="V160" t="s">
        <v>31</v>
      </c>
      <c r="W160">
        <v>2808</v>
      </c>
      <c r="X160">
        <v>0</v>
      </c>
      <c r="Y160" t="s">
        <v>551</v>
      </c>
      <c r="Z160">
        <v>0</v>
      </c>
      <c r="AA160" t="s">
        <v>2470</v>
      </c>
      <c r="AB160">
        <v>117670</v>
      </c>
      <c r="AC160">
        <v>0.08</v>
      </c>
      <c r="AD160" t="s">
        <v>2644</v>
      </c>
    </row>
    <row r="161" spans="1:30" x14ac:dyDescent="0.25">
      <c r="A161">
        <v>6749</v>
      </c>
      <c r="B161" t="s">
        <v>314</v>
      </c>
      <c r="C161" t="s">
        <v>315</v>
      </c>
      <c r="D161" s="11">
        <f t="shared" si="2"/>
        <v>892274.8</v>
      </c>
      <c r="E161">
        <v>892274.8</v>
      </c>
      <c r="F161">
        <v>0</v>
      </c>
      <c r="G161">
        <v>0</v>
      </c>
      <c r="H161">
        <v>0</v>
      </c>
      <c r="I161">
        <v>124918.47</v>
      </c>
      <c r="J161">
        <v>26768.240000000002</v>
      </c>
      <c r="K161">
        <v>22306.87</v>
      </c>
      <c r="L161">
        <v>0</v>
      </c>
      <c r="M161">
        <v>10327.5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707953</v>
      </c>
      <c r="T161" s="2">
        <v>45261</v>
      </c>
      <c r="V161" t="s">
        <v>31</v>
      </c>
      <c r="W161">
        <v>109202</v>
      </c>
      <c r="X161">
        <v>0</v>
      </c>
      <c r="Y161" t="s">
        <v>551</v>
      </c>
      <c r="Z161">
        <v>0</v>
      </c>
      <c r="AA161" t="s">
        <v>2470</v>
      </c>
      <c r="AB161">
        <v>70602</v>
      </c>
      <c r="AC161">
        <v>-0.72</v>
      </c>
      <c r="AD161" t="s">
        <v>2513</v>
      </c>
    </row>
    <row r="162" spans="1:30" x14ac:dyDescent="0.25">
      <c r="A162">
        <v>6780</v>
      </c>
      <c r="B162" t="s">
        <v>650</v>
      </c>
      <c r="C162" t="s">
        <v>700</v>
      </c>
      <c r="D162" s="11">
        <f t="shared" si="2"/>
        <v>869077</v>
      </c>
      <c r="E162">
        <v>869077</v>
      </c>
      <c r="F162">
        <v>0</v>
      </c>
      <c r="G162">
        <v>0</v>
      </c>
      <c r="H162">
        <v>0</v>
      </c>
      <c r="I162">
        <v>121670.78</v>
      </c>
      <c r="J162">
        <v>26072.31</v>
      </c>
      <c r="K162">
        <v>21726.93</v>
      </c>
      <c r="L162">
        <v>0</v>
      </c>
      <c r="M162">
        <v>10327.5</v>
      </c>
      <c r="N162">
        <v>0</v>
      </c>
      <c r="O162">
        <v>0</v>
      </c>
      <c r="P162">
        <v>0</v>
      </c>
      <c r="Q162">
        <v>-80000</v>
      </c>
      <c r="R162">
        <v>0</v>
      </c>
      <c r="S162">
        <v>609279</v>
      </c>
      <c r="T162" s="2">
        <v>45398</v>
      </c>
      <c r="U162" s="2">
        <v>45569</v>
      </c>
      <c r="V162" t="s">
        <v>31</v>
      </c>
      <c r="W162">
        <v>105408</v>
      </c>
      <c r="X162">
        <v>0</v>
      </c>
      <c r="Y162" t="s">
        <v>551</v>
      </c>
      <c r="Z162">
        <v>0</v>
      </c>
      <c r="AA162" t="s">
        <v>2470</v>
      </c>
      <c r="AB162">
        <v>50430</v>
      </c>
      <c r="AC162">
        <v>-0.48</v>
      </c>
      <c r="AD162" t="s">
        <v>2560</v>
      </c>
    </row>
    <row r="163" spans="1:30" x14ac:dyDescent="0.25">
      <c r="A163">
        <v>6781</v>
      </c>
      <c r="B163" t="s">
        <v>316</v>
      </c>
      <c r="C163" t="s">
        <v>317</v>
      </c>
      <c r="D163" s="11">
        <f t="shared" si="2"/>
        <v>808561</v>
      </c>
      <c r="E163">
        <v>808561</v>
      </c>
      <c r="F163">
        <v>0</v>
      </c>
      <c r="G163">
        <v>0</v>
      </c>
      <c r="H163">
        <v>0</v>
      </c>
      <c r="I163">
        <v>113198.54</v>
      </c>
      <c r="J163">
        <v>24256.83</v>
      </c>
      <c r="K163">
        <v>20214.03</v>
      </c>
      <c r="L163">
        <v>0</v>
      </c>
      <c r="M163">
        <v>10327.5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640564</v>
      </c>
      <c r="T163" s="2">
        <v>45261</v>
      </c>
      <c r="V163" t="s">
        <v>31</v>
      </c>
      <c r="W163">
        <v>105408</v>
      </c>
      <c r="X163">
        <v>0</v>
      </c>
      <c r="Y163" t="s">
        <v>551</v>
      </c>
      <c r="Z163">
        <v>0</v>
      </c>
      <c r="AA163" t="s">
        <v>2470</v>
      </c>
      <c r="AB163">
        <v>0</v>
      </c>
      <c r="AC163">
        <v>-0.1</v>
      </c>
      <c r="AD163" t="s">
        <v>1337</v>
      </c>
    </row>
    <row r="164" spans="1:30" x14ac:dyDescent="0.25">
      <c r="A164">
        <v>6784</v>
      </c>
      <c r="B164" t="s">
        <v>318</v>
      </c>
      <c r="C164" t="s">
        <v>319</v>
      </c>
      <c r="D164" s="11">
        <f t="shared" si="2"/>
        <v>808561</v>
      </c>
      <c r="E164">
        <v>808561</v>
      </c>
      <c r="F164">
        <v>0</v>
      </c>
      <c r="G164">
        <v>0</v>
      </c>
      <c r="H164">
        <v>0</v>
      </c>
      <c r="I164">
        <v>113198.54</v>
      </c>
      <c r="J164">
        <v>24256.83</v>
      </c>
      <c r="K164">
        <v>20214.03</v>
      </c>
      <c r="L164">
        <v>0</v>
      </c>
      <c r="M164">
        <v>10327.5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640564</v>
      </c>
      <c r="T164" s="2">
        <v>45261</v>
      </c>
      <c r="V164" t="s">
        <v>31</v>
      </c>
      <c r="W164">
        <v>105408</v>
      </c>
      <c r="X164">
        <v>0</v>
      </c>
      <c r="Y164" t="s">
        <v>551</v>
      </c>
      <c r="Z164">
        <v>0</v>
      </c>
      <c r="AA164" t="s">
        <v>2470</v>
      </c>
      <c r="AB164">
        <v>0</v>
      </c>
      <c r="AC164">
        <v>-0.1</v>
      </c>
      <c r="AD164" t="s">
        <v>1337</v>
      </c>
    </row>
    <row r="165" spans="1:30" x14ac:dyDescent="0.25">
      <c r="A165">
        <v>6786</v>
      </c>
      <c r="B165" t="s">
        <v>320</v>
      </c>
      <c r="C165" t="s">
        <v>321</v>
      </c>
      <c r="D165" s="11">
        <f t="shared" si="2"/>
        <v>1072025.46</v>
      </c>
      <c r="E165">
        <v>832767.4</v>
      </c>
      <c r="F165">
        <v>0</v>
      </c>
      <c r="G165">
        <v>0</v>
      </c>
      <c r="H165">
        <v>0</v>
      </c>
      <c r="I165">
        <v>150083.57</v>
      </c>
      <c r="J165">
        <v>32160.77</v>
      </c>
      <c r="K165">
        <v>26800.63</v>
      </c>
      <c r="L165">
        <v>0</v>
      </c>
      <c r="M165">
        <v>10327.5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852653</v>
      </c>
      <c r="T165" s="2">
        <v>45261</v>
      </c>
      <c r="V165" t="s">
        <v>31</v>
      </c>
      <c r="W165">
        <v>105408</v>
      </c>
      <c r="X165">
        <v>0</v>
      </c>
      <c r="Y165" t="s">
        <v>551</v>
      </c>
      <c r="Z165">
        <v>239258.06</v>
      </c>
      <c r="AA165" t="s">
        <v>2470</v>
      </c>
      <c r="AB165">
        <v>20172</v>
      </c>
      <c r="AC165">
        <v>0.01</v>
      </c>
      <c r="AD165" t="s">
        <v>2590</v>
      </c>
    </row>
    <row r="166" spans="1:30" x14ac:dyDescent="0.25">
      <c r="A166">
        <v>6789</v>
      </c>
      <c r="B166" t="s">
        <v>322</v>
      </c>
      <c r="C166" t="s">
        <v>323</v>
      </c>
      <c r="D166" s="11">
        <f t="shared" si="2"/>
        <v>869077</v>
      </c>
      <c r="E166">
        <v>869077</v>
      </c>
      <c r="F166">
        <v>0</v>
      </c>
      <c r="G166">
        <v>0</v>
      </c>
      <c r="H166">
        <v>0</v>
      </c>
      <c r="I166">
        <v>121670.78</v>
      </c>
      <c r="J166">
        <v>26072.31</v>
      </c>
      <c r="K166">
        <v>21726.93</v>
      </c>
      <c r="L166">
        <v>0</v>
      </c>
      <c r="M166">
        <v>10327.5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689279</v>
      </c>
      <c r="T166" s="2">
        <v>45261</v>
      </c>
      <c r="V166" t="s">
        <v>31</v>
      </c>
      <c r="W166">
        <v>105408</v>
      </c>
      <c r="X166">
        <v>0</v>
      </c>
      <c r="Y166" t="s">
        <v>551</v>
      </c>
      <c r="Z166">
        <v>0</v>
      </c>
      <c r="AA166" t="s">
        <v>2470</v>
      </c>
      <c r="AB166">
        <v>50430</v>
      </c>
      <c r="AC166">
        <v>-0.48</v>
      </c>
      <c r="AD166" t="s">
        <v>2512</v>
      </c>
    </row>
    <row r="167" spans="1:30" x14ac:dyDescent="0.25">
      <c r="A167">
        <v>6794</v>
      </c>
      <c r="B167" t="s">
        <v>324</v>
      </c>
      <c r="C167" t="s">
        <v>325</v>
      </c>
      <c r="D167" s="11">
        <f t="shared" si="2"/>
        <v>869077</v>
      </c>
      <c r="E167">
        <v>869077</v>
      </c>
      <c r="F167">
        <v>0</v>
      </c>
      <c r="G167">
        <v>0</v>
      </c>
      <c r="H167">
        <v>0</v>
      </c>
      <c r="I167">
        <v>121670.78</v>
      </c>
      <c r="J167">
        <v>26072.31</v>
      </c>
      <c r="K167">
        <v>21726.93</v>
      </c>
      <c r="L167">
        <v>0</v>
      </c>
      <c r="M167">
        <v>10327.5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689279</v>
      </c>
      <c r="T167" s="2">
        <v>45261</v>
      </c>
      <c r="V167" t="s">
        <v>31</v>
      </c>
      <c r="W167">
        <v>125509</v>
      </c>
      <c r="X167">
        <v>0</v>
      </c>
      <c r="Y167" t="s">
        <v>551</v>
      </c>
      <c r="Z167">
        <v>0</v>
      </c>
      <c r="AA167" t="s">
        <v>2470</v>
      </c>
      <c r="AB167">
        <v>50430</v>
      </c>
      <c r="AC167">
        <v>-0.48</v>
      </c>
      <c r="AD167" t="s">
        <v>2512</v>
      </c>
    </row>
    <row r="168" spans="1:30" x14ac:dyDescent="0.25">
      <c r="A168">
        <v>6796</v>
      </c>
      <c r="B168" t="s">
        <v>1531</v>
      </c>
      <c r="C168" t="s">
        <v>1532</v>
      </c>
      <c r="D168" s="11">
        <f t="shared" si="2"/>
        <v>701065</v>
      </c>
      <c r="E168">
        <v>701065</v>
      </c>
      <c r="F168">
        <v>0</v>
      </c>
      <c r="G168">
        <v>0</v>
      </c>
      <c r="H168">
        <v>0</v>
      </c>
      <c r="I168">
        <v>98149.1</v>
      </c>
      <c r="J168">
        <v>21031.95</v>
      </c>
      <c r="K168">
        <v>17526.63</v>
      </c>
      <c r="L168">
        <v>0</v>
      </c>
      <c r="M168">
        <v>10327.5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554030</v>
      </c>
      <c r="T168" s="2">
        <v>45461</v>
      </c>
      <c r="V168" t="s">
        <v>31</v>
      </c>
      <c r="W168">
        <v>105408</v>
      </c>
      <c r="X168">
        <v>0</v>
      </c>
      <c r="Y168" t="s">
        <v>551</v>
      </c>
      <c r="Z168">
        <v>0</v>
      </c>
      <c r="AA168" t="s">
        <v>2475</v>
      </c>
      <c r="AB168">
        <v>16275</v>
      </c>
      <c r="AC168">
        <v>0.18</v>
      </c>
      <c r="AD168" t="s">
        <v>2645</v>
      </c>
    </row>
    <row r="169" spans="1:30" x14ac:dyDescent="0.25">
      <c r="A169">
        <v>6808</v>
      </c>
      <c r="B169" t="s">
        <v>1459</v>
      </c>
      <c r="C169" t="s">
        <v>1499</v>
      </c>
      <c r="D169" s="11">
        <f t="shared" si="2"/>
        <v>517279.65</v>
      </c>
      <c r="E169">
        <v>393700</v>
      </c>
      <c r="F169">
        <v>0</v>
      </c>
      <c r="G169">
        <v>0</v>
      </c>
      <c r="H169">
        <v>0</v>
      </c>
      <c r="I169">
        <v>72419.149999999994</v>
      </c>
      <c r="J169">
        <v>15518.39</v>
      </c>
      <c r="K169">
        <v>12931.99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416410</v>
      </c>
      <c r="T169" s="2">
        <v>45453</v>
      </c>
      <c r="U169" s="2">
        <v>45561</v>
      </c>
      <c r="V169" t="s">
        <v>31</v>
      </c>
      <c r="W169">
        <v>105408</v>
      </c>
      <c r="X169">
        <v>0</v>
      </c>
      <c r="Y169" t="s">
        <v>551</v>
      </c>
      <c r="Z169">
        <v>123579.65</v>
      </c>
      <c r="AA169" t="s">
        <v>2475</v>
      </c>
      <c r="AB169">
        <v>58900</v>
      </c>
      <c r="AC169">
        <v>-0.12</v>
      </c>
      <c r="AD169" t="s">
        <v>2646</v>
      </c>
    </row>
    <row r="170" spans="1:30" x14ac:dyDescent="0.25">
      <c r="A170">
        <v>6813</v>
      </c>
      <c r="B170" t="s">
        <v>328</v>
      </c>
      <c r="C170" t="s">
        <v>329</v>
      </c>
      <c r="D170" s="11">
        <f t="shared" si="2"/>
        <v>526569.24</v>
      </c>
      <c r="E170">
        <v>408819.20000000001</v>
      </c>
      <c r="F170">
        <v>0</v>
      </c>
      <c r="G170">
        <v>0</v>
      </c>
      <c r="H170">
        <v>0</v>
      </c>
      <c r="I170">
        <v>73719.7</v>
      </c>
      <c r="J170">
        <v>23310.52</v>
      </c>
      <c r="K170">
        <v>13164.23</v>
      </c>
      <c r="L170">
        <v>0</v>
      </c>
      <c r="M170">
        <v>10327.5</v>
      </c>
      <c r="N170">
        <v>0</v>
      </c>
      <c r="O170">
        <v>0</v>
      </c>
      <c r="P170">
        <v>0</v>
      </c>
      <c r="Q170">
        <v>7513.44</v>
      </c>
      <c r="R170">
        <v>7513.44</v>
      </c>
      <c r="S170">
        <v>413561</v>
      </c>
      <c r="T170" s="2">
        <v>45261</v>
      </c>
      <c r="V170" t="s">
        <v>31</v>
      </c>
      <c r="W170">
        <v>105408</v>
      </c>
      <c r="X170">
        <v>0</v>
      </c>
      <c r="Y170" t="s">
        <v>551</v>
      </c>
      <c r="Z170">
        <v>117750.04</v>
      </c>
      <c r="AA170" t="s">
        <v>2470</v>
      </c>
      <c r="AB170">
        <v>20172</v>
      </c>
      <c r="AC170">
        <v>0.27</v>
      </c>
      <c r="AD170" t="s">
        <v>2593</v>
      </c>
    </row>
    <row r="171" spans="1:30" x14ac:dyDescent="0.25">
      <c r="A171">
        <v>6814</v>
      </c>
      <c r="B171" t="s">
        <v>1338</v>
      </c>
      <c r="C171" t="s">
        <v>1339</v>
      </c>
      <c r="D171" s="11">
        <f t="shared" si="2"/>
        <v>869077</v>
      </c>
      <c r="E171">
        <v>869077</v>
      </c>
      <c r="F171">
        <v>0</v>
      </c>
      <c r="G171">
        <v>0</v>
      </c>
      <c r="H171">
        <v>0</v>
      </c>
      <c r="I171">
        <v>121670.78</v>
      </c>
      <c r="J171">
        <v>26072.31</v>
      </c>
      <c r="K171">
        <v>21726.93</v>
      </c>
      <c r="L171">
        <v>0</v>
      </c>
      <c r="M171">
        <v>10327.5</v>
      </c>
      <c r="N171">
        <v>0</v>
      </c>
      <c r="O171">
        <v>0</v>
      </c>
      <c r="P171">
        <v>0</v>
      </c>
      <c r="Q171">
        <v>-80000</v>
      </c>
      <c r="R171">
        <v>0</v>
      </c>
      <c r="S171">
        <v>609279</v>
      </c>
      <c r="T171" s="2">
        <v>45433</v>
      </c>
      <c r="V171" t="s">
        <v>31</v>
      </c>
      <c r="W171">
        <v>2808</v>
      </c>
      <c r="X171">
        <v>0</v>
      </c>
      <c r="Y171" t="s">
        <v>551</v>
      </c>
      <c r="Z171">
        <v>0</v>
      </c>
      <c r="AA171" t="s">
        <v>2470</v>
      </c>
      <c r="AB171">
        <v>50430</v>
      </c>
      <c r="AC171">
        <v>-0.48</v>
      </c>
      <c r="AD171" t="s">
        <v>2560</v>
      </c>
    </row>
    <row r="172" spans="1:30" x14ac:dyDescent="0.25">
      <c r="A172">
        <v>6835</v>
      </c>
      <c r="B172" t="s">
        <v>332</v>
      </c>
      <c r="C172" t="s">
        <v>333</v>
      </c>
      <c r="D172" s="11">
        <f t="shared" si="2"/>
        <v>744620</v>
      </c>
      <c r="E172">
        <v>744620</v>
      </c>
      <c r="F172">
        <v>0</v>
      </c>
      <c r="G172">
        <v>0</v>
      </c>
      <c r="H172">
        <v>0</v>
      </c>
      <c r="I172">
        <v>104246.8</v>
      </c>
      <c r="J172">
        <v>22338.6</v>
      </c>
      <c r="K172">
        <v>18615.5</v>
      </c>
      <c r="L172">
        <v>0</v>
      </c>
      <c r="M172">
        <v>10327.5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589092</v>
      </c>
      <c r="T172" s="2">
        <v>45261</v>
      </c>
      <c r="V172" t="s">
        <v>31</v>
      </c>
      <c r="W172">
        <v>105408</v>
      </c>
      <c r="X172">
        <v>0</v>
      </c>
      <c r="Y172" t="s">
        <v>551</v>
      </c>
      <c r="Z172">
        <v>0</v>
      </c>
      <c r="AA172" t="s">
        <v>2475</v>
      </c>
      <c r="AB172">
        <v>65100</v>
      </c>
      <c r="AC172">
        <v>0.4</v>
      </c>
      <c r="AD172" t="s">
        <v>2647</v>
      </c>
    </row>
    <row r="173" spans="1:30" x14ac:dyDescent="0.25">
      <c r="A173">
        <v>6843</v>
      </c>
      <c r="B173" t="s">
        <v>334</v>
      </c>
      <c r="C173" t="s">
        <v>335</v>
      </c>
      <c r="D173" s="11">
        <f t="shared" si="2"/>
        <v>927770.79</v>
      </c>
      <c r="E173">
        <v>927770.79</v>
      </c>
      <c r="F173">
        <v>0</v>
      </c>
      <c r="G173">
        <v>0</v>
      </c>
      <c r="H173">
        <v>0</v>
      </c>
      <c r="I173">
        <v>129887.91</v>
      </c>
      <c r="J173">
        <v>27833.119999999999</v>
      </c>
      <c r="K173">
        <v>23194.26</v>
      </c>
      <c r="L173">
        <v>0</v>
      </c>
      <c r="M173">
        <v>10327.5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736528</v>
      </c>
      <c r="T173" s="2">
        <v>45261</v>
      </c>
      <c r="V173" t="s">
        <v>31</v>
      </c>
      <c r="W173">
        <v>121705</v>
      </c>
      <c r="X173">
        <v>0</v>
      </c>
      <c r="Y173" t="s">
        <v>551</v>
      </c>
      <c r="Z173">
        <v>0</v>
      </c>
      <c r="AA173" t="s">
        <v>2470</v>
      </c>
      <c r="AB173">
        <v>101397.92</v>
      </c>
      <c r="AC173">
        <v>0</v>
      </c>
      <c r="AD173" t="s">
        <v>2648</v>
      </c>
    </row>
    <row r="174" spans="1:30" x14ac:dyDescent="0.25">
      <c r="A174">
        <v>6845</v>
      </c>
      <c r="B174" t="s">
        <v>1883</v>
      </c>
      <c r="C174" t="s">
        <v>1884</v>
      </c>
      <c r="D174" s="11">
        <f t="shared" si="2"/>
        <v>453533.8</v>
      </c>
      <c r="E174">
        <v>453533.8</v>
      </c>
      <c r="F174">
        <v>0</v>
      </c>
      <c r="G174">
        <v>0</v>
      </c>
      <c r="H174">
        <v>0</v>
      </c>
      <c r="I174">
        <v>63494.73</v>
      </c>
      <c r="J174">
        <v>13606.01</v>
      </c>
      <c r="K174">
        <v>11338.34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478485</v>
      </c>
      <c r="T174" s="2">
        <v>45485</v>
      </c>
      <c r="U174" s="2">
        <v>45553</v>
      </c>
      <c r="V174" t="s">
        <v>31</v>
      </c>
      <c r="W174">
        <v>119906</v>
      </c>
      <c r="X174">
        <v>0</v>
      </c>
      <c r="Y174" t="s">
        <v>2649</v>
      </c>
      <c r="Z174">
        <v>0</v>
      </c>
      <c r="AA174" t="s">
        <v>2470</v>
      </c>
      <c r="AB174">
        <v>58835</v>
      </c>
      <c r="AC174">
        <v>0.28000000000000003</v>
      </c>
      <c r="AD174" t="s">
        <v>2650</v>
      </c>
    </row>
    <row r="175" spans="1:30" x14ac:dyDescent="0.25">
      <c r="A175">
        <v>6848</v>
      </c>
      <c r="B175" t="s">
        <v>336</v>
      </c>
      <c r="C175" t="s">
        <v>337</v>
      </c>
      <c r="D175" s="11">
        <f t="shared" si="2"/>
        <v>1287120</v>
      </c>
      <c r="E175">
        <v>1287120</v>
      </c>
      <c r="F175">
        <v>0</v>
      </c>
      <c r="G175">
        <v>0</v>
      </c>
      <c r="H175">
        <v>0</v>
      </c>
      <c r="I175">
        <v>180196.8</v>
      </c>
      <c r="J175">
        <v>38613.599999999999</v>
      </c>
      <c r="K175">
        <v>32178</v>
      </c>
      <c r="L175">
        <v>0</v>
      </c>
      <c r="M175">
        <v>10327.5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1025804</v>
      </c>
      <c r="T175" s="2">
        <v>44614</v>
      </c>
      <c r="V175" t="s">
        <v>31</v>
      </c>
      <c r="W175">
        <v>119302</v>
      </c>
      <c r="X175">
        <v>0</v>
      </c>
      <c r="Y175" t="s">
        <v>551</v>
      </c>
      <c r="Z175">
        <v>0</v>
      </c>
      <c r="AA175" t="s">
        <v>2475</v>
      </c>
      <c r="AB175">
        <v>533200</v>
      </c>
      <c r="AC175">
        <v>-0.1</v>
      </c>
      <c r="AD175" t="s">
        <v>2651</v>
      </c>
    </row>
    <row r="176" spans="1:30" x14ac:dyDescent="0.25">
      <c r="A176">
        <v>6855</v>
      </c>
      <c r="B176" t="s">
        <v>340</v>
      </c>
      <c r="C176" t="s">
        <v>341</v>
      </c>
      <c r="D176" s="11">
        <f t="shared" si="2"/>
        <v>875296.7</v>
      </c>
      <c r="E176">
        <v>875296.7</v>
      </c>
      <c r="F176">
        <v>0</v>
      </c>
      <c r="G176">
        <v>0</v>
      </c>
      <c r="H176">
        <v>0</v>
      </c>
      <c r="I176">
        <v>122541.54</v>
      </c>
      <c r="J176">
        <v>26258.9</v>
      </c>
      <c r="K176">
        <v>21882.42</v>
      </c>
      <c r="L176">
        <v>0</v>
      </c>
      <c r="M176">
        <v>10327.5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694286</v>
      </c>
      <c r="T176" s="2">
        <v>45261</v>
      </c>
      <c r="V176" t="s">
        <v>31</v>
      </c>
      <c r="W176">
        <v>105408</v>
      </c>
      <c r="X176">
        <v>0</v>
      </c>
      <c r="Y176" t="s">
        <v>551</v>
      </c>
      <c r="Z176">
        <v>0</v>
      </c>
      <c r="AA176" t="s">
        <v>2470</v>
      </c>
      <c r="AB176">
        <v>58835</v>
      </c>
      <c r="AC176">
        <v>-0.34</v>
      </c>
      <c r="AD176" t="s">
        <v>2652</v>
      </c>
    </row>
    <row r="177" spans="1:30" x14ac:dyDescent="0.25">
      <c r="A177">
        <v>6861</v>
      </c>
      <c r="B177" t="s">
        <v>342</v>
      </c>
      <c r="C177" t="s">
        <v>343</v>
      </c>
      <c r="D177" s="11">
        <f t="shared" si="2"/>
        <v>1949462.43</v>
      </c>
      <c r="E177">
        <v>1949462.43</v>
      </c>
      <c r="F177">
        <v>0</v>
      </c>
      <c r="G177">
        <v>0</v>
      </c>
      <c r="H177">
        <v>0</v>
      </c>
      <c r="I177">
        <v>272924.73</v>
      </c>
      <c r="J177">
        <v>58483.87</v>
      </c>
      <c r="K177">
        <v>48736.56</v>
      </c>
      <c r="L177">
        <v>0</v>
      </c>
      <c r="M177">
        <v>10327.5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1558989</v>
      </c>
      <c r="T177" s="2">
        <v>45161</v>
      </c>
      <c r="V177" t="s">
        <v>31</v>
      </c>
      <c r="W177">
        <v>123305</v>
      </c>
      <c r="X177">
        <v>0</v>
      </c>
      <c r="Y177" t="s">
        <v>551</v>
      </c>
      <c r="Z177">
        <v>0</v>
      </c>
      <c r="AA177" t="s">
        <v>2470</v>
      </c>
      <c r="AB177">
        <v>432017</v>
      </c>
      <c r="AC177">
        <v>-0.77</v>
      </c>
      <c r="AD177" t="s">
        <v>2653</v>
      </c>
    </row>
    <row r="178" spans="1:30" x14ac:dyDescent="0.25">
      <c r="A178">
        <v>6863</v>
      </c>
      <c r="B178" t="s">
        <v>344</v>
      </c>
      <c r="C178" t="s">
        <v>345</v>
      </c>
      <c r="D178" s="11">
        <f t="shared" si="2"/>
        <v>580858.08000000007</v>
      </c>
      <c r="E178">
        <v>451422.4</v>
      </c>
      <c r="F178">
        <v>0</v>
      </c>
      <c r="G178">
        <v>0</v>
      </c>
      <c r="H178">
        <v>0</v>
      </c>
      <c r="I178">
        <v>81320.13</v>
      </c>
      <c r="J178">
        <v>17425.740000000002</v>
      </c>
      <c r="K178">
        <v>14521.45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467591</v>
      </c>
      <c r="T178" s="2">
        <v>45261</v>
      </c>
      <c r="U178" s="2">
        <v>45565</v>
      </c>
      <c r="V178" t="s">
        <v>31</v>
      </c>
      <c r="W178">
        <v>402400</v>
      </c>
      <c r="X178">
        <v>0</v>
      </c>
      <c r="Y178" t="s">
        <v>551</v>
      </c>
      <c r="Z178">
        <v>129435.68</v>
      </c>
      <c r="AA178" t="s">
        <v>2467</v>
      </c>
      <c r="AB178">
        <v>0</v>
      </c>
      <c r="AC178">
        <v>0.24</v>
      </c>
      <c r="AD178" t="s">
        <v>2654</v>
      </c>
    </row>
    <row r="179" spans="1:30" x14ac:dyDescent="0.25">
      <c r="A179">
        <v>6874</v>
      </c>
      <c r="B179" t="s">
        <v>350</v>
      </c>
      <c r="C179" t="s">
        <v>351</v>
      </c>
      <c r="D179" s="11">
        <f t="shared" si="2"/>
        <v>2030231.12</v>
      </c>
      <c r="E179">
        <v>2030231.12</v>
      </c>
      <c r="F179">
        <v>0</v>
      </c>
      <c r="G179">
        <v>0</v>
      </c>
      <c r="H179">
        <v>0</v>
      </c>
      <c r="I179">
        <v>284232.36</v>
      </c>
      <c r="J179">
        <v>60906.93</v>
      </c>
      <c r="K179">
        <v>50755.78</v>
      </c>
      <c r="L179">
        <v>0</v>
      </c>
      <c r="M179">
        <v>10327.5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1624008</v>
      </c>
      <c r="T179" s="2">
        <v>45261</v>
      </c>
      <c r="V179" t="s">
        <v>31</v>
      </c>
      <c r="W179">
        <v>111209</v>
      </c>
      <c r="X179">
        <v>0</v>
      </c>
      <c r="Y179" t="s">
        <v>551</v>
      </c>
      <c r="Z179">
        <v>0</v>
      </c>
      <c r="AA179" t="s">
        <v>2470</v>
      </c>
      <c r="AB179">
        <v>391673</v>
      </c>
      <c r="AC179">
        <v>-0.55000000000000004</v>
      </c>
      <c r="AD179" t="s">
        <v>2655</v>
      </c>
    </row>
    <row r="180" spans="1:30" x14ac:dyDescent="0.25">
      <c r="A180">
        <v>6875</v>
      </c>
      <c r="B180" t="s">
        <v>352</v>
      </c>
      <c r="C180" t="s">
        <v>353</v>
      </c>
      <c r="D180" s="11">
        <f t="shared" si="2"/>
        <v>946403</v>
      </c>
      <c r="E180">
        <v>946403</v>
      </c>
      <c r="F180">
        <v>0</v>
      </c>
      <c r="G180">
        <v>0</v>
      </c>
      <c r="H180">
        <v>0</v>
      </c>
      <c r="I180">
        <v>132496.42000000001</v>
      </c>
      <c r="J180">
        <v>28392.09</v>
      </c>
      <c r="K180">
        <v>23660.07</v>
      </c>
      <c r="L180">
        <v>0</v>
      </c>
      <c r="M180">
        <v>10327.5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956970</v>
      </c>
      <c r="T180" s="2">
        <v>45054</v>
      </c>
      <c r="V180" t="s">
        <v>31</v>
      </c>
      <c r="W180">
        <v>105408</v>
      </c>
      <c r="X180">
        <v>0</v>
      </c>
      <c r="Y180" t="s">
        <v>2516</v>
      </c>
      <c r="Z180">
        <v>0</v>
      </c>
      <c r="AA180" t="s">
        <v>2470</v>
      </c>
      <c r="AB180">
        <v>117670</v>
      </c>
      <c r="AC180">
        <v>0.08</v>
      </c>
      <c r="AD180" t="s">
        <v>2517</v>
      </c>
    </row>
    <row r="181" spans="1:30" x14ac:dyDescent="0.25">
      <c r="A181">
        <v>6884</v>
      </c>
      <c r="B181" t="s">
        <v>354</v>
      </c>
      <c r="C181" t="s">
        <v>355</v>
      </c>
      <c r="D181" s="11">
        <f t="shared" si="2"/>
        <v>707420</v>
      </c>
      <c r="E181">
        <v>707420</v>
      </c>
      <c r="F181">
        <v>0</v>
      </c>
      <c r="G181">
        <v>0</v>
      </c>
      <c r="H181">
        <v>0</v>
      </c>
      <c r="I181">
        <v>99038.8</v>
      </c>
      <c r="J181">
        <v>21222.6</v>
      </c>
      <c r="K181">
        <v>17685.5</v>
      </c>
      <c r="L181">
        <v>0</v>
      </c>
      <c r="M181">
        <v>10327.5</v>
      </c>
      <c r="N181">
        <v>0</v>
      </c>
      <c r="O181">
        <v>0</v>
      </c>
      <c r="P181">
        <v>0</v>
      </c>
      <c r="Q181">
        <v>-40000</v>
      </c>
      <c r="R181">
        <v>0</v>
      </c>
      <c r="S181">
        <v>519146</v>
      </c>
      <c r="T181" s="2">
        <v>45261</v>
      </c>
      <c r="V181" t="s">
        <v>31</v>
      </c>
      <c r="W181">
        <v>105408</v>
      </c>
      <c r="X181">
        <v>0</v>
      </c>
      <c r="Y181" t="s">
        <v>551</v>
      </c>
      <c r="Z181">
        <v>0</v>
      </c>
      <c r="AA181" t="s">
        <v>2475</v>
      </c>
      <c r="AB181">
        <v>46500</v>
      </c>
      <c r="AC181">
        <v>0.4</v>
      </c>
      <c r="AD181" t="s">
        <v>2656</v>
      </c>
    </row>
    <row r="182" spans="1:30" x14ac:dyDescent="0.25">
      <c r="A182">
        <v>6886</v>
      </c>
      <c r="B182" t="s">
        <v>356</v>
      </c>
      <c r="C182" t="s">
        <v>357</v>
      </c>
      <c r="D182" s="11">
        <f t="shared" si="2"/>
        <v>858150.5</v>
      </c>
      <c r="E182">
        <v>858150.5</v>
      </c>
      <c r="F182">
        <v>0</v>
      </c>
      <c r="G182">
        <v>0</v>
      </c>
      <c r="H182">
        <v>0</v>
      </c>
      <c r="I182">
        <v>120141.07</v>
      </c>
      <c r="J182">
        <v>25744.51</v>
      </c>
      <c r="K182">
        <v>21453.759999999998</v>
      </c>
      <c r="L182">
        <v>0</v>
      </c>
      <c r="M182">
        <v>10327.5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680484</v>
      </c>
      <c r="T182" s="2">
        <v>45261</v>
      </c>
      <c r="V182" t="s">
        <v>31</v>
      </c>
      <c r="W182">
        <v>105408</v>
      </c>
      <c r="X182">
        <v>0</v>
      </c>
      <c r="Y182" t="s">
        <v>551</v>
      </c>
      <c r="Z182">
        <v>0</v>
      </c>
      <c r="AA182" t="s">
        <v>2470</v>
      </c>
      <c r="AB182">
        <v>50430</v>
      </c>
      <c r="AC182">
        <v>0.34</v>
      </c>
      <c r="AD182" t="s">
        <v>2657</v>
      </c>
    </row>
    <row r="183" spans="1:30" x14ac:dyDescent="0.25">
      <c r="A183">
        <v>6888</v>
      </c>
      <c r="B183" t="s">
        <v>360</v>
      </c>
      <c r="C183" t="s">
        <v>361</v>
      </c>
      <c r="D183" s="11">
        <f t="shared" si="2"/>
        <v>2811130.4</v>
      </c>
      <c r="E183">
        <v>2811130.4</v>
      </c>
      <c r="F183">
        <v>0</v>
      </c>
      <c r="G183">
        <v>0</v>
      </c>
      <c r="H183">
        <v>0</v>
      </c>
      <c r="I183">
        <v>393558.26</v>
      </c>
      <c r="J183">
        <v>84333.91</v>
      </c>
      <c r="K183">
        <v>70278.259999999995</v>
      </c>
      <c r="L183">
        <v>0</v>
      </c>
      <c r="M183">
        <v>10327.5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2252633</v>
      </c>
      <c r="T183" s="2">
        <v>45156</v>
      </c>
      <c r="V183" t="s">
        <v>31</v>
      </c>
      <c r="W183">
        <v>105408</v>
      </c>
      <c r="X183">
        <v>0</v>
      </c>
      <c r="Y183" t="s">
        <v>551</v>
      </c>
      <c r="Z183">
        <v>0</v>
      </c>
      <c r="AA183" t="s">
        <v>2467</v>
      </c>
      <c r="AB183">
        <v>684631</v>
      </c>
      <c r="AC183">
        <v>0.53</v>
      </c>
      <c r="AD183" t="s">
        <v>2658</v>
      </c>
    </row>
    <row r="184" spans="1:30" x14ac:dyDescent="0.25">
      <c r="A184">
        <v>6889</v>
      </c>
      <c r="B184" t="s">
        <v>362</v>
      </c>
      <c r="C184" t="s">
        <v>363</v>
      </c>
      <c r="D184" s="11">
        <f t="shared" si="2"/>
        <v>940975.06</v>
      </c>
      <c r="E184">
        <v>711140</v>
      </c>
      <c r="F184">
        <v>0</v>
      </c>
      <c r="G184">
        <v>0</v>
      </c>
      <c r="H184">
        <v>0</v>
      </c>
      <c r="I184">
        <v>131736.51999999999</v>
      </c>
      <c r="J184">
        <v>28229.26</v>
      </c>
      <c r="K184">
        <v>23524.38</v>
      </c>
      <c r="L184">
        <v>0</v>
      </c>
      <c r="M184">
        <v>10327.5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747157</v>
      </c>
      <c r="T184" s="2">
        <v>45474</v>
      </c>
      <c r="V184" t="s">
        <v>31</v>
      </c>
      <c r="W184">
        <v>105408</v>
      </c>
      <c r="X184">
        <v>0</v>
      </c>
      <c r="Y184" t="s">
        <v>551</v>
      </c>
      <c r="Z184">
        <v>229835.06</v>
      </c>
      <c r="AA184" t="s">
        <v>2475</v>
      </c>
      <c r="AB184">
        <v>71300</v>
      </c>
      <c r="AC184">
        <v>-0.4</v>
      </c>
      <c r="AD184" t="s">
        <v>2659</v>
      </c>
    </row>
    <row r="185" spans="1:30" x14ac:dyDescent="0.25">
      <c r="A185">
        <v>6894</v>
      </c>
      <c r="B185" t="s">
        <v>364</v>
      </c>
      <c r="C185" t="s">
        <v>365</v>
      </c>
      <c r="D185" s="11">
        <f t="shared" si="2"/>
        <v>2063272.85</v>
      </c>
      <c r="E185">
        <v>2063272.85</v>
      </c>
      <c r="F185">
        <v>0</v>
      </c>
      <c r="G185">
        <v>0</v>
      </c>
      <c r="H185">
        <v>0</v>
      </c>
      <c r="I185">
        <v>288858.2</v>
      </c>
      <c r="J185">
        <v>61898.19</v>
      </c>
      <c r="K185">
        <v>51581.83</v>
      </c>
      <c r="L185">
        <v>0</v>
      </c>
      <c r="M185">
        <v>10327.5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1650607</v>
      </c>
      <c r="T185" s="2">
        <v>45261</v>
      </c>
      <c r="V185" t="s">
        <v>31</v>
      </c>
      <c r="W185">
        <v>2808</v>
      </c>
      <c r="X185">
        <v>0</v>
      </c>
      <c r="Y185" t="s">
        <v>551</v>
      </c>
      <c r="Z185">
        <v>0</v>
      </c>
      <c r="AA185" t="s">
        <v>2470</v>
      </c>
      <c r="AB185">
        <v>470680</v>
      </c>
      <c r="AC185">
        <v>-0.13</v>
      </c>
      <c r="AD185" t="s">
        <v>2660</v>
      </c>
    </row>
    <row r="186" spans="1:30" x14ac:dyDescent="0.25">
      <c r="A186">
        <v>6897</v>
      </c>
      <c r="B186" t="s">
        <v>701</v>
      </c>
      <c r="C186" t="s">
        <v>702</v>
      </c>
      <c r="D186" s="11">
        <f t="shared" si="2"/>
        <v>946403</v>
      </c>
      <c r="E186">
        <v>946403</v>
      </c>
      <c r="F186">
        <v>0</v>
      </c>
      <c r="G186">
        <v>0</v>
      </c>
      <c r="H186">
        <v>0</v>
      </c>
      <c r="I186">
        <v>132496.42000000001</v>
      </c>
      <c r="J186">
        <v>28392.09</v>
      </c>
      <c r="K186">
        <v>23660.07</v>
      </c>
      <c r="L186">
        <v>0</v>
      </c>
      <c r="M186">
        <v>10327.5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956970</v>
      </c>
      <c r="T186" s="2">
        <v>45415</v>
      </c>
      <c r="V186" t="s">
        <v>31</v>
      </c>
      <c r="W186">
        <v>105408</v>
      </c>
      <c r="X186">
        <v>0</v>
      </c>
      <c r="Y186" t="s">
        <v>2516</v>
      </c>
      <c r="Z186">
        <v>0</v>
      </c>
      <c r="AA186" t="s">
        <v>2470</v>
      </c>
      <c r="AB186">
        <v>117670</v>
      </c>
      <c r="AC186">
        <v>0.08</v>
      </c>
      <c r="AD186" t="s">
        <v>2517</v>
      </c>
    </row>
    <row r="187" spans="1:30" x14ac:dyDescent="0.25">
      <c r="A187">
        <v>6899</v>
      </c>
      <c r="B187" t="s">
        <v>651</v>
      </c>
      <c r="C187" t="s">
        <v>703</v>
      </c>
      <c r="D187" s="11">
        <f t="shared" si="2"/>
        <v>1622716.37</v>
      </c>
      <c r="E187">
        <v>1622716.37</v>
      </c>
      <c r="F187">
        <v>0</v>
      </c>
      <c r="G187">
        <v>0</v>
      </c>
      <c r="H187">
        <v>0</v>
      </c>
      <c r="I187">
        <v>227180.29</v>
      </c>
      <c r="J187">
        <v>48681.49</v>
      </c>
      <c r="K187">
        <v>40567.910000000003</v>
      </c>
      <c r="L187">
        <v>0</v>
      </c>
      <c r="M187">
        <v>10327.5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1295959</v>
      </c>
      <c r="T187" s="2">
        <v>45405</v>
      </c>
      <c r="V187" t="s">
        <v>31</v>
      </c>
      <c r="W187">
        <v>105408</v>
      </c>
      <c r="X187">
        <v>0</v>
      </c>
      <c r="Y187" t="s">
        <v>551</v>
      </c>
      <c r="Z187">
        <v>0</v>
      </c>
      <c r="AA187" t="s">
        <v>2470</v>
      </c>
      <c r="AB187">
        <v>181548</v>
      </c>
      <c r="AC187">
        <v>-0.18</v>
      </c>
      <c r="AD187" t="s">
        <v>2661</v>
      </c>
    </row>
    <row r="188" spans="1:30" x14ac:dyDescent="0.25">
      <c r="A188">
        <v>6900</v>
      </c>
      <c r="B188" t="s">
        <v>652</v>
      </c>
      <c r="C188" t="s">
        <v>704</v>
      </c>
      <c r="D188" s="11">
        <f t="shared" si="2"/>
        <v>2449992.48</v>
      </c>
      <c r="E188">
        <v>2449992.48</v>
      </c>
      <c r="F188">
        <v>0</v>
      </c>
      <c r="G188">
        <v>0</v>
      </c>
      <c r="H188">
        <v>0</v>
      </c>
      <c r="I188">
        <v>342998.94</v>
      </c>
      <c r="J188">
        <v>73499.77</v>
      </c>
      <c r="K188">
        <v>61249.82</v>
      </c>
      <c r="L188">
        <v>0</v>
      </c>
      <c r="M188">
        <v>10327.5</v>
      </c>
      <c r="N188">
        <v>0</v>
      </c>
      <c r="O188">
        <v>0</v>
      </c>
      <c r="P188">
        <v>0</v>
      </c>
      <c r="Q188">
        <v>-40000</v>
      </c>
      <c r="R188">
        <v>0</v>
      </c>
      <c r="S188">
        <v>1921917</v>
      </c>
      <c r="T188" s="2">
        <v>45405</v>
      </c>
      <c r="V188" t="s">
        <v>31</v>
      </c>
      <c r="W188">
        <v>105408</v>
      </c>
      <c r="X188">
        <v>0</v>
      </c>
      <c r="Y188" t="s">
        <v>551</v>
      </c>
      <c r="Z188">
        <v>0</v>
      </c>
      <c r="AA188" t="s">
        <v>2467</v>
      </c>
      <c r="AB188">
        <v>511007</v>
      </c>
      <c r="AC188">
        <v>0.55000000000000004</v>
      </c>
      <c r="AD188" t="s">
        <v>2662</v>
      </c>
    </row>
    <row r="189" spans="1:30" x14ac:dyDescent="0.25">
      <c r="A189">
        <v>6905</v>
      </c>
      <c r="B189" t="s">
        <v>705</v>
      </c>
      <c r="C189" t="s">
        <v>706</v>
      </c>
      <c r="D189" s="11">
        <f t="shared" si="2"/>
        <v>594628.62</v>
      </c>
      <c r="E189">
        <v>460594</v>
      </c>
      <c r="F189">
        <v>0</v>
      </c>
      <c r="G189">
        <v>0</v>
      </c>
      <c r="H189">
        <v>0</v>
      </c>
      <c r="I189">
        <v>83248.009999999995</v>
      </c>
      <c r="J189">
        <v>17838.86</v>
      </c>
      <c r="K189">
        <v>14865.72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478676</v>
      </c>
      <c r="T189" s="2">
        <v>45422</v>
      </c>
      <c r="U189" s="2">
        <v>45560</v>
      </c>
      <c r="V189" t="s">
        <v>31</v>
      </c>
      <c r="W189">
        <v>105408</v>
      </c>
      <c r="X189">
        <v>0</v>
      </c>
      <c r="Y189" t="s">
        <v>551</v>
      </c>
      <c r="Z189">
        <v>134034.62</v>
      </c>
      <c r="AA189" t="s">
        <v>2470</v>
      </c>
      <c r="AB189">
        <v>63878</v>
      </c>
      <c r="AC189">
        <v>-0.03</v>
      </c>
      <c r="AD189" t="s">
        <v>2663</v>
      </c>
    </row>
    <row r="190" spans="1:30" x14ac:dyDescent="0.25">
      <c r="A190">
        <v>6906</v>
      </c>
      <c r="B190" t="s">
        <v>366</v>
      </c>
      <c r="C190" t="s">
        <v>367</v>
      </c>
      <c r="D190" s="11">
        <f t="shared" si="2"/>
        <v>362759.8</v>
      </c>
      <c r="E190">
        <v>362759.8</v>
      </c>
      <c r="F190">
        <v>0</v>
      </c>
      <c r="G190">
        <v>0</v>
      </c>
      <c r="H190">
        <v>0</v>
      </c>
      <c r="I190">
        <v>50786.37</v>
      </c>
      <c r="J190">
        <v>23648.52</v>
      </c>
      <c r="K190">
        <v>9068.99</v>
      </c>
      <c r="L190">
        <v>0</v>
      </c>
      <c r="M190">
        <v>10327.5</v>
      </c>
      <c r="N190">
        <v>0</v>
      </c>
      <c r="O190">
        <v>0</v>
      </c>
      <c r="P190">
        <v>0</v>
      </c>
      <c r="Q190">
        <v>12765.73</v>
      </c>
      <c r="R190">
        <v>12765.73</v>
      </c>
      <c r="S190">
        <v>281694</v>
      </c>
      <c r="T190" s="2">
        <v>45261</v>
      </c>
      <c r="V190" t="s">
        <v>31</v>
      </c>
      <c r="W190">
        <v>105408</v>
      </c>
      <c r="X190">
        <v>0</v>
      </c>
      <c r="Y190" t="s">
        <v>551</v>
      </c>
      <c r="Z190">
        <v>0</v>
      </c>
      <c r="AA190" t="s">
        <v>2470</v>
      </c>
      <c r="AB190">
        <v>0</v>
      </c>
      <c r="AC190">
        <v>-0.15</v>
      </c>
      <c r="AD190" t="s">
        <v>2664</v>
      </c>
    </row>
    <row r="191" spans="1:30" x14ac:dyDescent="0.25">
      <c r="A191">
        <v>6908</v>
      </c>
      <c r="B191" t="s">
        <v>1454</v>
      </c>
      <c r="C191" t="s">
        <v>1500</v>
      </c>
      <c r="D191" s="11">
        <f t="shared" si="2"/>
        <v>1053314.6000000001</v>
      </c>
      <c r="E191">
        <v>1053314.6000000001</v>
      </c>
      <c r="F191">
        <v>0</v>
      </c>
      <c r="G191">
        <v>0</v>
      </c>
      <c r="H191">
        <v>0</v>
      </c>
      <c r="I191">
        <v>147464.04</v>
      </c>
      <c r="J191">
        <v>31599.43</v>
      </c>
      <c r="K191">
        <v>26332.86</v>
      </c>
      <c r="L191">
        <v>0</v>
      </c>
      <c r="M191">
        <v>10327.5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837591</v>
      </c>
      <c r="T191" s="2">
        <v>45453</v>
      </c>
      <c r="V191" t="s">
        <v>31</v>
      </c>
      <c r="W191">
        <v>105408</v>
      </c>
      <c r="X191">
        <v>0</v>
      </c>
      <c r="Y191" t="s">
        <v>551</v>
      </c>
      <c r="Z191">
        <v>0</v>
      </c>
      <c r="AA191" t="s">
        <v>2470</v>
      </c>
      <c r="AB191">
        <v>208444</v>
      </c>
      <c r="AC191">
        <v>0.23</v>
      </c>
      <c r="AD191" t="s">
        <v>2665</v>
      </c>
    </row>
    <row r="192" spans="1:30" x14ac:dyDescent="0.25">
      <c r="A192">
        <v>6916</v>
      </c>
      <c r="B192" t="s">
        <v>1902</v>
      </c>
      <c r="C192" t="s">
        <v>1903</v>
      </c>
      <c r="D192" s="11">
        <f t="shared" si="2"/>
        <v>2088971.98</v>
      </c>
      <c r="E192">
        <v>2088971.98</v>
      </c>
      <c r="F192">
        <v>0</v>
      </c>
      <c r="G192">
        <v>0</v>
      </c>
      <c r="H192">
        <v>0</v>
      </c>
      <c r="I192">
        <v>292456.08</v>
      </c>
      <c r="J192">
        <v>62669.16</v>
      </c>
      <c r="K192">
        <v>52224.3</v>
      </c>
      <c r="L192">
        <v>0</v>
      </c>
      <c r="M192">
        <v>10327.5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1671295</v>
      </c>
      <c r="T192" s="2">
        <v>45491</v>
      </c>
      <c r="U192" s="2">
        <v>45581</v>
      </c>
      <c r="V192" t="s">
        <v>31</v>
      </c>
      <c r="W192">
        <v>116105</v>
      </c>
      <c r="X192">
        <v>0</v>
      </c>
      <c r="Y192" t="s">
        <v>551</v>
      </c>
      <c r="Z192">
        <v>0</v>
      </c>
      <c r="AA192" t="s">
        <v>2470</v>
      </c>
      <c r="AB192">
        <v>505981</v>
      </c>
      <c r="AC192">
        <v>0.06</v>
      </c>
      <c r="AD192" t="s">
        <v>2632</v>
      </c>
    </row>
    <row r="193" spans="1:30" x14ac:dyDescent="0.25">
      <c r="A193">
        <v>6917</v>
      </c>
      <c r="B193" t="s">
        <v>368</v>
      </c>
      <c r="C193" t="s">
        <v>369</v>
      </c>
      <c r="D193" s="11">
        <f t="shared" si="2"/>
        <v>1118588.3999999999</v>
      </c>
      <c r="E193">
        <v>850640</v>
      </c>
      <c r="F193">
        <v>0</v>
      </c>
      <c r="G193">
        <v>0</v>
      </c>
      <c r="H193">
        <v>0</v>
      </c>
      <c r="I193">
        <v>156602.38</v>
      </c>
      <c r="J193">
        <v>33557.660000000003</v>
      </c>
      <c r="K193">
        <v>27964.71</v>
      </c>
      <c r="L193">
        <v>0</v>
      </c>
      <c r="M193">
        <v>10327.5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890136</v>
      </c>
      <c r="T193" s="2">
        <v>45261</v>
      </c>
      <c r="V193" t="s">
        <v>31</v>
      </c>
      <c r="W193">
        <v>406</v>
      </c>
      <c r="X193">
        <v>0</v>
      </c>
      <c r="Y193" t="s">
        <v>551</v>
      </c>
      <c r="Z193">
        <v>267948.40000000002</v>
      </c>
      <c r="AA193" t="s">
        <v>2475</v>
      </c>
      <c r="AB193">
        <v>145700</v>
      </c>
      <c r="AC193">
        <v>-0.15</v>
      </c>
      <c r="AD193" t="s">
        <v>2666</v>
      </c>
    </row>
    <row r="194" spans="1:30" x14ac:dyDescent="0.25">
      <c r="A194">
        <v>6919</v>
      </c>
      <c r="B194" t="s">
        <v>370</v>
      </c>
      <c r="C194" t="s">
        <v>371</v>
      </c>
      <c r="D194" s="11">
        <f t="shared" si="2"/>
        <v>1284424.3199999998</v>
      </c>
      <c r="E194">
        <v>993807.2</v>
      </c>
      <c r="F194">
        <v>0</v>
      </c>
      <c r="G194">
        <v>0</v>
      </c>
      <c r="H194">
        <v>0</v>
      </c>
      <c r="I194">
        <v>179819.4</v>
      </c>
      <c r="J194">
        <v>38532.730000000003</v>
      </c>
      <c r="K194">
        <v>32110.6</v>
      </c>
      <c r="L194">
        <v>0</v>
      </c>
      <c r="M194">
        <v>10327.5</v>
      </c>
      <c r="N194">
        <v>0</v>
      </c>
      <c r="O194">
        <v>0</v>
      </c>
      <c r="P194">
        <v>0</v>
      </c>
      <c r="Q194">
        <v>-40000</v>
      </c>
      <c r="R194">
        <v>0</v>
      </c>
      <c r="S194">
        <v>983634</v>
      </c>
      <c r="T194" s="2">
        <v>45261</v>
      </c>
      <c r="V194" t="s">
        <v>31</v>
      </c>
      <c r="W194">
        <v>105408</v>
      </c>
      <c r="X194">
        <v>0</v>
      </c>
      <c r="Y194" t="s">
        <v>551</v>
      </c>
      <c r="Z194">
        <v>290617.12</v>
      </c>
      <c r="AA194" t="s">
        <v>2470</v>
      </c>
      <c r="AB194">
        <v>158014</v>
      </c>
      <c r="AC194">
        <v>-0.09</v>
      </c>
      <c r="AD194" t="s">
        <v>2667</v>
      </c>
    </row>
    <row r="195" spans="1:30" x14ac:dyDescent="0.25">
      <c r="A195">
        <v>6921</v>
      </c>
      <c r="B195" t="s">
        <v>372</v>
      </c>
      <c r="C195" t="s">
        <v>373</v>
      </c>
      <c r="D195" s="11">
        <f t="shared" ref="D195:D258" si="3">+E195+F195+Z195</f>
        <v>1062301.53</v>
      </c>
      <c r="E195">
        <v>808790</v>
      </c>
      <c r="F195">
        <v>0</v>
      </c>
      <c r="G195">
        <v>0</v>
      </c>
      <c r="H195">
        <v>0</v>
      </c>
      <c r="I195">
        <v>141502.24</v>
      </c>
      <c r="J195">
        <v>30321.91</v>
      </c>
      <c r="K195">
        <v>25268.26</v>
      </c>
      <c r="L195">
        <v>0</v>
      </c>
      <c r="M195">
        <v>10327.5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803310</v>
      </c>
      <c r="T195" s="2">
        <v>45252</v>
      </c>
      <c r="V195" t="s">
        <v>31</v>
      </c>
      <c r="W195">
        <v>105408</v>
      </c>
      <c r="X195">
        <v>0</v>
      </c>
      <c r="Y195" t="s">
        <v>551</v>
      </c>
      <c r="Z195">
        <v>253511.53</v>
      </c>
      <c r="AA195" t="s">
        <v>2475</v>
      </c>
      <c r="AB195">
        <v>106950</v>
      </c>
      <c r="AC195">
        <v>-0.32</v>
      </c>
      <c r="AD195" t="s">
        <v>2668</v>
      </c>
    </row>
    <row r="196" spans="1:30" x14ac:dyDescent="0.25">
      <c r="A196">
        <v>6928</v>
      </c>
      <c r="B196" t="s">
        <v>374</v>
      </c>
      <c r="C196" t="s">
        <v>375</v>
      </c>
      <c r="D196" s="11">
        <f t="shared" si="3"/>
        <v>1162868.01</v>
      </c>
      <c r="E196">
        <v>901688.4</v>
      </c>
      <c r="F196">
        <v>0</v>
      </c>
      <c r="G196">
        <v>0</v>
      </c>
      <c r="H196">
        <v>0</v>
      </c>
      <c r="I196">
        <v>153749.12</v>
      </c>
      <c r="J196">
        <v>32946.239999999998</v>
      </c>
      <c r="K196">
        <v>27455.200000000001</v>
      </c>
      <c r="L196">
        <v>0</v>
      </c>
      <c r="M196">
        <v>10327.5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873730</v>
      </c>
      <c r="T196" s="2">
        <v>45246</v>
      </c>
      <c r="V196" t="s">
        <v>31</v>
      </c>
      <c r="W196">
        <v>105408</v>
      </c>
      <c r="X196">
        <v>0</v>
      </c>
      <c r="Y196" t="s">
        <v>551</v>
      </c>
      <c r="Z196">
        <v>261179.61</v>
      </c>
      <c r="AA196" t="s">
        <v>2470</v>
      </c>
      <c r="AB196">
        <v>85731</v>
      </c>
      <c r="AC196">
        <v>0.05</v>
      </c>
      <c r="AD196" t="s">
        <v>2669</v>
      </c>
    </row>
    <row r="197" spans="1:30" x14ac:dyDescent="0.25">
      <c r="A197">
        <v>6943</v>
      </c>
      <c r="B197" t="s">
        <v>707</v>
      </c>
      <c r="C197" t="s">
        <v>708</v>
      </c>
      <c r="D197" s="11">
        <f t="shared" si="3"/>
        <v>2419389.34</v>
      </c>
      <c r="E197">
        <v>2419389.34</v>
      </c>
      <c r="F197">
        <v>0</v>
      </c>
      <c r="G197">
        <v>0</v>
      </c>
      <c r="H197">
        <v>0</v>
      </c>
      <c r="I197">
        <v>338714.51</v>
      </c>
      <c r="J197">
        <v>72581.679999999993</v>
      </c>
      <c r="K197">
        <v>60484.74</v>
      </c>
      <c r="L197">
        <v>0</v>
      </c>
      <c r="M197">
        <v>10327.5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1937281</v>
      </c>
      <c r="T197" s="2">
        <v>45405</v>
      </c>
      <c r="V197" t="s">
        <v>31</v>
      </c>
      <c r="W197">
        <v>105408</v>
      </c>
      <c r="X197">
        <v>0</v>
      </c>
      <c r="Y197" t="s">
        <v>551</v>
      </c>
      <c r="Z197">
        <v>0</v>
      </c>
      <c r="AA197" t="s">
        <v>2470</v>
      </c>
      <c r="AB197">
        <v>522791</v>
      </c>
      <c r="AC197">
        <v>0.09</v>
      </c>
      <c r="AD197" t="s">
        <v>2670</v>
      </c>
    </row>
    <row r="198" spans="1:30" x14ac:dyDescent="0.25">
      <c r="A198">
        <v>6955</v>
      </c>
      <c r="B198" t="s">
        <v>376</v>
      </c>
      <c r="C198" t="s">
        <v>377</v>
      </c>
      <c r="D198" s="11">
        <f t="shared" si="3"/>
        <v>1203529.56</v>
      </c>
      <c r="E198">
        <v>932955</v>
      </c>
      <c r="F198">
        <v>0</v>
      </c>
      <c r="G198">
        <v>0</v>
      </c>
      <c r="H198">
        <v>0</v>
      </c>
      <c r="I198">
        <v>168494.14</v>
      </c>
      <c r="J198">
        <v>36105.89</v>
      </c>
      <c r="K198">
        <v>30088.240000000002</v>
      </c>
      <c r="L198">
        <v>0</v>
      </c>
      <c r="M198">
        <v>10327.5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958514</v>
      </c>
      <c r="T198" s="2">
        <v>45261</v>
      </c>
      <c r="V198" t="s">
        <v>31</v>
      </c>
      <c r="W198">
        <v>105408</v>
      </c>
      <c r="X198">
        <v>0</v>
      </c>
      <c r="Y198" t="s">
        <v>551</v>
      </c>
      <c r="Z198">
        <v>270574.56</v>
      </c>
      <c r="AA198" t="s">
        <v>2470</v>
      </c>
      <c r="AB198">
        <v>104222</v>
      </c>
      <c r="AC198">
        <v>0.21</v>
      </c>
      <c r="AD198" t="s">
        <v>2671</v>
      </c>
    </row>
    <row r="199" spans="1:30" x14ac:dyDescent="0.25">
      <c r="A199">
        <v>6956</v>
      </c>
      <c r="B199" t="s">
        <v>378</v>
      </c>
      <c r="C199" t="s">
        <v>379</v>
      </c>
      <c r="D199" s="11">
        <f t="shared" si="3"/>
        <v>834623.3</v>
      </c>
      <c r="E199">
        <v>640461</v>
      </c>
      <c r="F199">
        <v>0</v>
      </c>
      <c r="G199">
        <v>0</v>
      </c>
      <c r="H199">
        <v>0</v>
      </c>
      <c r="I199">
        <v>110646.37</v>
      </c>
      <c r="J199">
        <v>23709.94</v>
      </c>
      <c r="K199">
        <v>19758.28</v>
      </c>
      <c r="L199">
        <v>0</v>
      </c>
      <c r="M199">
        <v>10327.5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625888.85</v>
      </c>
      <c r="T199" s="2">
        <v>45316</v>
      </c>
      <c r="U199" s="2">
        <v>45581</v>
      </c>
      <c r="V199" t="s">
        <v>31</v>
      </c>
      <c r="W199">
        <v>100106</v>
      </c>
      <c r="X199">
        <v>0</v>
      </c>
      <c r="Y199" t="s">
        <v>551</v>
      </c>
      <c r="Z199">
        <v>194162.3</v>
      </c>
      <c r="AA199" t="s">
        <v>2470</v>
      </c>
      <c r="AB199">
        <v>20172</v>
      </c>
      <c r="AC199">
        <v>-0.26</v>
      </c>
      <c r="AD199" t="s">
        <v>2672</v>
      </c>
    </row>
    <row r="200" spans="1:30" x14ac:dyDescent="0.25">
      <c r="A200">
        <v>6963</v>
      </c>
      <c r="B200" t="s">
        <v>380</v>
      </c>
      <c r="C200" t="s">
        <v>381</v>
      </c>
      <c r="D200" s="11">
        <f t="shared" si="3"/>
        <v>808561</v>
      </c>
      <c r="E200">
        <v>808561</v>
      </c>
      <c r="F200">
        <v>0</v>
      </c>
      <c r="G200">
        <v>0</v>
      </c>
      <c r="H200">
        <v>0</v>
      </c>
      <c r="I200">
        <v>113198.54</v>
      </c>
      <c r="J200">
        <v>24256.83</v>
      </c>
      <c r="K200">
        <v>20214.03</v>
      </c>
      <c r="L200">
        <v>0</v>
      </c>
      <c r="M200">
        <v>10327.5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640564</v>
      </c>
      <c r="T200" s="2">
        <v>45261</v>
      </c>
      <c r="V200" t="s">
        <v>31</v>
      </c>
      <c r="W200">
        <v>105408</v>
      </c>
      <c r="X200">
        <v>0</v>
      </c>
      <c r="Y200" t="s">
        <v>551</v>
      </c>
      <c r="Z200">
        <v>0</v>
      </c>
      <c r="AA200" t="s">
        <v>2470</v>
      </c>
      <c r="AB200">
        <v>0</v>
      </c>
      <c r="AC200">
        <v>-0.1</v>
      </c>
      <c r="AD200" t="s">
        <v>1337</v>
      </c>
    </row>
    <row r="201" spans="1:30" x14ac:dyDescent="0.25">
      <c r="A201">
        <v>6965</v>
      </c>
      <c r="B201" t="s">
        <v>382</v>
      </c>
      <c r="C201" t="s">
        <v>383</v>
      </c>
      <c r="D201" s="11">
        <f t="shared" si="3"/>
        <v>808561</v>
      </c>
      <c r="E201">
        <v>808561</v>
      </c>
      <c r="F201">
        <v>0</v>
      </c>
      <c r="G201">
        <v>0</v>
      </c>
      <c r="H201">
        <v>0</v>
      </c>
      <c r="I201">
        <v>113198.54</v>
      </c>
      <c r="J201">
        <v>24256.83</v>
      </c>
      <c r="K201">
        <v>20214.03</v>
      </c>
      <c r="L201">
        <v>0</v>
      </c>
      <c r="M201">
        <v>10327.5</v>
      </c>
      <c r="N201">
        <v>0</v>
      </c>
      <c r="O201">
        <v>0</v>
      </c>
      <c r="P201">
        <v>0</v>
      </c>
      <c r="Q201">
        <v>-300000</v>
      </c>
      <c r="R201">
        <v>0</v>
      </c>
      <c r="S201">
        <v>340564</v>
      </c>
      <c r="T201" s="2">
        <v>45261</v>
      </c>
      <c r="V201" t="s">
        <v>31</v>
      </c>
      <c r="W201">
        <v>3801</v>
      </c>
      <c r="X201">
        <v>0</v>
      </c>
      <c r="Y201" t="s">
        <v>551</v>
      </c>
      <c r="Z201">
        <v>0</v>
      </c>
      <c r="AA201" t="s">
        <v>2470</v>
      </c>
      <c r="AB201">
        <v>0</v>
      </c>
      <c r="AC201">
        <v>-0.1</v>
      </c>
      <c r="AD201" t="s">
        <v>2673</v>
      </c>
    </row>
    <row r="202" spans="1:30" x14ac:dyDescent="0.25">
      <c r="A202">
        <v>6966</v>
      </c>
      <c r="B202" t="s">
        <v>384</v>
      </c>
      <c r="C202" t="s">
        <v>385</v>
      </c>
      <c r="D202" s="11">
        <f t="shared" si="3"/>
        <v>345445.5</v>
      </c>
      <c r="E202">
        <v>345445.5</v>
      </c>
      <c r="F202">
        <v>0</v>
      </c>
      <c r="G202">
        <v>0</v>
      </c>
      <c r="H202">
        <v>0</v>
      </c>
      <c r="I202">
        <v>48362.36</v>
      </c>
      <c r="J202">
        <v>15026.88</v>
      </c>
      <c r="K202">
        <v>8636.14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4663.5200000000004</v>
      </c>
      <c r="R202">
        <v>4663.5200000000004</v>
      </c>
      <c r="S202">
        <v>278084</v>
      </c>
      <c r="T202" s="2">
        <v>44914</v>
      </c>
      <c r="U202" s="2">
        <v>45559</v>
      </c>
      <c r="V202" t="s">
        <v>31</v>
      </c>
      <c r="W202">
        <v>102904</v>
      </c>
      <c r="X202">
        <v>0</v>
      </c>
      <c r="Y202" t="s">
        <v>551</v>
      </c>
      <c r="Z202">
        <v>0</v>
      </c>
      <c r="AA202" t="s">
        <v>2470</v>
      </c>
      <c r="AB202">
        <v>25215</v>
      </c>
      <c r="AC202">
        <v>0.36</v>
      </c>
      <c r="AD202" t="s">
        <v>2674</v>
      </c>
    </row>
    <row r="203" spans="1:30" x14ac:dyDescent="0.25">
      <c r="A203">
        <v>6967</v>
      </c>
      <c r="B203" t="s">
        <v>386</v>
      </c>
      <c r="C203" t="s">
        <v>387</v>
      </c>
      <c r="D203" s="11">
        <f t="shared" si="3"/>
        <v>688200</v>
      </c>
      <c r="E203">
        <v>688200</v>
      </c>
      <c r="F203">
        <v>0</v>
      </c>
      <c r="G203">
        <v>0</v>
      </c>
      <c r="H203">
        <v>0</v>
      </c>
      <c r="I203">
        <v>96348</v>
      </c>
      <c r="J203">
        <v>20646</v>
      </c>
      <c r="K203">
        <v>17205</v>
      </c>
      <c r="L203">
        <v>0</v>
      </c>
      <c r="M203">
        <v>10327.5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543674</v>
      </c>
      <c r="T203" s="2">
        <v>44911</v>
      </c>
      <c r="V203" t="s">
        <v>31</v>
      </c>
      <c r="W203">
        <v>3207</v>
      </c>
      <c r="X203">
        <v>0</v>
      </c>
      <c r="Y203" t="s">
        <v>551</v>
      </c>
      <c r="Z203">
        <v>0</v>
      </c>
      <c r="AA203" t="s">
        <v>2475</v>
      </c>
      <c r="AB203">
        <v>0</v>
      </c>
      <c r="AC203">
        <v>0.5</v>
      </c>
      <c r="AD203" t="s">
        <v>2675</v>
      </c>
    </row>
    <row r="204" spans="1:30" x14ac:dyDescent="0.25">
      <c r="A204">
        <v>6972</v>
      </c>
      <c r="B204" t="s">
        <v>388</v>
      </c>
      <c r="C204" t="s">
        <v>389</v>
      </c>
      <c r="D204" s="11">
        <f t="shared" si="3"/>
        <v>808561</v>
      </c>
      <c r="E204">
        <v>808561</v>
      </c>
      <c r="F204">
        <v>0</v>
      </c>
      <c r="G204">
        <v>0</v>
      </c>
      <c r="H204">
        <v>0</v>
      </c>
      <c r="I204">
        <v>113198.54</v>
      </c>
      <c r="J204">
        <v>24256.83</v>
      </c>
      <c r="K204">
        <v>20214.03</v>
      </c>
      <c r="L204">
        <v>0</v>
      </c>
      <c r="M204">
        <v>10327.5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640564</v>
      </c>
      <c r="T204" s="2">
        <v>44935</v>
      </c>
      <c r="V204">
        <v>1</v>
      </c>
      <c r="W204">
        <v>105408</v>
      </c>
      <c r="X204">
        <v>0</v>
      </c>
      <c r="Y204" t="s">
        <v>551</v>
      </c>
      <c r="Z204">
        <v>0</v>
      </c>
      <c r="AA204" t="s">
        <v>2535</v>
      </c>
      <c r="AB204">
        <v>0</v>
      </c>
      <c r="AC204">
        <v>-0.1</v>
      </c>
      <c r="AD204" t="s">
        <v>1337</v>
      </c>
    </row>
    <row r="205" spans="1:30" x14ac:dyDescent="0.25">
      <c r="A205">
        <v>6975</v>
      </c>
      <c r="B205" t="s">
        <v>390</v>
      </c>
      <c r="C205" t="s">
        <v>391</v>
      </c>
      <c r="D205" s="11">
        <f t="shared" si="3"/>
        <v>1053314.6000000001</v>
      </c>
      <c r="E205">
        <v>1053314.6000000001</v>
      </c>
      <c r="F205">
        <v>0</v>
      </c>
      <c r="G205">
        <v>0</v>
      </c>
      <c r="H205">
        <v>0</v>
      </c>
      <c r="I205">
        <v>147464.04</v>
      </c>
      <c r="J205">
        <v>31599.43</v>
      </c>
      <c r="K205">
        <v>26332.86</v>
      </c>
      <c r="L205">
        <v>0</v>
      </c>
      <c r="M205">
        <v>10327.5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837591</v>
      </c>
      <c r="T205" s="2">
        <v>45002</v>
      </c>
      <c r="V205" t="s">
        <v>31</v>
      </c>
      <c r="W205">
        <v>104306</v>
      </c>
      <c r="X205">
        <v>0</v>
      </c>
      <c r="Y205" t="s">
        <v>551</v>
      </c>
      <c r="Z205">
        <v>0</v>
      </c>
      <c r="AA205" t="s">
        <v>2470</v>
      </c>
      <c r="AB205">
        <v>208444</v>
      </c>
      <c r="AC205">
        <v>0.23</v>
      </c>
      <c r="AD205" t="s">
        <v>2665</v>
      </c>
    </row>
    <row r="206" spans="1:30" x14ac:dyDescent="0.25">
      <c r="A206">
        <v>6988</v>
      </c>
      <c r="B206" t="s">
        <v>392</v>
      </c>
      <c r="C206" t="s">
        <v>393</v>
      </c>
      <c r="D206" s="11">
        <f t="shared" si="3"/>
        <v>854788.5</v>
      </c>
      <c r="E206">
        <v>854788.5</v>
      </c>
      <c r="F206">
        <v>0</v>
      </c>
      <c r="G206">
        <v>0</v>
      </c>
      <c r="H206">
        <v>0</v>
      </c>
      <c r="I206">
        <v>119670.39999999999</v>
      </c>
      <c r="J206">
        <v>25643.66</v>
      </c>
      <c r="K206">
        <v>21369.71</v>
      </c>
      <c r="L206">
        <v>0</v>
      </c>
      <c r="M206">
        <v>10327.5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677777</v>
      </c>
      <c r="T206" s="2">
        <v>44986</v>
      </c>
      <c r="V206" t="s">
        <v>31</v>
      </c>
      <c r="W206">
        <v>105408</v>
      </c>
      <c r="X206">
        <v>0</v>
      </c>
      <c r="Y206" t="s">
        <v>551</v>
      </c>
      <c r="Z206">
        <v>0</v>
      </c>
      <c r="AA206" t="s">
        <v>2470</v>
      </c>
      <c r="AB206">
        <v>38663</v>
      </c>
      <c r="AC206">
        <v>-0.23</v>
      </c>
      <c r="AD206" t="s">
        <v>2676</v>
      </c>
    </row>
    <row r="207" spans="1:30" x14ac:dyDescent="0.25">
      <c r="A207">
        <v>7000</v>
      </c>
      <c r="B207" t="s">
        <v>397</v>
      </c>
      <c r="C207" t="s">
        <v>398</v>
      </c>
      <c r="D207" s="11">
        <f t="shared" si="3"/>
        <v>949013</v>
      </c>
      <c r="E207">
        <v>949013</v>
      </c>
      <c r="F207">
        <v>0</v>
      </c>
      <c r="G207">
        <v>0</v>
      </c>
      <c r="H207">
        <v>0</v>
      </c>
      <c r="I207">
        <v>132861.82</v>
      </c>
      <c r="J207">
        <v>28470.39</v>
      </c>
      <c r="K207">
        <v>23725.33</v>
      </c>
      <c r="L207">
        <v>0</v>
      </c>
      <c r="M207">
        <v>10327.5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753628</v>
      </c>
      <c r="T207" s="2">
        <v>45128</v>
      </c>
      <c r="V207" t="s">
        <v>31</v>
      </c>
      <c r="W207">
        <v>400800</v>
      </c>
      <c r="X207">
        <v>0</v>
      </c>
      <c r="Y207" t="s">
        <v>551</v>
      </c>
      <c r="Z207">
        <v>0</v>
      </c>
      <c r="AA207" t="s">
        <v>2467</v>
      </c>
      <c r="AB207">
        <v>0</v>
      </c>
      <c r="AC207">
        <v>0.04</v>
      </c>
      <c r="AD207" t="s">
        <v>2677</v>
      </c>
    </row>
    <row r="208" spans="1:30" x14ac:dyDescent="0.25">
      <c r="A208">
        <v>7012</v>
      </c>
      <c r="B208" t="s">
        <v>403</v>
      </c>
      <c r="C208" t="s">
        <v>404</v>
      </c>
      <c r="D208" s="11">
        <f t="shared" si="3"/>
        <v>384612.8</v>
      </c>
      <c r="E208">
        <v>384612.8</v>
      </c>
      <c r="F208">
        <v>0</v>
      </c>
      <c r="G208">
        <v>0</v>
      </c>
      <c r="H208">
        <v>0</v>
      </c>
      <c r="I208">
        <v>53845.79</v>
      </c>
      <c r="J208">
        <v>11538.38</v>
      </c>
      <c r="K208">
        <v>9615.32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309613</v>
      </c>
      <c r="T208" s="2">
        <v>45139</v>
      </c>
      <c r="U208" s="2">
        <v>45565</v>
      </c>
      <c r="V208" t="s">
        <v>31</v>
      </c>
      <c r="W208">
        <v>105408</v>
      </c>
      <c r="X208">
        <v>0</v>
      </c>
      <c r="Y208" t="s">
        <v>551</v>
      </c>
      <c r="Z208">
        <v>0</v>
      </c>
      <c r="AA208" t="s">
        <v>2470</v>
      </c>
      <c r="AB208">
        <v>0</v>
      </c>
      <c r="AC208">
        <v>-0.31</v>
      </c>
      <c r="AD208" t="s">
        <v>2511</v>
      </c>
    </row>
    <row r="209" spans="1:30" x14ac:dyDescent="0.25">
      <c r="A209">
        <v>7013</v>
      </c>
      <c r="B209" t="s">
        <v>561</v>
      </c>
      <c r="C209" t="s">
        <v>709</v>
      </c>
      <c r="D209" s="11">
        <f t="shared" si="3"/>
        <v>936202.69</v>
      </c>
      <c r="E209">
        <v>936202.69</v>
      </c>
      <c r="F209">
        <v>0</v>
      </c>
      <c r="G209">
        <v>0</v>
      </c>
      <c r="H209">
        <v>0</v>
      </c>
      <c r="I209">
        <v>131068.38</v>
      </c>
      <c r="J209">
        <v>28086.080000000002</v>
      </c>
      <c r="K209">
        <v>23405.06</v>
      </c>
      <c r="L209">
        <v>0</v>
      </c>
      <c r="M209">
        <v>10327.5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743316</v>
      </c>
      <c r="T209" s="2">
        <v>45369</v>
      </c>
      <c r="V209" t="s">
        <v>31</v>
      </c>
      <c r="W209">
        <v>3801</v>
      </c>
      <c r="X209">
        <v>0</v>
      </c>
      <c r="Y209" t="s">
        <v>551</v>
      </c>
      <c r="Z209">
        <v>0</v>
      </c>
      <c r="AA209" t="s">
        <v>2470</v>
      </c>
      <c r="AB209">
        <v>108659.84</v>
      </c>
      <c r="AC209">
        <v>0.33</v>
      </c>
      <c r="AD209" t="s">
        <v>2678</v>
      </c>
    </row>
    <row r="210" spans="1:30" x14ac:dyDescent="0.25">
      <c r="A210">
        <v>7016</v>
      </c>
      <c r="B210" t="s">
        <v>405</v>
      </c>
      <c r="C210" t="s">
        <v>406</v>
      </c>
      <c r="D210" s="11">
        <f t="shared" si="3"/>
        <v>739640</v>
      </c>
      <c r="E210">
        <v>739640</v>
      </c>
      <c r="F210">
        <v>0</v>
      </c>
      <c r="G210">
        <v>0</v>
      </c>
      <c r="H210">
        <v>0</v>
      </c>
      <c r="I210">
        <v>103549.61</v>
      </c>
      <c r="J210">
        <v>23710.93</v>
      </c>
      <c r="K210">
        <v>18491.009999999998</v>
      </c>
      <c r="L210">
        <v>0</v>
      </c>
      <c r="M210">
        <v>10327.5</v>
      </c>
      <c r="N210">
        <v>0</v>
      </c>
      <c r="O210">
        <v>0</v>
      </c>
      <c r="P210">
        <v>0</v>
      </c>
      <c r="Q210">
        <v>1521.72</v>
      </c>
      <c r="R210">
        <v>1521.72</v>
      </c>
      <c r="S210">
        <v>585082</v>
      </c>
      <c r="T210" s="2">
        <v>45141</v>
      </c>
      <c r="U210" s="2">
        <v>45565</v>
      </c>
      <c r="V210" t="s">
        <v>31</v>
      </c>
      <c r="W210">
        <v>100106</v>
      </c>
      <c r="X210">
        <v>0</v>
      </c>
      <c r="Y210" t="s">
        <v>551</v>
      </c>
      <c r="Z210">
        <v>0</v>
      </c>
      <c r="AA210" t="s">
        <v>2470</v>
      </c>
      <c r="AB210">
        <v>80688</v>
      </c>
      <c r="AC210">
        <v>-0.67</v>
      </c>
      <c r="AD210" t="s">
        <v>2679</v>
      </c>
    </row>
    <row r="211" spans="1:30" x14ac:dyDescent="0.25">
      <c r="A211">
        <v>7018</v>
      </c>
      <c r="B211" t="s">
        <v>408</v>
      </c>
      <c r="C211" t="s">
        <v>409</v>
      </c>
      <c r="D211" s="11">
        <f t="shared" si="3"/>
        <v>1644744.19</v>
      </c>
      <c r="E211">
        <v>1644744.19</v>
      </c>
      <c r="F211">
        <v>0</v>
      </c>
      <c r="G211">
        <v>0</v>
      </c>
      <c r="H211">
        <v>0</v>
      </c>
      <c r="I211">
        <v>230264.18</v>
      </c>
      <c r="J211">
        <v>49342.32</v>
      </c>
      <c r="K211">
        <v>41118.6</v>
      </c>
      <c r="L211">
        <v>0</v>
      </c>
      <c r="M211">
        <v>10327.5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1313692</v>
      </c>
      <c r="T211" s="2">
        <v>45145</v>
      </c>
      <c r="V211" t="s">
        <v>31</v>
      </c>
      <c r="W211">
        <v>105408</v>
      </c>
      <c r="X211">
        <v>0</v>
      </c>
      <c r="Y211" t="s">
        <v>551</v>
      </c>
      <c r="Z211">
        <v>0</v>
      </c>
      <c r="AA211" t="s">
        <v>2470</v>
      </c>
      <c r="AB211">
        <v>316028</v>
      </c>
      <c r="AC211">
        <v>0.41</v>
      </c>
      <c r="AD211" t="s">
        <v>2680</v>
      </c>
    </row>
    <row r="212" spans="1:30" x14ac:dyDescent="0.25">
      <c r="A212">
        <v>7022</v>
      </c>
      <c r="B212" t="s">
        <v>410</v>
      </c>
      <c r="C212" t="s">
        <v>411</v>
      </c>
      <c r="D212" s="11">
        <f t="shared" si="3"/>
        <v>740900</v>
      </c>
      <c r="E212">
        <v>740900</v>
      </c>
      <c r="F212">
        <v>0</v>
      </c>
      <c r="G212">
        <v>0</v>
      </c>
      <c r="H212">
        <v>0</v>
      </c>
      <c r="I212">
        <v>103726</v>
      </c>
      <c r="J212">
        <v>22227</v>
      </c>
      <c r="K212">
        <v>18522.5</v>
      </c>
      <c r="L212">
        <v>0</v>
      </c>
      <c r="M212">
        <v>10327.5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586097</v>
      </c>
      <c r="T212" s="2">
        <v>45152</v>
      </c>
      <c r="V212" t="s">
        <v>31</v>
      </c>
      <c r="W212">
        <v>105408</v>
      </c>
      <c r="X212">
        <v>0</v>
      </c>
      <c r="Y212" t="s">
        <v>551</v>
      </c>
      <c r="Z212">
        <v>0</v>
      </c>
      <c r="AA212" t="s">
        <v>2475</v>
      </c>
      <c r="AB212">
        <v>46500</v>
      </c>
      <c r="AC212">
        <v>0</v>
      </c>
      <c r="AD212" t="s">
        <v>2539</v>
      </c>
    </row>
    <row r="213" spans="1:30" x14ac:dyDescent="0.25">
      <c r="A213">
        <v>7026</v>
      </c>
      <c r="B213" t="s">
        <v>412</v>
      </c>
      <c r="C213" t="s">
        <v>413</v>
      </c>
      <c r="D213" s="11">
        <f t="shared" si="3"/>
        <v>953250</v>
      </c>
      <c r="E213">
        <v>953250</v>
      </c>
      <c r="F213">
        <v>0</v>
      </c>
      <c r="G213">
        <v>0</v>
      </c>
      <c r="H213">
        <v>0</v>
      </c>
      <c r="I213">
        <v>133455</v>
      </c>
      <c r="J213">
        <v>28597.5</v>
      </c>
      <c r="K213">
        <v>23831.25</v>
      </c>
      <c r="L213">
        <v>0</v>
      </c>
      <c r="M213">
        <v>10327.5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906713</v>
      </c>
      <c r="T213" s="2">
        <v>45160</v>
      </c>
      <c r="V213" t="s">
        <v>31</v>
      </c>
      <c r="W213">
        <v>1508</v>
      </c>
      <c r="X213">
        <v>0</v>
      </c>
      <c r="Y213" t="s">
        <v>2681</v>
      </c>
      <c r="Z213">
        <v>0</v>
      </c>
      <c r="AA213" t="s">
        <v>2475</v>
      </c>
      <c r="AB213">
        <v>190650</v>
      </c>
      <c r="AC213">
        <v>0.25</v>
      </c>
      <c r="AD213" t="s">
        <v>2682</v>
      </c>
    </row>
    <row r="214" spans="1:30" x14ac:dyDescent="0.25">
      <c r="A214">
        <v>7031</v>
      </c>
      <c r="B214" t="s">
        <v>416</v>
      </c>
      <c r="C214" t="s">
        <v>417</v>
      </c>
      <c r="D214" s="11">
        <f t="shared" si="3"/>
        <v>740900</v>
      </c>
      <c r="E214">
        <v>740900</v>
      </c>
      <c r="F214">
        <v>0</v>
      </c>
      <c r="G214">
        <v>0</v>
      </c>
      <c r="H214">
        <v>0</v>
      </c>
      <c r="I214">
        <v>103726</v>
      </c>
      <c r="J214">
        <v>22227</v>
      </c>
      <c r="K214">
        <v>18522.5</v>
      </c>
      <c r="L214">
        <v>0</v>
      </c>
      <c r="M214">
        <v>10327.5</v>
      </c>
      <c r="N214">
        <v>0</v>
      </c>
      <c r="O214">
        <v>87914.55</v>
      </c>
      <c r="P214">
        <v>0</v>
      </c>
      <c r="Q214">
        <v>0</v>
      </c>
      <c r="R214">
        <v>0</v>
      </c>
      <c r="S214">
        <v>498182</v>
      </c>
      <c r="T214" s="2">
        <v>45154</v>
      </c>
      <c r="V214" t="s">
        <v>31</v>
      </c>
      <c r="W214">
        <v>1508</v>
      </c>
      <c r="X214">
        <v>0</v>
      </c>
      <c r="Y214" t="s">
        <v>551</v>
      </c>
      <c r="Z214">
        <v>0</v>
      </c>
      <c r="AA214" t="s">
        <v>2475</v>
      </c>
      <c r="AB214">
        <v>46500</v>
      </c>
      <c r="AC214">
        <v>-0.45</v>
      </c>
      <c r="AD214" t="s">
        <v>2683</v>
      </c>
    </row>
    <row r="215" spans="1:30" x14ac:dyDescent="0.25">
      <c r="A215">
        <v>7034</v>
      </c>
      <c r="B215" t="s">
        <v>418</v>
      </c>
      <c r="C215" t="s">
        <v>419</v>
      </c>
      <c r="D215" s="11">
        <f t="shared" si="3"/>
        <v>442754.83</v>
      </c>
      <c r="E215">
        <v>337251</v>
      </c>
      <c r="F215">
        <v>0</v>
      </c>
      <c r="G215">
        <v>0</v>
      </c>
      <c r="H215">
        <v>0</v>
      </c>
      <c r="I215">
        <v>61985.68</v>
      </c>
      <c r="J215">
        <v>15026.88</v>
      </c>
      <c r="K215">
        <v>11068.87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1744.23</v>
      </c>
      <c r="R215">
        <v>1744.23</v>
      </c>
      <c r="S215">
        <v>356417</v>
      </c>
      <c r="T215" s="2">
        <v>45160</v>
      </c>
      <c r="U215" s="2">
        <v>45560</v>
      </c>
      <c r="V215" t="s">
        <v>31</v>
      </c>
      <c r="W215">
        <v>105408</v>
      </c>
      <c r="X215">
        <v>0</v>
      </c>
      <c r="Y215" t="s">
        <v>551</v>
      </c>
      <c r="Z215">
        <v>105503.83</v>
      </c>
      <c r="AA215" t="s">
        <v>2479</v>
      </c>
      <c r="AB215">
        <v>32729</v>
      </c>
      <c r="AC215">
        <v>-0.63</v>
      </c>
      <c r="AD215" t="s">
        <v>2684</v>
      </c>
    </row>
    <row r="216" spans="1:30" x14ac:dyDescent="0.25">
      <c r="A216">
        <v>7037</v>
      </c>
      <c r="B216" t="s">
        <v>420</v>
      </c>
      <c r="C216" t="s">
        <v>421</v>
      </c>
      <c r="D216" s="11">
        <f t="shared" si="3"/>
        <v>932295.06</v>
      </c>
      <c r="E216">
        <v>702460</v>
      </c>
      <c r="F216">
        <v>0</v>
      </c>
      <c r="G216">
        <v>0</v>
      </c>
      <c r="H216">
        <v>0</v>
      </c>
      <c r="I216">
        <v>130521.31</v>
      </c>
      <c r="J216">
        <v>27968.85</v>
      </c>
      <c r="K216">
        <v>23307.37</v>
      </c>
      <c r="L216">
        <v>0</v>
      </c>
      <c r="M216">
        <v>10327.5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740170</v>
      </c>
      <c r="T216" s="2">
        <v>45166</v>
      </c>
      <c r="V216" t="s">
        <v>31</v>
      </c>
      <c r="W216">
        <v>105408</v>
      </c>
      <c r="X216">
        <v>0</v>
      </c>
      <c r="Y216" t="s">
        <v>551</v>
      </c>
      <c r="Z216">
        <v>229835.06</v>
      </c>
      <c r="AA216" t="s">
        <v>2475</v>
      </c>
      <c r="AB216">
        <v>71300</v>
      </c>
      <c r="AC216">
        <v>-0.03</v>
      </c>
      <c r="AD216" t="s">
        <v>2685</v>
      </c>
    </row>
    <row r="217" spans="1:30" x14ac:dyDescent="0.25">
      <c r="A217">
        <v>7039</v>
      </c>
      <c r="B217" t="s">
        <v>422</v>
      </c>
      <c r="C217" t="s">
        <v>423</v>
      </c>
      <c r="D217" s="11">
        <f t="shared" si="3"/>
        <v>892274.8</v>
      </c>
      <c r="E217">
        <v>892274.8</v>
      </c>
      <c r="F217">
        <v>0</v>
      </c>
      <c r="G217">
        <v>0</v>
      </c>
      <c r="H217">
        <v>0</v>
      </c>
      <c r="I217">
        <v>124918.48</v>
      </c>
      <c r="J217">
        <v>26768.25</v>
      </c>
      <c r="K217">
        <v>22306.880000000001</v>
      </c>
      <c r="L217">
        <v>0</v>
      </c>
      <c r="M217">
        <v>10327.5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707953</v>
      </c>
      <c r="T217" s="2">
        <v>45166</v>
      </c>
      <c r="V217" t="s">
        <v>31</v>
      </c>
      <c r="W217">
        <v>105408</v>
      </c>
      <c r="X217">
        <v>0</v>
      </c>
      <c r="Y217" t="s">
        <v>551</v>
      </c>
      <c r="Z217">
        <v>0</v>
      </c>
      <c r="AA217" t="s">
        <v>2470</v>
      </c>
      <c r="AB217">
        <v>70602</v>
      </c>
      <c r="AC217">
        <v>-0.69</v>
      </c>
      <c r="AD217" t="s">
        <v>2513</v>
      </c>
    </row>
    <row r="218" spans="1:30" x14ac:dyDescent="0.25">
      <c r="A218">
        <v>7043</v>
      </c>
      <c r="B218" t="s">
        <v>424</v>
      </c>
      <c r="C218" t="s">
        <v>425</v>
      </c>
      <c r="D218" s="11">
        <f t="shared" si="3"/>
        <v>808561</v>
      </c>
      <c r="E218">
        <v>808561</v>
      </c>
      <c r="F218">
        <v>0</v>
      </c>
      <c r="G218">
        <v>0</v>
      </c>
      <c r="H218">
        <v>0</v>
      </c>
      <c r="I218">
        <v>113198.54</v>
      </c>
      <c r="J218">
        <v>24256.83</v>
      </c>
      <c r="K218">
        <v>20214.03</v>
      </c>
      <c r="L218">
        <v>0</v>
      </c>
      <c r="M218">
        <v>10327.5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640564</v>
      </c>
      <c r="T218" s="2">
        <v>45170</v>
      </c>
      <c r="V218" t="s">
        <v>31</v>
      </c>
      <c r="W218">
        <v>105408</v>
      </c>
      <c r="X218">
        <v>0</v>
      </c>
      <c r="Y218" t="s">
        <v>551</v>
      </c>
      <c r="Z218">
        <v>0</v>
      </c>
      <c r="AA218" t="s">
        <v>2470</v>
      </c>
      <c r="AB218">
        <v>0</v>
      </c>
      <c r="AC218">
        <v>-0.1</v>
      </c>
      <c r="AD218" t="s">
        <v>1337</v>
      </c>
    </row>
    <row r="219" spans="1:30" x14ac:dyDescent="0.25">
      <c r="A219">
        <v>7052</v>
      </c>
      <c r="B219" t="s">
        <v>426</v>
      </c>
      <c r="C219" t="s">
        <v>427</v>
      </c>
      <c r="D219" s="11">
        <f t="shared" si="3"/>
        <v>785027</v>
      </c>
      <c r="E219">
        <v>785027</v>
      </c>
      <c r="F219">
        <v>0</v>
      </c>
      <c r="G219">
        <v>0</v>
      </c>
      <c r="H219">
        <v>0</v>
      </c>
      <c r="I219">
        <v>109903.78</v>
      </c>
      <c r="J219">
        <v>23550.81</v>
      </c>
      <c r="K219">
        <v>19625.68</v>
      </c>
      <c r="L219">
        <v>0</v>
      </c>
      <c r="M219">
        <v>10327.5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621619</v>
      </c>
      <c r="T219" s="2">
        <v>45281</v>
      </c>
      <c r="V219" t="s">
        <v>31</v>
      </c>
      <c r="W219">
        <v>105408</v>
      </c>
      <c r="X219">
        <v>0</v>
      </c>
      <c r="Y219" t="s">
        <v>551</v>
      </c>
      <c r="Z219">
        <v>0</v>
      </c>
      <c r="AA219" t="s">
        <v>2470</v>
      </c>
      <c r="AB219">
        <v>30258</v>
      </c>
      <c r="AC219">
        <v>-0.23</v>
      </c>
      <c r="AD219" t="s">
        <v>2686</v>
      </c>
    </row>
    <row r="220" spans="1:30" x14ac:dyDescent="0.25">
      <c r="A220">
        <v>7053</v>
      </c>
      <c r="B220" t="s">
        <v>428</v>
      </c>
      <c r="C220" t="s">
        <v>429</v>
      </c>
      <c r="D220" s="11">
        <f t="shared" si="3"/>
        <v>768180</v>
      </c>
      <c r="E220">
        <v>768180</v>
      </c>
      <c r="F220">
        <v>0</v>
      </c>
      <c r="G220">
        <v>0</v>
      </c>
      <c r="H220">
        <v>0</v>
      </c>
      <c r="I220">
        <v>107545.2</v>
      </c>
      <c r="J220">
        <v>23045.4</v>
      </c>
      <c r="K220">
        <v>19204.5</v>
      </c>
      <c r="L220">
        <v>0</v>
      </c>
      <c r="M220">
        <v>10327.5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608058</v>
      </c>
      <c r="T220" s="2">
        <v>45182</v>
      </c>
      <c r="V220" t="s">
        <v>31</v>
      </c>
      <c r="W220">
        <v>105408</v>
      </c>
      <c r="X220">
        <v>0</v>
      </c>
      <c r="Y220" t="s">
        <v>551</v>
      </c>
      <c r="Z220">
        <v>0</v>
      </c>
      <c r="AA220" t="s">
        <v>2475</v>
      </c>
      <c r="AB220">
        <v>71300</v>
      </c>
      <c r="AC220">
        <v>0.6</v>
      </c>
      <c r="AD220" t="s">
        <v>2687</v>
      </c>
    </row>
    <row r="221" spans="1:30" x14ac:dyDescent="0.25">
      <c r="A221">
        <v>7061</v>
      </c>
      <c r="B221" t="s">
        <v>432</v>
      </c>
      <c r="C221" t="s">
        <v>433</v>
      </c>
      <c r="D221" s="11">
        <f t="shared" si="3"/>
        <v>1040303.1</v>
      </c>
      <c r="E221">
        <v>808561</v>
      </c>
      <c r="F221">
        <v>0</v>
      </c>
      <c r="G221">
        <v>0</v>
      </c>
      <c r="H221">
        <v>0</v>
      </c>
      <c r="I221">
        <v>145642.44</v>
      </c>
      <c r="J221">
        <v>31209.1</v>
      </c>
      <c r="K221">
        <v>26007.58</v>
      </c>
      <c r="L221">
        <v>0</v>
      </c>
      <c r="M221">
        <v>10327.5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827117</v>
      </c>
      <c r="T221" s="2">
        <v>45194</v>
      </c>
      <c r="V221" t="s">
        <v>31</v>
      </c>
      <c r="W221">
        <v>105408</v>
      </c>
      <c r="X221">
        <v>0</v>
      </c>
      <c r="Y221" t="s">
        <v>551</v>
      </c>
      <c r="Z221">
        <v>231742.1</v>
      </c>
      <c r="AA221" t="s">
        <v>2470</v>
      </c>
      <c r="AB221">
        <v>0</v>
      </c>
      <c r="AC221">
        <v>0.52</v>
      </c>
      <c r="AD221" t="s">
        <v>2688</v>
      </c>
    </row>
    <row r="222" spans="1:30" x14ac:dyDescent="0.25">
      <c r="A222">
        <v>7062</v>
      </c>
      <c r="B222" t="s">
        <v>434</v>
      </c>
      <c r="C222" t="s">
        <v>435</v>
      </c>
      <c r="D222" s="11">
        <f t="shared" si="3"/>
        <v>1040303.1</v>
      </c>
      <c r="E222">
        <v>808561</v>
      </c>
      <c r="F222">
        <v>0</v>
      </c>
      <c r="G222">
        <v>0</v>
      </c>
      <c r="H222">
        <v>0</v>
      </c>
      <c r="I222">
        <v>145642.44</v>
      </c>
      <c r="J222">
        <v>31209.1</v>
      </c>
      <c r="K222">
        <v>26007.58</v>
      </c>
      <c r="L222">
        <v>0</v>
      </c>
      <c r="M222">
        <v>10327.5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827117</v>
      </c>
      <c r="T222" s="2">
        <v>45194</v>
      </c>
      <c r="V222" t="s">
        <v>31</v>
      </c>
      <c r="W222">
        <v>105408</v>
      </c>
      <c r="X222">
        <v>0</v>
      </c>
      <c r="Y222" t="s">
        <v>551</v>
      </c>
      <c r="Z222">
        <v>231742.1</v>
      </c>
      <c r="AA222" t="s">
        <v>2470</v>
      </c>
      <c r="AB222">
        <v>0</v>
      </c>
      <c r="AC222">
        <v>0.52</v>
      </c>
      <c r="AD222" t="s">
        <v>2688</v>
      </c>
    </row>
    <row r="223" spans="1:30" x14ac:dyDescent="0.25">
      <c r="A223">
        <v>7064</v>
      </c>
      <c r="B223" t="s">
        <v>436</v>
      </c>
      <c r="C223" t="s">
        <v>437</v>
      </c>
      <c r="D223" s="11">
        <f t="shared" si="3"/>
        <v>1171807.2</v>
      </c>
      <c r="E223">
        <v>908748.6</v>
      </c>
      <c r="F223">
        <v>0</v>
      </c>
      <c r="G223">
        <v>0</v>
      </c>
      <c r="H223">
        <v>0</v>
      </c>
      <c r="I223">
        <v>164053.01</v>
      </c>
      <c r="J223">
        <v>35154.22</v>
      </c>
      <c r="K223">
        <v>29295.18</v>
      </c>
      <c r="L223">
        <v>0</v>
      </c>
      <c r="M223">
        <v>10327.5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932977</v>
      </c>
      <c r="T223" s="2">
        <v>45194</v>
      </c>
      <c r="V223" t="s">
        <v>31</v>
      </c>
      <c r="W223">
        <v>122104</v>
      </c>
      <c r="X223">
        <v>0</v>
      </c>
      <c r="Y223" t="s">
        <v>551</v>
      </c>
      <c r="Z223">
        <v>263058.59999999998</v>
      </c>
      <c r="AA223" t="s">
        <v>2470</v>
      </c>
      <c r="AB223">
        <v>84050</v>
      </c>
      <c r="AC223">
        <v>-0.28999999999999998</v>
      </c>
      <c r="AD223" t="s">
        <v>2522</v>
      </c>
    </row>
    <row r="224" spans="1:30" x14ac:dyDescent="0.25">
      <c r="A224">
        <v>7071</v>
      </c>
      <c r="B224" t="s">
        <v>438</v>
      </c>
      <c r="C224" t="s">
        <v>439</v>
      </c>
      <c r="D224" s="11">
        <f t="shared" si="3"/>
        <v>828060.6</v>
      </c>
      <c r="E224">
        <v>828060.6</v>
      </c>
      <c r="F224">
        <v>0</v>
      </c>
      <c r="G224">
        <v>0</v>
      </c>
      <c r="H224">
        <v>0</v>
      </c>
      <c r="I224">
        <v>115928.48</v>
      </c>
      <c r="J224">
        <v>24841.82</v>
      </c>
      <c r="K224">
        <v>20701.52</v>
      </c>
      <c r="L224">
        <v>0</v>
      </c>
      <c r="M224">
        <v>10327.5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656261</v>
      </c>
      <c r="T224" s="2">
        <v>45401</v>
      </c>
      <c r="U224" s="2">
        <v>45565</v>
      </c>
      <c r="V224" t="s">
        <v>31</v>
      </c>
      <c r="W224">
        <v>105408</v>
      </c>
      <c r="X224">
        <v>0</v>
      </c>
      <c r="Y224" t="s">
        <v>551</v>
      </c>
      <c r="Z224">
        <v>0</v>
      </c>
      <c r="AA224" t="s">
        <v>2470</v>
      </c>
      <c r="AB224">
        <v>45387</v>
      </c>
      <c r="AC224">
        <v>-0.28000000000000003</v>
      </c>
      <c r="AD224" t="s">
        <v>2689</v>
      </c>
    </row>
    <row r="225" spans="1:30" x14ac:dyDescent="0.25">
      <c r="A225">
        <v>7072</v>
      </c>
      <c r="B225" t="s">
        <v>440</v>
      </c>
      <c r="C225" t="s">
        <v>441</v>
      </c>
      <c r="D225" s="11">
        <f t="shared" si="3"/>
        <v>761360</v>
      </c>
      <c r="E225">
        <v>761360</v>
      </c>
      <c r="F225">
        <v>0</v>
      </c>
      <c r="G225">
        <v>0</v>
      </c>
      <c r="H225">
        <v>0</v>
      </c>
      <c r="I225">
        <v>106590.39999999999</v>
      </c>
      <c r="J225">
        <v>22840.799999999999</v>
      </c>
      <c r="K225">
        <v>19034</v>
      </c>
      <c r="L225">
        <v>0</v>
      </c>
      <c r="M225">
        <v>10327.5</v>
      </c>
      <c r="N225">
        <v>0</v>
      </c>
      <c r="O225">
        <v>0</v>
      </c>
      <c r="P225">
        <v>0</v>
      </c>
      <c r="Q225">
        <v>-40000</v>
      </c>
      <c r="R225">
        <v>0</v>
      </c>
      <c r="S225">
        <v>562567</v>
      </c>
      <c r="T225" s="2">
        <v>45208</v>
      </c>
      <c r="V225" t="s">
        <v>31</v>
      </c>
      <c r="W225">
        <v>105408</v>
      </c>
      <c r="X225">
        <v>0</v>
      </c>
      <c r="Y225" t="s">
        <v>551</v>
      </c>
      <c r="Z225">
        <v>0</v>
      </c>
      <c r="AA225" t="s">
        <v>2475</v>
      </c>
      <c r="AB225">
        <v>65100</v>
      </c>
      <c r="AC225">
        <v>-0.3</v>
      </c>
      <c r="AD225" t="s">
        <v>2690</v>
      </c>
    </row>
    <row r="226" spans="1:30" x14ac:dyDescent="0.25">
      <c r="A226">
        <v>7075</v>
      </c>
      <c r="B226" t="s">
        <v>442</v>
      </c>
      <c r="C226" t="s">
        <v>443</v>
      </c>
      <c r="D226" s="11">
        <f t="shared" si="3"/>
        <v>886223.2</v>
      </c>
      <c r="E226">
        <v>886223.2</v>
      </c>
      <c r="F226">
        <v>0</v>
      </c>
      <c r="G226">
        <v>0</v>
      </c>
      <c r="H226">
        <v>0</v>
      </c>
      <c r="I226">
        <v>124071.26</v>
      </c>
      <c r="J226">
        <v>26586.7</v>
      </c>
      <c r="K226">
        <v>22155.59</v>
      </c>
      <c r="L226">
        <v>0</v>
      </c>
      <c r="M226">
        <v>10327.5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703082</v>
      </c>
      <c r="T226" s="2">
        <v>45203</v>
      </c>
      <c r="V226" t="s">
        <v>31</v>
      </c>
      <c r="W226">
        <v>2501</v>
      </c>
      <c r="X226">
        <v>0</v>
      </c>
      <c r="Y226" t="s">
        <v>551</v>
      </c>
      <c r="Z226">
        <v>0</v>
      </c>
      <c r="AA226" t="s">
        <v>2470</v>
      </c>
      <c r="AB226">
        <v>65559</v>
      </c>
      <c r="AC226">
        <v>-0.15</v>
      </c>
      <c r="AD226" t="s">
        <v>2691</v>
      </c>
    </row>
    <row r="227" spans="1:30" x14ac:dyDescent="0.25">
      <c r="A227">
        <v>7080</v>
      </c>
      <c r="B227" t="s">
        <v>448</v>
      </c>
      <c r="C227" t="s">
        <v>449</v>
      </c>
      <c r="D227" s="11">
        <f t="shared" si="3"/>
        <v>808561</v>
      </c>
      <c r="E227">
        <v>808561</v>
      </c>
      <c r="F227">
        <v>0</v>
      </c>
      <c r="G227">
        <v>0</v>
      </c>
      <c r="H227">
        <v>0</v>
      </c>
      <c r="I227">
        <v>113198.54</v>
      </c>
      <c r="J227">
        <v>24256.83</v>
      </c>
      <c r="K227">
        <v>20214.03</v>
      </c>
      <c r="L227">
        <v>0</v>
      </c>
      <c r="M227">
        <v>10327.5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640564</v>
      </c>
      <c r="T227" s="2">
        <v>45201</v>
      </c>
      <c r="U227" s="2">
        <v>45575</v>
      </c>
      <c r="V227" t="s">
        <v>31</v>
      </c>
      <c r="W227">
        <v>2501</v>
      </c>
      <c r="X227">
        <v>0</v>
      </c>
      <c r="Y227" t="s">
        <v>551</v>
      </c>
      <c r="Z227">
        <v>0</v>
      </c>
      <c r="AA227" t="s">
        <v>2470</v>
      </c>
      <c r="AB227">
        <v>0</v>
      </c>
      <c r="AC227">
        <v>-0.1</v>
      </c>
      <c r="AD227" t="s">
        <v>1337</v>
      </c>
    </row>
    <row r="228" spans="1:30" x14ac:dyDescent="0.25">
      <c r="A228">
        <v>7081</v>
      </c>
      <c r="B228" t="s">
        <v>450</v>
      </c>
      <c r="C228" t="s">
        <v>451</v>
      </c>
      <c r="D228" s="11">
        <f t="shared" si="3"/>
        <v>716720</v>
      </c>
      <c r="E228">
        <v>716720</v>
      </c>
      <c r="F228">
        <v>0</v>
      </c>
      <c r="G228">
        <v>0</v>
      </c>
      <c r="H228">
        <v>0</v>
      </c>
      <c r="I228">
        <v>100340.8</v>
      </c>
      <c r="J228">
        <v>21501.599999999999</v>
      </c>
      <c r="K228">
        <v>17918</v>
      </c>
      <c r="L228">
        <v>0</v>
      </c>
      <c r="M228">
        <v>10327.5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566632</v>
      </c>
      <c r="T228" s="2">
        <v>45446</v>
      </c>
      <c r="U228" s="2">
        <v>45587</v>
      </c>
      <c r="V228" t="s">
        <v>31</v>
      </c>
      <c r="W228">
        <v>105408</v>
      </c>
      <c r="X228">
        <v>0</v>
      </c>
      <c r="Y228" t="s">
        <v>551</v>
      </c>
      <c r="Z228">
        <v>0</v>
      </c>
      <c r="AA228" t="s">
        <v>2475</v>
      </c>
      <c r="AB228">
        <v>65100</v>
      </c>
      <c r="AC228">
        <v>-0.1</v>
      </c>
      <c r="AD228" t="s">
        <v>2692</v>
      </c>
    </row>
    <row r="229" spans="1:30" x14ac:dyDescent="0.25">
      <c r="A229">
        <v>7085</v>
      </c>
      <c r="B229" t="s">
        <v>452</v>
      </c>
      <c r="C229" t="s">
        <v>453</v>
      </c>
      <c r="D229" s="11">
        <f t="shared" si="3"/>
        <v>1202769.96</v>
      </c>
      <c r="E229">
        <v>944722</v>
      </c>
      <c r="F229">
        <v>0</v>
      </c>
      <c r="G229">
        <v>0</v>
      </c>
      <c r="H229">
        <v>0</v>
      </c>
      <c r="I229">
        <v>168387.79</v>
      </c>
      <c r="J229">
        <v>36148.92</v>
      </c>
      <c r="K229">
        <v>30069.25</v>
      </c>
      <c r="L229">
        <v>0</v>
      </c>
      <c r="M229">
        <v>10327.5</v>
      </c>
      <c r="N229">
        <v>0</v>
      </c>
      <c r="O229">
        <v>0</v>
      </c>
      <c r="P229">
        <v>0</v>
      </c>
      <c r="Q229">
        <v>-79934.179999999993</v>
      </c>
      <c r="R229">
        <v>65.819999999999993</v>
      </c>
      <c r="S229">
        <v>877902</v>
      </c>
      <c r="T229" s="2">
        <v>45218</v>
      </c>
      <c r="V229" t="s">
        <v>31</v>
      </c>
      <c r="W229">
        <v>2501</v>
      </c>
      <c r="X229">
        <v>0</v>
      </c>
      <c r="Y229" t="s">
        <v>551</v>
      </c>
      <c r="Z229">
        <v>258047.96</v>
      </c>
      <c r="AA229" t="s">
        <v>2470</v>
      </c>
      <c r="AB229">
        <v>161376</v>
      </c>
      <c r="AC229">
        <v>-0.32</v>
      </c>
      <c r="AD229" t="s">
        <v>2693</v>
      </c>
    </row>
    <row r="230" spans="1:30" x14ac:dyDescent="0.25">
      <c r="A230">
        <v>7086</v>
      </c>
      <c r="B230" t="s">
        <v>454</v>
      </c>
      <c r="C230" t="s">
        <v>455</v>
      </c>
      <c r="D230" s="11">
        <f t="shared" si="3"/>
        <v>808561</v>
      </c>
      <c r="E230">
        <v>808561</v>
      </c>
      <c r="F230">
        <v>0</v>
      </c>
      <c r="G230">
        <v>0</v>
      </c>
      <c r="H230">
        <v>0</v>
      </c>
      <c r="I230">
        <v>113198.54</v>
      </c>
      <c r="J230">
        <v>24256.83</v>
      </c>
      <c r="K230">
        <v>20214.03</v>
      </c>
      <c r="L230">
        <v>0</v>
      </c>
      <c r="M230">
        <v>10327.5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640564</v>
      </c>
      <c r="T230" s="2">
        <v>45218</v>
      </c>
      <c r="V230" t="s">
        <v>31</v>
      </c>
      <c r="W230">
        <v>2501</v>
      </c>
      <c r="X230">
        <v>0</v>
      </c>
      <c r="Y230" t="s">
        <v>551</v>
      </c>
      <c r="Z230">
        <v>0</v>
      </c>
      <c r="AA230" t="s">
        <v>2470</v>
      </c>
      <c r="AB230">
        <v>0</v>
      </c>
      <c r="AC230">
        <v>-0.1</v>
      </c>
      <c r="AD230" t="s">
        <v>1337</v>
      </c>
    </row>
    <row r="231" spans="1:30" x14ac:dyDescent="0.25">
      <c r="A231">
        <v>7087</v>
      </c>
      <c r="B231" t="s">
        <v>456</v>
      </c>
      <c r="C231" t="s">
        <v>457</v>
      </c>
      <c r="D231" s="11">
        <f t="shared" si="3"/>
        <v>534499.82999999996</v>
      </c>
      <c r="E231">
        <v>414870.8</v>
      </c>
      <c r="F231">
        <v>0</v>
      </c>
      <c r="G231">
        <v>0</v>
      </c>
      <c r="H231">
        <v>0</v>
      </c>
      <c r="I231">
        <v>74829.97</v>
      </c>
      <c r="J231">
        <v>16034.99</v>
      </c>
      <c r="K231">
        <v>13362.5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430272</v>
      </c>
      <c r="T231" s="2">
        <v>45579</v>
      </c>
      <c r="V231" t="s">
        <v>31</v>
      </c>
      <c r="W231">
        <v>105408</v>
      </c>
      <c r="X231">
        <v>0</v>
      </c>
      <c r="Y231" t="s">
        <v>551</v>
      </c>
      <c r="Z231">
        <v>119629.03</v>
      </c>
      <c r="AA231" t="s">
        <v>2470</v>
      </c>
      <c r="AB231">
        <v>25215</v>
      </c>
      <c r="AC231">
        <v>-0.37</v>
      </c>
      <c r="AD231" t="s">
        <v>2694</v>
      </c>
    </row>
    <row r="232" spans="1:30" x14ac:dyDescent="0.25">
      <c r="A232">
        <v>7102</v>
      </c>
      <c r="B232" t="s">
        <v>460</v>
      </c>
      <c r="C232" t="s">
        <v>461</v>
      </c>
      <c r="D232" s="11">
        <f t="shared" si="3"/>
        <v>1221698.0699999998</v>
      </c>
      <c r="E232">
        <v>946739.19999999995</v>
      </c>
      <c r="F232">
        <v>0</v>
      </c>
      <c r="G232">
        <v>0</v>
      </c>
      <c r="H232">
        <v>0</v>
      </c>
      <c r="I232">
        <v>171037.73</v>
      </c>
      <c r="J232">
        <v>36650.94</v>
      </c>
      <c r="K232">
        <v>30542.46</v>
      </c>
      <c r="L232">
        <v>0</v>
      </c>
      <c r="M232">
        <v>10327.5</v>
      </c>
      <c r="N232">
        <v>0</v>
      </c>
      <c r="O232">
        <v>174405.4</v>
      </c>
      <c r="P232">
        <v>0</v>
      </c>
      <c r="Q232">
        <v>0</v>
      </c>
      <c r="R232">
        <v>0</v>
      </c>
      <c r="S232">
        <v>798734</v>
      </c>
      <c r="T232" s="2">
        <v>45231</v>
      </c>
      <c r="V232" t="s">
        <v>31</v>
      </c>
      <c r="W232">
        <v>2808</v>
      </c>
      <c r="X232">
        <v>0</v>
      </c>
      <c r="Y232" t="s">
        <v>551</v>
      </c>
      <c r="Z232">
        <v>274958.87</v>
      </c>
      <c r="AA232" t="s">
        <v>2470</v>
      </c>
      <c r="AB232">
        <v>115989</v>
      </c>
      <c r="AC232">
        <v>-0.04</v>
      </c>
      <c r="AD232" t="s">
        <v>2695</v>
      </c>
    </row>
    <row r="233" spans="1:30" x14ac:dyDescent="0.25">
      <c r="A233">
        <v>7105</v>
      </c>
      <c r="B233" t="s">
        <v>463</v>
      </c>
      <c r="C233" t="s">
        <v>464</v>
      </c>
      <c r="D233" s="11">
        <f t="shared" si="3"/>
        <v>846466.35</v>
      </c>
      <c r="E233">
        <v>646660</v>
      </c>
      <c r="F233">
        <v>0</v>
      </c>
      <c r="G233">
        <v>0</v>
      </c>
      <c r="H233">
        <v>0</v>
      </c>
      <c r="I233">
        <v>118505.29</v>
      </c>
      <c r="J233">
        <v>25393.99</v>
      </c>
      <c r="K233">
        <v>21161.66</v>
      </c>
      <c r="L233">
        <v>0</v>
      </c>
      <c r="M233">
        <v>10327.5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671077</v>
      </c>
      <c r="T233" s="2">
        <v>45231</v>
      </c>
      <c r="V233" t="s">
        <v>31</v>
      </c>
      <c r="W233">
        <v>2907</v>
      </c>
      <c r="X233">
        <v>0</v>
      </c>
      <c r="Y233" t="s">
        <v>551</v>
      </c>
      <c r="Z233">
        <v>199806.35</v>
      </c>
      <c r="AA233" t="s">
        <v>2475</v>
      </c>
      <c r="AB233">
        <v>18600</v>
      </c>
      <c r="AC233">
        <v>-0.91</v>
      </c>
      <c r="AD233" t="s">
        <v>2696</v>
      </c>
    </row>
    <row r="234" spans="1:30" x14ac:dyDescent="0.25">
      <c r="A234">
        <v>7106</v>
      </c>
      <c r="B234" t="s">
        <v>465</v>
      </c>
      <c r="C234" t="s">
        <v>466</v>
      </c>
      <c r="D234" s="11">
        <f t="shared" si="3"/>
        <v>780992.6</v>
      </c>
      <c r="E234">
        <v>780992.6</v>
      </c>
      <c r="F234">
        <v>0</v>
      </c>
      <c r="G234">
        <v>0</v>
      </c>
      <c r="H234">
        <v>0</v>
      </c>
      <c r="I234">
        <v>109338.96</v>
      </c>
      <c r="J234">
        <v>23429.77</v>
      </c>
      <c r="K234">
        <v>19524.82</v>
      </c>
      <c r="L234">
        <v>0</v>
      </c>
      <c r="M234">
        <v>10327.5</v>
      </c>
      <c r="N234">
        <v>0</v>
      </c>
      <c r="O234">
        <v>0</v>
      </c>
      <c r="P234">
        <v>0</v>
      </c>
      <c r="Q234">
        <v>-40000</v>
      </c>
      <c r="R234">
        <v>0</v>
      </c>
      <c r="S234">
        <v>578371</v>
      </c>
      <c r="T234" s="2">
        <v>45231</v>
      </c>
      <c r="V234" t="s">
        <v>31</v>
      </c>
      <c r="W234">
        <v>105408</v>
      </c>
      <c r="X234">
        <v>0</v>
      </c>
      <c r="Y234" t="s">
        <v>551</v>
      </c>
      <c r="Z234">
        <v>0</v>
      </c>
      <c r="AA234" t="s">
        <v>2470</v>
      </c>
      <c r="AB234">
        <v>57154</v>
      </c>
      <c r="AC234">
        <v>-0.55000000000000004</v>
      </c>
      <c r="AD234" t="s">
        <v>2697</v>
      </c>
    </row>
    <row r="235" spans="1:30" x14ac:dyDescent="0.25">
      <c r="A235">
        <v>7110</v>
      </c>
      <c r="B235" t="s">
        <v>468</v>
      </c>
      <c r="C235" t="s">
        <v>469</v>
      </c>
      <c r="D235" s="11">
        <f t="shared" si="3"/>
        <v>975266.03</v>
      </c>
      <c r="E235">
        <v>742521.4</v>
      </c>
      <c r="F235">
        <v>0</v>
      </c>
      <c r="G235">
        <v>0</v>
      </c>
      <c r="H235">
        <v>0</v>
      </c>
      <c r="I235">
        <v>136537.24</v>
      </c>
      <c r="J235">
        <v>29257.98</v>
      </c>
      <c r="K235">
        <v>24381.65</v>
      </c>
      <c r="L235">
        <v>0</v>
      </c>
      <c r="M235">
        <v>10327.5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774761</v>
      </c>
      <c r="T235" s="2">
        <v>45231</v>
      </c>
      <c r="V235" t="s">
        <v>31</v>
      </c>
      <c r="W235">
        <v>105408</v>
      </c>
      <c r="X235">
        <v>0</v>
      </c>
      <c r="Y235" t="s">
        <v>551</v>
      </c>
      <c r="Z235">
        <v>232744.63</v>
      </c>
      <c r="AA235" t="s">
        <v>2479</v>
      </c>
      <c r="AB235">
        <v>98187</v>
      </c>
      <c r="AC235">
        <v>-0.66</v>
      </c>
      <c r="AD235" t="s">
        <v>2698</v>
      </c>
    </row>
    <row r="236" spans="1:30" x14ac:dyDescent="0.25">
      <c r="A236">
        <v>7112</v>
      </c>
      <c r="B236" t="s">
        <v>470</v>
      </c>
      <c r="C236" t="s">
        <v>471</v>
      </c>
      <c r="D236" s="11">
        <f t="shared" si="3"/>
        <v>869077</v>
      </c>
      <c r="E236">
        <v>869077</v>
      </c>
      <c r="F236">
        <v>0</v>
      </c>
      <c r="G236">
        <v>0</v>
      </c>
      <c r="H236">
        <v>0</v>
      </c>
      <c r="I236">
        <v>121670.78</v>
      </c>
      <c r="J236">
        <v>26072.31</v>
      </c>
      <c r="K236">
        <v>21726.93</v>
      </c>
      <c r="L236">
        <v>0</v>
      </c>
      <c r="M236">
        <v>10327.5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689279</v>
      </c>
      <c r="T236" s="2">
        <v>45238</v>
      </c>
      <c r="V236" t="s">
        <v>31</v>
      </c>
      <c r="W236">
        <v>105408</v>
      </c>
      <c r="X236">
        <v>0</v>
      </c>
      <c r="Y236" t="s">
        <v>551</v>
      </c>
      <c r="Z236">
        <v>0</v>
      </c>
      <c r="AA236" t="s">
        <v>2470</v>
      </c>
      <c r="AB236">
        <v>50430</v>
      </c>
      <c r="AC236">
        <v>-0.48</v>
      </c>
      <c r="AD236" t="s">
        <v>2512</v>
      </c>
    </row>
    <row r="237" spans="1:30" x14ac:dyDescent="0.25">
      <c r="A237">
        <v>7114</v>
      </c>
      <c r="B237" t="s">
        <v>474</v>
      </c>
      <c r="C237" t="s">
        <v>475</v>
      </c>
      <c r="D237" s="11">
        <f t="shared" si="3"/>
        <v>735630</v>
      </c>
      <c r="E237">
        <v>735630</v>
      </c>
      <c r="F237">
        <v>0</v>
      </c>
      <c r="G237">
        <v>0</v>
      </c>
      <c r="H237">
        <v>0</v>
      </c>
      <c r="I237">
        <v>102988.2</v>
      </c>
      <c r="J237">
        <v>22068.9</v>
      </c>
      <c r="K237">
        <v>18390.75</v>
      </c>
      <c r="L237">
        <v>0</v>
      </c>
      <c r="M237">
        <v>10327.5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581855</v>
      </c>
      <c r="T237" s="2">
        <v>45252</v>
      </c>
      <c r="U237" s="2">
        <v>45587</v>
      </c>
      <c r="V237" t="s">
        <v>31</v>
      </c>
      <c r="W237">
        <v>105408</v>
      </c>
      <c r="X237">
        <v>0</v>
      </c>
      <c r="Y237" t="s">
        <v>551</v>
      </c>
      <c r="Z237">
        <v>0</v>
      </c>
      <c r="AA237" t="s">
        <v>2475</v>
      </c>
      <c r="AB237">
        <v>41850</v>
      </c>
      <c r="AC237">
        <v>0.35</v>
      </c>
      <c r="AD237" t="s">
        <v>2699</v>
      </c>
    </row>
    <row r="238" spans="1:30" x14ac:dyDescent="0.25">
      <c r="A238">
        <v>7119</v>
      </c>
      <c r="B238" t="s">
        <v>476</v>
      </c>
      <c r="C238" t="s">
        <v>477</v>
      </c>
      <c r="D238" s="11">
        <f t="shared" si="3"/>
        <v>714550</v>
      </c>
      <c r="E238">
        <v>714550</v>
      </c>
      <c r="F238">
        <v>0</v>
      </c>
      <c r="G238">
        <v>0</v>
      </c>
      <c r="H238">
        <v>0</v>
      </c>
      <c r="I238">
        <v>100037</v>
      </c>
      <c r="J238">
        <v>21436.5</v>
      </c>
      <c r="K238">
        <v>17863.75</v>
      </c>
      <c r="L238">
        <v>0</v>
      </c>
      <c r="M238">
        <v>10327.5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564886</v>
      </c>
      <c r="T238" s="2">
        <v>45252</v>
      </c>
      <c r="V238" t="s">
        <v>31</v>
      </c>
      <c r="W238">
        <v>2808</v>
      </c>
      <c r="X238">
        <v>0</v>
      </c>
      <c r="Y238" t="s">
        <v>551</v>
      </c>
      <c r="Z238">
        <v>0</v>
      </c>
      <c r="AA238" t="s">
        <v>2475</v>
      </c>
      <c r="AB238">
        <v>23250</v>
      </c>
      <c r="AC238">
        <v>0.75</v>
      </c>
      <c r="AD238" t="s">
        <v>2700</v>
      </c>
    </row>
    <row r="239" spans="1:30" x14ac:dyDescent="0.25">
      <c r="A239">
        <v>7120</v>
      </c>
      <c r="B239" t="s">
        <v>478</v>
      </c>
      <c r="C239" t="s">
        <v>479</v>
      </c>
      <c r="D239" s="11">
        <f t="shared" si="3"/>
        <v>740900</v>
      </c>
      <c r="E239">
        <v>740900</v>
      </c>
      <c r="F239">
        <v>0</v>
      </c>
      <c r="G239">
        <v>0</v>
      </c>
      <c r="H239">
        <v>0</v>
      </c>
      <c r="I239">
        <v>103726</v>
      </c>
      <c r="J239">
        <v>22227</v>
      </c>
      <c r="K239">
        <v>18522.5</v>
      </c>
      <c r="L239">
        <v>0</v>
      </c>
      <c r="M239">
        <v>10327.5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586097</v>
      </c>
      <c r="T239" s="2">
        <v>45252</v>
      </c>
      <c r="V239" t="s">
        <v>31</v>
      </c>
      <c r="W239">
        <v>105408</v>
      </c>
      <c r="X239">
        <v>0</v>
      </c>
      <c r="Y239" t="s">
        <v>551</v>
      </c>
      <c r="Z239">
        <v>0</v>
      </c>
      <c r="AA239" t="s">
        <v>2475</v>
      </c>
      <c r="AB239">
        <v>46500</v>
      </c>
      <c r="AC239">
        <v>0</v>
      </c>
      <c r="AD239" t="s">
        <v>2539</v>
      </c>
    </row>
    <row r="240" spans="1:30" x14ac:dyDescent="0.25">
      <c r="A240">
        <v>7124</v>
      </c>
      <c r="B240" t="s">
        <v>482</v>
      </c>
      <c r="C240" t="s">
        <v>483</v>
      </c>
      <c r="D240" s="11">
        <f t="shared" si="3"/>
        <v>869077</v>
      </c>
      <c r="E240">
        <v>869077</v>
      </c>
      <c r="F240">
        <v>0</v>
      </c>
      <c r="G240">
        <v>0</v>
      </c>
      <c r="H240">
        <v>0</v>
      </c>
      <c r="I240">
        <v>121670.78</v>
      </c>
      <c r="J240">
        <v>26072.31</v>
      </c>
      <c r="K240">
        <v>21726.93</v>
      </c>
      <c r="L240">
        <v>0</v>
      </c>
      <c r="M240">
        <v>10327.5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689279</v>
      </c>
      <c r="T240" s="2">
        <v>45251</v>
      </c>
      <c r="V240" t="s">
        <v>31</v>
      </c>
      <c r="W240">
        <v>100106</v>
      </c>
      <c r="X240">
        <v>0</v>
      </c>
      <c r="Y240" t="s">
        <v>551</v>
      </c>
      <c r="Z240">
        <v>0</v>
      </c>
      <c r="AA240" t="s">
        <v>2470</v>
      </c>
      <c r="AB240">
        <v>50430</v>
      </c>
      <c r="AC240">
        <v>-0.48</v>
      </c>
      <c r="AD240" t="s">
        <v>2512</v>
      </c>
    </row>
    <row r="241" spans="1:30" x14ac:dyDescent="0.25">
      <c r="A241">
        <v>7126</v>
      </c>
      <c r="B241" t="s">
        <v>484</v>
      </c>
      <c r="C241" t="s">
        <v>485</v>
      </c>
      <c r="D241" s="11">
        <f t="shared" si="3"/>
        <v>1044521.78</v>
      </c>
      <c r="E241">
        <v>815285</v>
      </c>
      <c r="F241">
        <v>0</v>
      </c>
      <c r="G241">
        <v>0</v>
      </c>
      <c r="H241">
        <v>0</v>
      </c>
      <c r="I241">
        <v>146233.06</v>
      </c>
      <c r="J241">
        <v>31335.66</v>
      </c>
      <c r="K241">
        <v>26113.05</v>
      </c>
      <c r="L241">
        <v>0</v>
      </c>
      <c r="M241">
        <v>10327.5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830513</v>
      </c>
      <c r="T241" s="2">
        <v>45246</v>
      </c>
      <c r="V241" t="s">
        <v>31</v>
      </c>
      <c r="W241">
        <v>105408</v>
      </c>
      <c r="X241">
        <v>0</v>
      </c>
      <c r="Y241" t="s">
        <v>551</v>
      </c>
      <c r="Z241">
        <v>229236.78</v>
      </c>
      <c r="AA241" t="s">
        <v>2470</v>
      </c>
      <c r="AB241">
        <v>70602</v>
      </c>
      <c r="AC241">
        <v>0.49</v>
      </c>
      <c r="AD241" t="s">
        <v>2701</v>
      </c>
    </row>
    <row r="242" spans="1:30" x14ac:dyDescent="0.25">
      <c r="A242">
        <v>7132</v>
      </c>
      <c r="B242" t="s">
        <v>486</v>
      </c>
      <c r="C242" t="s">
        <v>487</v>
      </c>
      <c r="D242" s="11">
        <f t="shared" si="3"/>
        <v>808561</v>
      </c>
      <c r="E242">
        <v>808561</v>
      </c>
      <c r="F242">
        <v>0</v>
      </c>
      <c r="G242">
        <v>0</v>
      </c>
      <c r="H242">
        <v>0</v>
      </c>
      <c r="I242">
        <v>113198.54</v>
      </c>
      <c r="J242">
        <v>24256.83</v>
      </c>
      <c r="K242">
        <v>20214.03</v>
      </c>
      <c r="L242">
        <v>0</v>
      </c>
      <c r="M242">
        <v>10327.5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640564</v>
      </c>
      <c r="T242" s="2">
        <v>45247</v>
      </c>
      <c r="V242" t="s">
        <v>31</v>
      </c>
      <c r="W242">
        <v>3801</v>
      </c>
      <c r="X242">
        <v>0</v>
      </c>
      <c r="Y242" t="s">
        <v>551</v>
      </c>
      <c r="Z242">
        <v>0</v>
      </c>
      <c r="AA242" t="s">
        <v>2470</v>
      </c>
      <c r="AB242">
        <v>0</v>
      </c>
      <c r="AC242">
        <v>-0.1</v>
      </c>
      <c r="AD242" t="s">
        <v>1337</v>
      </c>
    </row>
    <row r="243" spans="1:30" x14ac:dyDescent="0.25">
      <c r="A243">
        <v>7137</v>
      </c>
      <c r="B243" t="s">
        <v>488</v>
      </c>
      <c r="C243" t="s">
        <v>489</v>
      </c>
      <c r="D243" s="11">
        <f t="shared" si="3"/>
        <v>869077</v>
      </c>
      <c r="E243">
        <v>869077</v>
      </c>
      <c r="F243">
        <v>0</v>
      </c>
      <c r="G243">
        <v>0</v>
      </c>
      <c r="H243">
        <v>0</v>
      </c>
      <c r="I243">
        <v>121670.78</v>
      </c>
      <c r="J243">
        <v>26072.31</v>
      </c>
      <c r="K243">
        <v>21726.93</v>
      </c>
      <c r="L243">
        <v>0</v>
      </c>
      <c r="M243">
        <v>10327.5</v>
      </c>
      <c r="N243">
        <v>0</v>
      </c>
      <c r="O243">
        <v>0</v>
      </c>
      <c r="P243">
        <v>0</v>
      </c>
      <c r="Q243">
        <v>-80000</v>
      </c>
      <c r="R243">
        <v>0</v>
      </c>
      <c r="S243">
        <v>609279</v>
      </c>
      <c r="T243" s="2">
        <v>45271</v>
      </c>
      <c r="V243" t="s">
        <v>31</v>
      </c>
      <c r="W243">
        <v>119906</v>
      </c>
      <c r="X243">
        <v>0</v>
      </c>
      <c r="Y243" t="s">
        <v>551</v>
      </c>
      <c r="Z243">
        <v>0</v>
      </c>
      <c r="AA243" t="s">
        <v>2470</v>
      </c>
      <c r="AB243">
        <v>50430</v>
      </c>
      <c r="AC243">
        <v>-0.48</v>
      </c>
      <c r="AD243" t="s">
        <v>2560</v>
      </c>
    </row>
    <row r="244" spans="1:30" x14ac:dyDescent="0.25">
      <c r="A244">
        <v>7143</v>
      </c>
      <c r="B244" t="s">
        <v>492</v>
      </c>
      <c r="C244" t="s">
        <v>493</v>
      </c>
      <c r="D244" s="11">
        <f t="shared" si="3"/>
        <v>1045549.2</v>
      </c>
      <c r="E244">
        <v>796080</v>
      </c>
      <c r="F244">
        <v>0</v>
      </c>
      <c r="G244">
        <v>0</v>
      </c>
      <c r="H244">
        <v>0</v>
      </c>
      <c r="I244">
        <v>146376.89000000001</v>
      </c>
      <c r="J244">
        <v>31366.48</v>
      </c>
      <c r="K244">
        <v>26138.73</v>
      </c>
      <c r="L244">
        <v>0</v>
      </c>
      <c r="M244">
        <v>10327.5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831339</v>
      </c>
      <c r="T244" s="2">
        <v>45261</v>
      </c>
      <c r="V244" t="s">
        <v>31</v>
      </c>
      <c r="W244">
        <v>2808</v>
      </c>
      <c r="X244">
        <v>0</v>
      </c>
      <c r="Y244" t="s">
        <v>551</v>
      </c>
      <c r="Z244">
        <v>249469.2</v>
      </c>
      <c r="AA244" t="s">
        <v>2475</v>
      </c>
      <c r="AB244">
        <v>102300</v>
      </c>
      <c r="AC244">
        <v>-0.6</v>
      </c>
      <c r="AD244" t="s">
        <v>2702</v>
      </c>
    </row>
    <row r="245" spans="1:30" x14ac:dyDescent="0.25">
      <c r="A245">
        <v>7148</v>
      </c>
      <c r="B245" t="s">
        <v>494</v>
      </c>
      <c r="C245" t="s">
        <v>495</v>
      </c>
      <c r="D245" s="11">
        <f t="shared" si="3"/>
        <v>1224178.44</v>
      </c>
      <c r="E245">
        <v>962372.5</v>
      </c>
      <c r="F245">
        <v>0</v>
      </c>
      <c r="G245">
        <v>0</v>
      </c>
      <c r="H245">
        <v>0</v>
      </c>
      <c r="I245">
        <v>171384.98</v>
      </c>
      <c r="J245">
        <v>36725.35</v>
      </c>
      <c r="K245">
        <v>30604.47</v>
      </c>
      <c r="L245">
        <v>0</v>
      </c>
      <c r="M245">
        <v>10327.5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975136</v>
      </c>
      <c r="T245" s="2">
        <v>45261</v>
      </c>
      <c r="V245" t="s">
        <v>31</v>
      </c>
      <c r="W245">
        <v>2808</v>
      </c>
      <c r="X245">
        <v>0</v>
      </c>
      <c r="Y245" t="s">
        <v>551</v>
      </c>
      <c r="Z245">
        <v>261805.94</v>
      </c>
      <c r="AA245" t="s">
        <v>2470</v>
      </c>
      <c r="AB245">
        <v>142044.5</v>
      </c>
      <c r="AC245">
        <v>-0.14000000000000001</v>
      </c>
      <c r="AD245" t="s">
        <v>2703</v>
      </c>
    </row>
    <row r="246" spans="1:30" x14ac:dyDescent="0.25">
      <c r="A246">
        <v>7149</v>
      </c>
      <c r="B246" t="s">
        <v>496</v>
      </c>
      <c r="C246" t="s">
        <v>497</v>
      </c>
      <c r="D246" s="11">
        <f t="shared" si="3"/>
        <v>942229.78</v>
      </c>
      <c r="E246">
        <v>725519.6</v>
      </c>
      <c r="F246">
        <v>0</v>
      </c>
      <c r="G246">
        <v>0</v>
      </c>
      <c r="H246">
        <v>0</v>
      </c>
      <c r="I246">
        <v>131912.18</v>
      </c>
      <c r="J246">
        <v>28266.9</v>
      </c>
      <c r="K246">
        <v>23555.75</v>
      </c>
      <c r="L246">
        <v>0</v>
      </c>
      <c r="M246">
        <v>10327.5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748167</v>
      </c>
      <c r="T246" s="2">
        <v>45271</v>
      </c>
      <c r="V246" t="s">
        <v>31</v>
      </c>
      <c r="W246">
        <v>126908</v>
      </c>
      <c r="X246">
        <v>0</v>
      </c>
      <c r="Y246" t="s">
        <v>551</v>
      </c>
      <c r="Z246">
        <v>216710.18</v>
      </c>
      <c r="AA246" t="s">
        <v>2470</v>
      </c>
      <c r="AB246">
        <v>20172</v>
      </c>
      <c r="AC246">
        <v>-0.45</v>
      </c>
      <c r="AD246" t="s">
        <v>2704</v>
      </c>
    </row>
    <row r="247" spans="1:30" x14ac:dyDescent="0.25">
      <c r="A247">
        <v>7152</v>
      </c>
      <c r="B247" t="s">
        <v>498</v>
      </c>
      <c r="C247" t="s">
        <v>499</v>
      </c>
      <c r="D247" s="11">
        <f t="shared" si="3"/>
        <v>688200</v>
      </c>
      <c r="E247">
        <v>688200</v>
      </c>
      <c r="F247">
        <v>0</v>
      </c>
      <c r="G247">
        <v>0</v>
      </c>
      <c r="H247">
        <v>0</v>
      </c>
      <c r="I247">
        <v>96348</v>
      </c>
      <c r="J247">
        <v>20646</v>
      </c>
      <c r="K247">
        <v>17205</v>
      </c>
      <c r="L247">
        <v>0</v>
      </c>
      <c r="M247">
        <v>10327.5</v>
      </c>
      <c r="N247">
        <v>0</v>
      </c>
      <c r="O247">
        <v>0</v>
      </c>
      <c r="P247">
        <v>0</v>
      </c>
      <c r="Q247">
        <v>-200000</v>
      </c>
      <c r="R247">
        <v>0</v>
      </c>
      <c r="S247">
        <v>343674</v>
      </c>
      <c r="T247" s="2">
        <v>45280</v>
      </c>
      <c r="V247" t="s">
        <v>31</v>
      </c>
      <c r="W247">
        <v>2501</v>
      </c>
      <c r="X247">
        <v>0</v>
      </c>
      <c r="Y247" t="s">
        <v>551</v>
      </c>
      <c r="Z247">
        <v>0</v>
      </c>
      <c r="AA247" t="s">
        <v>2475</v>
      </c>
      <c r="AB247">
        <v>0</v>
      </c>
      <c r="AC247">
        <v>0.5</v>
      </c>
      <c r="AD247" t="s">
        <v>2705</v>
      </c>
    </row>
    <row r="248" spans="1:30" x14ac:dyDescent="0.25">
      <c r="A248">
        <v>7157</v>
      </c>
      <c r="B248" t="s">
        <v>502</v>
      </c>
      <c r="C248" t="s">
        <v>503</v>
      </c>
      <c r="D248" s="11">
        <f t="shared" si="3"/>
        <v>408314.9</v>
      </c>
      <c r="E248">
        <v>408314.9</v>
      </c>
      <c r="F248">
        <v>0</v>
      </c>
      <c r="G248">
        <v>0</v>
      </c>
      <c r="H248">
        <v>0</v>
      </c>
      <c r="I248">
        <v>57164.09</v>
      </c>
      <c r="J248">
        <v>12249.45</v>
      </c>
      <c r="K248">
        <v>10207.870000000001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328693</v>
      </c>
      <c r="T248" s="2">
        <v>45300</v>
      </c>
      <c r="U248" s="2">
        <v>45555</v>
      </c>
      <c r="V248" t="s">
        <v>31</v>
      </c>
      <c r="W248">
        <v>2501</v>
      </c>
      <c r="X248">
        <v>0</v>
      </c>
      <c r="Y248" t="s">
        <v>551</v>
      </c>
      <c r="Z248">
        <v>0</v>
      </c>
      <c r="AA248" t="s">
        <v>2470</v>
      </c>
      <c r="AB248">
        <v>25215</v>
      </c>
      <c r="AC248">
        <v>-0.49</v>
      </c>
      <c r="AD248" t="s">
        <v>2706</v>
      </c>
    </row>
    <row r="249" spans="1:30" x14ac:dyDescent="0.25">
      <c r="A249">
        <v>7158</v>
      </c>
      <c r="B249" t="s">
        <v>504</v>
      </c>
      <c r="C249" t="s">
        <v>505</v>
      </c>
      <c r="D249" s="11">
        <f t="shared" si="3"/>
        <v>897680.89</v>
      </c>
      <c r="E249">
        <v>897680.89</v>
      </c>
      <c r="F249">
        <v>0</v>
      </c>
      <c r="G249">
        <v>0</v>
      </c>
      <c r="H249">
        <v>0</v>
      </c>
      <c r="I249">
        <v>125675.31</v>
      </c>
      <c r="J249">
        <v>26930.42</v>
      </c>
      <c r="K249">
        <v>22442.02</v>
      </c>
      <c r="L249">
        <v>0</v>
      </c>
      <c r="M249">
        <v>10327.5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712306</v>
      </c>
      <c r="T249" s="2">
        <v>45300</v>
      </c>
      <c r="U249" s="2">
        <v>45566</v>
      </c>
      <c r="V249" t="s">
        <v>31</v>
      </c>
      <c r="W249">
        <v>2501</v>
      </c>
      <c r="X249">
        <v>0</v>
      </c>
      <c r="Y249" t="s">
        <v>551</v>
      </c>
      <c r="Z249">
        <v>0</v>
      </c>
      <c r="AA249" t="s">
        <v>2470</v>
      </c>
      <c r="AB249">
        <v>75342.42</v>
      </c>
      <c r="AC249">
        <v>0.36</v>
      </c>
      <c r="AD249" t="s">
        <v>2707</v>
      </c>
    </row>
    <row r="250" spans="1:30" x14ac:dyDescent="0.25">
      <c r="A250">
        <v>7160</v>
      </c>
      <c r="B250" t="s">
        <v>508</v>
      </c>
      <c r="C250" t="s">
        <v>509</v>
      </c>
      <c r="D250" s="11">
        <f t="shared" si="3"/>
        <v>1476220.2</v>
      </c>
      <c r="E250">
        <v>1476220.2</v>
      </c>
      <c r="F250">
        <v>0</v>
      </c>
      <c r="G250">
        <v>0</v>
      </c>
      <c r="H250">
        <v>0</v>
      </c>
      <c r="I250">
        <v>206670.82</v>
      </c>
      <c r="J250">
        <v>44286.6</v>
      </c>
      <c r="K250">
        <v>36905.51</v>
      </c>
      <c r="L250">
        <v>0</v>
      </c>
      <c r="M250">
        <v>10327.5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1178030</v>
      </c>
      <c r="T250" s="2">
        <v>45299</v>
      </c>
      <c r="V250" t="s">
        <v>31</v>
      </c>
      <c r="W250">
        <v>105408</v>
      </c>
      <c r="X250">
        <v>0</v>
      </c>
      <c r="Y250" t="s">
        <v>551</v>
      </c>
      <c r="Z250">
        <v>0</v>
      </c>
      <c r="AA250" t="s">
        <v>2479</v>
      </c>
      <c r="AB250">
        <v>758459</v>
      </c>
      <c r="AC250">
        <v>0.23</v>
      </c>
      <c r="AD250" t="s">
        <v>2708</v>
      </c>
    </row>
    <row r="251" spans="1:30" x14ac:dyDescent="0.25">
      <c r="A251">
        <v>7161</v>
      </c>
      <c r="B251" t="s">
        <v>510</v>
      </c>
      <c r="C251" t="s">
        <v>511</v>
      </c>
      <c r="D251" s="11">
        <f t="shared" si="3"/>
        <v>1311436.8</v>
      </c>
      <c r="E251">
        <v>1311436.8</v>
      </c>
      <c r="F251">
        <v>0</v>
      </c>
      <c r="G251">
        <v>0</v>
      </c>
      <c r="H251">
        <v>0</v>
      </c>
      <c r="I251">
        <v>183601.16</v>
      </c>
      <c r="J251">
        <v>39343.11</v>
      </c>
      <c r="K251">
        <v>32785.93</v>
      </c>
      <c r="L251">
        <v>0</v>
      </c>
      <c r="M251">
        <v>10327.5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1045379</v>
      </c>
      <c r="T251" s="2">
        <v>45299</v>
      </c>
      <c r="V251" t="s">
        <v>31</v>
      </c>
      <c r="W251">
        <v>105408</v>
      </c>
      <c r="X251">
        <v>0</v>
      </c>
      <c r="Y251" t="s">
        <v>551</v>
      </c>
      <c r="Z251">
        <v>0</v>
      </c>
      <c r="AA251" t="s">
        <v>2479</v>
      </c>
      <c r="AB251">
        <v>609044</v>
      </c>
      <c r="AC251">
        <v>-0.1</v>
      </c>
      <c r="AD251" t="s">
        <v>2709</v>
      </c>
    </row>
    <row r="252" spans="1:30" x14ac:dyDescent="0.25">
      <c r="A252">
        <v>7163</v>
      </c>
      <c r="B252" t="s">
        <v>512</v>
      </c>
      <c r="C252" t="s">
        <v>513</v>
      </c>
      <c r="D252" s="11">
        <f t="shared" si="3"/>
        <v>1038576.03</v>
      </c>
      <c r="E252">
        <v>806207.6</v>
      </c>
      <c r="F252">
        <v>0</v>
      </c>
      <c r="G252">
        <v>0</v>
      </c>
      <c r="H252">
        <v>0</v>
      </c>
      <c r="I252">
        <v>145400.64000000001</v>
      </c>
      <c r="J252">
        <v>31157.279999999999</v>
      </c>
      <c r="K252">
        <v>25964.41</v>
      </c>
      <c r="L252">
        <v>0</v>
      </c>
      <c r="M252">
        <v>10327.5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825726</v>
      </c>
      <c r="T252" s="2">
        <v>45301</v>
      </c>
      <c r="U252" s="2">
        <v>45566</v>
      </c>
      <c r="V252" t="s">
        <v>31</v>
      </c>
      <c r="W252">
        <v>100106</v>
      </c>
      <c r="X252">
        <v>0</v>
      </c>
      <c r="Y252" t="s">
        <v>551</v>
      </c>
      <c r="Z252">
        <v>232368.43</v>
      </c>
      <c r="AA252" t="s">
        <v>2470</v>
      </c>
      <c r="AB252">
        <v>45387</v>
      </c>
      <c r="AC252">
        <v>-0.2</v>
      </c>
      <c r="AD252" t="s">
        <v>2710</v>
      </c>
    </row>
    <row r="253" spans="1:30" x14ac:dyDescent="0.25">
      <c r="A253">
        <v>7165</v>
      </c>
      <c r="B253" t="s">
        <v>514</v>
      </c>
      <c r="C253" t="s">
        <v>515</v>
      </c>
      <c r="D253" s="11">
        <f t="shared" si="3"/>
        <v>838819</v>
      </c>
      <c r="E253">
        <v>838819</v>
      </c>
      <c r="F253">
        <v>0</v>
      </c>
      <c r="G253">
        <v>0</v>
      </c>
      <c r="H253">
        <v>0</v>
      </c>
      <c r="I253">
        <v>117434.66</v>
      </c>
      <c r="J253">
        <v>25164.57</v>
      </c>
      <c r="K253">
        <v>20970.48</v>
      </c>
      <c r="L253">
        <v>0</v>
      </c>
      <c r="M253">
        <v>10327.5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664922</v>
      </c>
      <c r="T253" s="2">
        <v>45489</v>
      </c>
      <c r="W253">
        <v>105408</v>
      </c>
      <c r="X253">
        <v>0</v>
      </c>
      <c r="Y253" t="s">
        <v>551</v>
      </c>
      <c r="Z253">
        <v>0</v>
      </c>
      <c r="AA253" t="s">
        <v>2470</v>
      </c>
      <c r="AB253">
        <v>25215</v>
      </c>
      <c r="AC253">
        <v>0.21</v>
      </c>
      <c r="AD253" t="s">
        <v>2711</v>
      </c>
    </row>
    <row r="254" spans="1:30" x14ac:dyDescent="0.25">
      <c r="A254">
        <v>7171</v>
      </c>
      <c r="B254" t="s">
        <v>518</v>
      </c>
      <c r="C254" t="s">
        <v>519</v>
      </c>
      <c r="D254" s="11">
        <f t="shared" si="3"/>
        <v>1284424.3199999998</v>
      </c>
      <c r="E254">
        <v>993807.2</v>
      </c>
      <c r="F254">
        <v>0</v>
      </c>
      <c r="G254">
        <v>0</v>
      </c>
      <c r="H254">
        <v>0</v>
      </c>
      <c r="I254">
        <v>179819.4</v>
      </c>
      <c r="J254">
        <v>38532.730000000003</v>
      </c>
      <c r="K254">
        <v>32110.6</v>
      </c>
      <c r="L254">
        <v>0</v>
      </c>
      <c r="M254">
        <v>10327.5</v>
      </c>
      <c r="N254">
        <v>0</v>
      </c>
      <c r="O254">
        <v>0</v>
      </c>
      <c r="P254">
        <v>0</v>
      </c>
      <c r="Q254">
        <v>-40000</v>
      </c>
      <c r="R254">
        <v>0</v>
      </c>
      <c r="S254">
        <v>983634</v>
      </c>
      <c r="T254" s="2">
        <v>45313</v>
      </c>
      <c r="V254" t="s">
        <v>31</v>
      </c>
      <c r="W254">
        <v>2808</v>
      </c>
      <c r="X254">
        <v>0</v>
      </c>
      <c r="Y254" t="s">
        <v>551</v>
      </c>
      <c r="Z254">
        <v>290617.12</v>
      </c>
      <c r="AA254" t="s">
        <v>2470</v>
      </c>
      <c r="AB254">
        <v>158014</v>
      </c>
      <c r="AC254">
        <v>-0.09</v>
      </c>
      <c r="AD254" t="s">
        <v>2667</v>
      </c>
    </row>
    <row r="255" spans="1:30" x14ac:dyDescent="0.25">
      <c r="A255">
        <v>7172</v>
      </c>
      <c r="B255" t="s">
        <v>520</v>
      </c>
      <c r="C255" t="s">
        <v>521</v>
      </c>
      <c r="D255" s="11">
        <f t="shared" si="3"/>
        <v>908650.01</v>
      </c>
      <c r="E255">
        <v>677660</v>
      </c>
      <c r="F255">
        <v>0</v>
      </c>
      <c r="G255">
        <v>0</v>
      </c>
      <c r="H255">
        <v>0</v>
      </c>
      <c r="I255">
        <v>119531.95</v>
      </c>
      <c r="J255">
        <v>25613.99</v>
      </c>
      <c r="K255">
        <v>21344.99</v>
      </c>
      <c r="L255">
        <v>0</v>
      </c>
      <c r="M255">
        <v>10327.5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676982</v>
      </c>
      <c r="T255" s="2">
        <v>45261</v>
      </c>
      <c r="V255" t="s">
        <v>31</v>
      </c>
      <c r="W255">
        <v>105408</v>
      </c>
      <c r="X255">
        <v>0</v>
      </c>
      <c r="Y255" t="s">
        <v>551</v>
      </c>
      <c r="Z255">
        <v>230990.01</v>
      </c>
      <c r="AA255" t="s">
        <v>2475</v>
      </c>
      <c r="AB255">
        <v>71300</v>
      </c>
      <c r="AC255">
        <v>0.82</v>
      </c>
      <c r="AD255" t="s">
        <v>2712</v>
      </c>
    </row>
    <row r="256" spans="1:30" x14ac:dyDescent="0.25">
      <c r="A256">
        <v>7174</v>
      </c>
      <c r="B256" t="s">
        <v>522</v>
      </c>
      <c r="C256" t="s">
        <v>523</v>
      </c>
      <c r="D256" s="11">
        <f t="shared" si="3"/>
        <v>1221698.0699999998</v>
      </c>
      <c r="E256">
        <v>946739.19999999995</v>
      </c>
      <c r="F256">
        <v>0</v>
      </c>
      <c r="G256">
        <v>0</v>
      </c>
      <c r="H256">
        <v>0</v>
      </c>
      <c r="I256">
        <v>171037.73</v>
      </c>
      <c r="J256">
        <v>36650.94</v>
      </c>
      <c r="K256">
        <v>30542.46</v>
      </c>
      <c r="L256">
        <v>0</v>
      </c>
      <c r="M256">
        <v>10327.5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973139</v>
      </c>
      <c r="T256" s="2">
        <v>45316</v>
      </c>
      <c r="V256" t="s">
        <v>31</v>
      </c>
      <c r="W256">
        <v>2808</v>
      </c>
      <c r="X256">
        <v>0</v>
      </c>
      <c r="Y256" t="s">
        <v>551</v>
      </c>
      <c r="Z256">
        <v>274958.87</v>
      </c>
      <c r="AA256" t="s">
        <v>2470</v>
      </c>
      <c r="AB256">
        <v>115989</v>
      </c>
      <c r="AC256">
        <v>-0.44</v>
      </c>
      <c r="AD256" t="s">
        <v>2490</v>
      </c>
    </row>
    <row r="257" spans="1:30" x14ac:dyDescent="0.25">
      <c r="A257">
        <v>7175</v>
      </c>
      <c r="B257" t="s">
        <v>532</v>
      </c>
      <c r="C257" t="s">
        <v>591</v>
      </c>
      <c r="D257" s="11">
        <f t="shared" si="3"/>
        <v>892274.8</v>
      </c>
      <c r="E257">
        <v>892274.8</v>
      </c>
      <c r="F257">
        <v>0</v>
      </c>
      <c r="G257">
        <v>0</v>
      </c>
      <c r="H257">
        <v>0</v>
      </c>
      <c r="I257">
        <v>124918.47</v>
      </c>
      <c r="J257">
        <v>26768.240000000002</v>
      </c>
      <c r="K257">
        <v>22306.87</v>
      </c>
      <c r="L257">
        <v>0</v>
      </c>
      <c r="M257">
        <v>10327.5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707954</v>
      </c>
      <c r="T257" s="2">
        <v>45323</v>
      </c>
      <c r="V257" t="s">
        <v>31</v>
      </c>
      <c r="W257">
        <v>3009</v>
      </c>
      <c r="X257">
        <v>0</v>
      </c>
      <c r="Y257" t="s">
        <v>551</v>
      </c>
      <c r="Z257">
        <v>0</v>
      </c>
      <c r="AA257" t="s">
        <v>2470</v>
      </c>
      <c r="AB257">
        <v>70602</v>
      </c>
      <c r="AC257">
        <v>0.28000000000000003</v>
      </c>
      <c r="AD257" t="s">
        <v>2713</v>
      </c>
    </row>
    <row r="258" spans="1:30" x14ac:dyDescent="0.25">
      <c r="A258">
        <v>7178</v>
      </c>
      <c r="B258" t="s">
        <v>533</v>
      </c>
      <c r="C258" t="s">
        <v>592</v>
      </c>
      <c r="D258" s="11">
        <f t="shared" si="3"/>
        <v>1132154.25</v>
      </c>
      <c r="E258">
        <v>878490.6</v>
      </c>
      <c r="F258">
        <v>0</v>
      </c>
      <c r="G258">
        <v>0</v>
      </c>
      <c r="H258">
        <v>0</v>
      </c>
      <c r="I258">
        <v>158501.59</v>
      </c>
      <c r="J258">
        <v>33964.629999999997</v>
      </c>
      <c r="K258">
        <v>28303.85</v>
      </c>
      <c r="L258">
        <v>0</v>
      </c>
      <c r="M258">
        <v>10327.5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901056</v>
      </c>
      <c r="T258" s="2">
        <v>45327</v>
      </c>
      <c r="V258" t="s">
        <v>31</v>
      </c>
      <c r="W258">
        <v>118804</v>
      </c>
      <c r="X258">
        <v>0</v>
      </c>
      <c r="Y258" t="s">
        <v>551</v>
      </c>
      <c r="Z258">
        <v>253663.65</v>
      </c>
      <c r="AA258" t="s">
        <v>2470</v>
      </c>
      <c r="AB258">
        <v>58835</v>
      </c>
      <c r="AC258">
        <v>-0.68</v>
      </c>
      <c r="AD258" t="s">
        <v>2626</v>
      </c>
    </row>
    <row r="259" spans="1:30" x14ac:dyDescent="0.25">
      <c r="A259">
        <v>7179</v>
      </c>
      <c r="B259" t="s">
        <v>534</v>
      </c>
      <c r="C259" t="s">
        <v>593</v>
      </c>
      <c r="D259" s="11">
        <f t="shared" ref="D259:D322" si="4">+E259+F259+Z259</f>
        <v>1124976.96</v>
      </c>
      <c r="E259">
        <v>885718.9</v>
      </c>
      <c r="F259">
        <v>0</v>
      </c>
      <c r="G259">
        <v>0</v>
      </c>
      <c r="H259">
        <v>0</v>
      </c>
      <c r="I259">
        <v>157496.78</v>
      </c>
      <c r="J259">
        <v>33749.31</v>
      </c>
      <c r="K259">
        <v>28124.43</v>
      </c>
      <c r="L259">
        <v>0</v>
      </c>
      <c r="M259">
        <v>10327.5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895279</v>
      </c>
      <c r="T259" s="2">
        <v>45327</v>
      </c>
      <c r="V259" t="s">
        <v>31</v>
      </c>
      <c r="W259">
        <v>2808</v>
      </c>
      <c r="X259">
        <v>0</v>
      </c>
      <c r="Y259" t="s">
        <v>551</v>
      </c>
      <c r="Z259">
        <v>239258.06</v>
      </c>
      <c r="AA259" t="s">
        <v>2470</v>
      </c>
      <c r="AB259">
        <v>73123.5</v>
      </c>
      <c r="AC259">
        <v>0.06</v>
      </c>
      <c r="AD259" t="s">
        <v>2714</v>
      </c>
    </row>
    <row r="260" spans="1:30" x14ac:dyDescent="0.25">
      <c r="A260">
        <v>7180</v>
      </c>
      <c r="B260" t="s">
        <v>535</v>
      </c>
      <c r="C260" t="s">
        <v>594</v>
      </c>
      <c r="D260" s="11">
        <f t="shared" si="4"/>
        <v>995412.74</v>
      </c>
      <c r="E260">
        <v>827556.3</v>
      </c>
      <c r="F260">
        <v>0</v>
      </c>
      <c r="G260">
        <v>0</v>
      </c>
      <c r="H260">
        <v>0</v>
      </c>
      <c r="I260">
        <v>139357.78</v>
      </c>
      <c r="J260">
        <v>29862.38</v>
      </c>
      <c r="K260">
        <v>24885.32</v>
      </c>
      <c r="L260">
        <v>0</v>
      </c>
      <c r="M260">
        <v>10327.5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790980</v>
      </c>
      <c r="T260" s="2">
        <v>45327</v>
      </c>
      <c r="V260" t="s">
        <v>31</v>
      </c>
      <c r="W260">
        <v>105408</v>
      </c>
      <c r="X260">
        <v>0</v>
      </c>
      <c r="Y260" t="s">
        <v>551</v>
      </c>
      <c r="Z260">
        <v>167856.44</v>
      </c>
      <c r="AA260" t="s">
        <v>2470</v>
      </c>
      <c r="AB260">
        <v>101700.5</v>
      </c>
      <c r="AC260">
        <v>0.24</v>
      </c>
      <c r="AD260" t="s">
        <v>2715</v>
      </c>
    </row>
    <row r="261" spans="1:30" x14ac:dyDescent="0.25">
      <c r="A261">
        <v>7181</v>
      </c>
      <c r="B261" t="s">
        <v>536</v>
      </c>
      <c r="C261" t="s">
        <v>595</v>
      </c>
      <c r="D261" s="11">
        <f t="shared" si="4"/>
        <v>1107353.8799999999</v>
      </c>
      <c r="E261">
        <v>859327.2</v>
      </c>
      <c r="F261">
        <v>0</v>
      </c>
      <c r="G261">
        <v>0</v>
      </c>
      <c r="H261">
        <v>0</v>
      </c>
      <c r="I261">
        <v>155029.54</v>
      </c>
      <c r="J261">
        <v>33220.620000000003</v>
      </c>
      <c r="K261">
        <v>27683.85</v>
      </c>
      <c r="L261">
        <v>0</v>
      </c>
      <c r="M261">
        <v>10327.5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881092</v>
      </c>
      <c r="T261" s="2">
        <v>45327</v>
      </c>
      <c r="V261" t="s">
        <v>31</v>
      </c>
      <c r="W261">
        <v>2808</v>
      </c>
      <c r="X261">
        <v>0</v>
      </c>
      <c r="Y261" t="s">
        <v>551</v>
      </c>
      <c r="Z261">
        <v>248026.68</v>
      </c>
      <c r="AA261" t="s">
        <v>2470</v>
      </c>
      <c r="AB261">
        <v>53792</v>
      </c>
      <c r="AC261">
        <v>-0.37</v>
      </c>
      <c r="AD261" t="s">
        <v>2716</v>
      </c>
    </row>
    <row r="262" spans="1:30" x14ac:dyDescent="0.25">
      <c r="A262">
        <v>7182</v>
      </c>
      <c r="B262" t="s">
        <v>537</v>
      </c>
      <c r="C262" t="s">
        <v>596</v>
      </c>
      <c r="D262" s="11">
        <f t="shared" si="4"/>
        <v>1018159.5</v>
      </c>
      <c r="E262">
        <v>775620</v>
      </c>
      <c r="F262">
        <v>0</v>
      </c>
      <c r="G262">
        <v>0</v>
      </c>
      <c r="H262">
        <v>0</v>
      </c>
      <c r="I262">
        <v>134195.53</v>
      </c>
      <c r="J262">
        <v>28756.19</v>
      </c>
      <c r="K262">
        <v>23963.49</v>
      </c>
      <c r="L262">
        <v>0</v>
      </c>
      <c r="M262">
        <v>10327.5</v>
      </c>
      <c r="N262">
        <v>0</v>
      </c>
      <c r="O262">
        <v>142117.54</v>
      </c>
      <c r="P262">
        <v>0</v>
      </c>
      <c r="Q262">
        <v>0</v>
      </c>
      <c r="R262">
        <v>0</v>
      </c>
      <c r="S262">
        <v>619179</v>
      </c>
      <c r="T262" s="2">
        <v>45327</v>
      </c>
      <c r="V262" t="s">
        <v>31</v>
      </c>
      <c r="W262">
        <v>3009</v>
      </c>
      <c r="X262">
        <v>0</v>
      </c>
      <c r="Y262" t="s">
        <v>551</v>
      </c>
      <c r="Z262">
        <v>242539.5</v>
      </c>
      <c r="AA262" t="s">
        <v>2475</v>
      </c>
      <c r="AB262">
        <v>77500</v>
      </c>
      <c r="AC262">
        <v>-0.25</v>
      </c>
      <c r="AD262" t="s">
        <v>2717</v>
      </c>
    </row>
    <row r="263" spans="1:30" x14ac:dyDescent="0.25">
      <c r="A263">
        <v>7183</v>
      </c>
      <c r="B263" t="s">
        <v>538</v>
      </c>
      <c r="C263" t="s">
        <v>597</v>
      </c>
      <c r="D263" s="11">
        <f t="shared" si="4"/>
        <v>554975.67000000004</v>
      </c>
      <c r="E263">
        <v>430336</v>
      </c>
      <c r="F263">
        <v>0</v>
      </c>
      <c r="G263">
        <v>0</v>
      </c>
      <c r="H263">
        <v>0</v>
      </c>
      <c r="I263">
        <v>77696.59</v>
      </c>
      <c r="J263">
        <v>16649.27</v>
      </c>
      <c r="K263">
        <v>13874.39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446755</v>
      </c>
      <c r="T263" s="2">
        <v>45327</v>
      </c>
      <c r="U263" s="2">
        <v>45561</v>
      </c>
      <c r="V263" t="s">
        <v>31</v>
      </c>
      <c r="W263">
        <v>105408</v>
      </c>
      <c r="X263">
        <v>0</v>
      </c>
      <c r="Y263" t="s">
        <v>551</v>
      </c>
      <c r="Z263">
        <v>124639.67</v>
      </c>
      <c r="AA263" t="s">
        <v>2470</v>
      </c>
      <c r="AB263">
        <v>38663</v>
      </c>
      <c r="AC263">
        <v>-0.42</v>
      </c>
      <c r="AD263" t="s">
        <v>2718</v>
      </c>
    </row>
    <row r="264" spans="1:30" x14ac:dyDescent="0.25">
      <c r="A264">
        <v>7184</v>
      </c>
      <c r="B264" t="s">
        <v>539</v>
      </c>
      <c r="C264" t="s">
        <v>598</v>
      </c>
      <c r="D264" s="11">
        <f t="shared" si="4"/>
        <v>975266.03</v>
      </c>
      <c r="E264">
        <v>742521.4</v>
      </c>
      <c r="F264">
        <v>0</v>
      </c>
      <c r="G264">
        <v>0</v>
      </c>
      <c r="H264">
        <v>0</v>
      </c>
      <c r="I264">
        <v>136537.24</v>
      </c>
      <c r="J264">
        <v>29257.98</v>
      </c>
      <c r="K264">
        <v>24381.65</v>
      </c>
      <c r="L264">
        <v>0</v>
      </c>
      <c r="M264">
        <v>10327.5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774761</v>
      </c>
      <c r="T264" s="2">
        <v>45327</v>
      </c>
      <c r="V264" t="s">
        <v>31</v>
      </c>
      <c r="W264">
        <v>105408</v>
      </c>
      <c r="X264">
        <v>0</v>
      </c>
      <c r="Y264" t="s">
        <v>551</v>
      </c>
      <c r="Z264">
        <v>232744.63</v>
      </c>
      <c r="AA264" t="s">
        <v>2479</v>
      </c>
      <c r="AB264">
        <v>98187</v>
      </c>
      <c r="AC264">
        <v>-0.66</v>
      </c>
      <c r="AD264" t="s">
        <v>2698</v>
      </c>
    </row>
    <row r="265" spans="1:30" x14ac:dyDescent="0.25">
      <c r="A265">
        <v>7187</v>
      </c>
      <c r="B265" t="s">
        <v>541</v>
      </c>
      <c r="C265" t="s">
        <v>600</v>
      </c>
      <c r="D265" s="11">
        <f t="shared" si="4"/>
        <v>1221698.0699999998</v>
      </c>
      <c r="E265">
        <v>946739.19999999995</v>
      </c>
      <c r="F265">
        <v>0</v>
      </c>
      <c r="G265">
        <v>0</v>
      </c>
      <c r="H265">
        <v>0</v>
      </c>
      <c r="I265">
        <v>171037.73</v>
      </c>
      <c r="J265">
        <v>36650.94</v>
      </c>
      <c r="K265">
        <v>30542.46</v>
      </c>
      <c r="L265">
        <v>0</v>
      </c>
      <c r="M265">
        <v>10327.5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973139</v>
      </c>
      <c r="T265" s="2">
        <v>45329</v>
      </c>
      <c r="V265" t="s">
        <v>31</v>
      </c>
      <c r="W265">
        <v>119906</v>
      </c>
      <c r="X265">
        <v>0</v>
      </c>
      <c r="Y265" t="s">
        <v>551</v>
      </c>
      <c r="Z265">
        <v>274958.87</v>
      </c>
      <c r="AA265" t="s">
        <v>2470</v>
      </c>
      <c r="AB265">
        <v>115989</v>
      </c>
      <c r="AC265">
        <v>-0.44</v>
      </c>
      <c r="AD265" t="s">
        <v>2490</v>
      </c>
    </row>
    <row r="266" spans="1:30" x14ac:dyDescent="0.25">
      <c r="A266">
        <v>7189</v>
      </c>
      <c r="B266" t="s">
        <v>542</v>
      </c>
      <c r="C266" t="s">
        <v>601</v>
      </c>
      <c r="D266" s="11">
        <f t="shared" si="4"/>
        <v>808561</v>
      </c>
      <c r="E266">
        <v>808561</v>
      </c>
      <c r="F266">
        <v>0</v>
      </c>
      <c r="G266">
        <v>0</v>
      </c>
      <c r="H266">
        <v>0</v>
      </c>
      <c r="I266">
        <v>113198.54</v>
      </c>
      <c r="J266">
        <v>24256.83</v>
      </c>
      <c r="K266">
        <v>20214.03</v>
      </c>
      <c r="L266">
        <v>0</v>
      </c>
      <c r="M266">
        <v>10327.5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640564</v>
      </c>
      <c r="T266" s="2">
        <v>45330</v>
      </c>
      <c r="V266" t="s">
        <v>31</v>
      </c>
      <c r="W266">
        <v>105408</v>
      </c>
      <c r="X266">
        <v>0</v>
      </c>
      <c r="Y266" t="s">
        <v>551</v>
      </c>
      <c r="Z266">
        <v>0</v>
      </c>
      <c r="AA266" t="s">
        <v>2470</v>
      </c>
      <c r="AB266">
        <v>0</v>
      </c>
      <c r="AC266">
        <v>-0.1</v>
      </c>
      <c r="AD266" t="s">
        <v>1337</v>
      </c>
    </row>
    <row r="267" spans="1:30" x14ac:dyDescent="0.25">
      <c r="A267">
        <v>7190</v>
      </c>
      <c r="B267" t="s">
        <v>543</v>
      </c>
      <c r="C267" t="s">
        <v>602</v>
      </c>
      <c r="D267" s="11">
        <f t="shared" si="4"/>
        <v>740900</v>
      </c>
      <c r="E267">
        <v>740900</v>
      </c>
      <c r="F267">
        <v>0</v>
      </c>
      <c r="G267">
        <v>0</v>
      </c>
      <c r="H267">
        <v>0</v>
      </c>
      <c r="I267">
        <v>103726</v>
      </c>
      <c r="J267">
        <v>22227</v>
      </c>
      <c r="K267">
        <v>18522.5</v>
      </c>
      <c r="L267">
        <v>0</v>
      </c>
      <c r="M267">
        <v>10327.5</v>
      </c>
      <c r="N267">
        <v>0</v>
      </c>
      <c r="O267">
        <v>0</v>
      </c>
      <c r="P267">
        <v>0</v>
      </c>
      <c r="Q267">
        <v>-40000</v>
      </c>
      <c r="R267">
        <v>0</v>
      </c>
      <c r="S267">
        <v>546097</v>
      </c>
      <c r="T267" s="2">
        <v>45330</v>
      </c>
      <c r="V267" t="s">
        <v>31</v>
      </c>
      <c r="W267">
        <v>105408</v>
      </c>
      <c r="X267">
        <v>0</v>
      </c>
      <c r="Y267" t="s">
        <v>551</v>
      </c>
      <c r="Z267">
        <v>0</v>
      </c>
      <c r="AA267" t="s">
        <v>2475</v>
      </c>
      <c r="AB267">
        <v>46500</v>
      </c>
      <c r="AC267">
        <v>0</v>
      </c>
      <c r="AD267" t="s">
        <v>2719</v>
      </c>
    </row>
    <row r="268" spans="1:30" x14ac:dyDescent="0.25">
      <c r="A268">
        <v>7192</v>
      </c>
      <c r="B268" t="s">
        <v>545</v>
      </c>
      <c r="C268" t="s">
        <v>604</v>
      </c>
      <c r="D268" s="11">
        <f t="shared" si="4"/>
        <v>673843.65</v>
      </c>
      <c r="E268">
        <v>490935</v>
      </c>
      <c r="F268">
        <v>0</v>
      </c>
      <c r="G268">
        <v>0</v>
      </c>
      <c r="H268">
        <v>0</v>
      </c>
      <c r="I268">
        <v>94338.11</v>
      </c>
      <c r="J268">
        <v>20215.310000000001</v>
      </c>
      <c r="K268">
        <v>16846.09</v>
      </c>
      <c r="L268">
        <v>0</v>
      </c>
      <c r="M268">
        <v>10327.5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532117</v>
      </c>
      <c r="T268" s="2">
        <v>45330</v>
      </c>
      <c r="V268" t="s">
        <v>31</v>
      </c>
      <c r="W268">
        <v>105408</v>
      </c>
      <c r="X268">
        <v>0</v>
      </c>
      <c r="Y268" t="s">
        <v>551</v>
      </c>
      <c r="Z268">
        <v>182908.65</v>
      </c>
      <c r="AA268" t="s">
        <v>2479</v>
      </c>
      <c r="AB268">
        <v>66881</v>
      </c>
      <c r="AC268">
        <v>0.36</v>
      </c>
      <c r="AD268" t="s">
        <v>2720</v>
      </c>
    </row>
    <row r="269" spans="1:30" x14ac:dyDescent="0.25">
      <c r="A269">
        <v>7193</v>
      </c>
      <c r="B269" t="s">
        <v>546</v>
      </c>
      <c r="C269" t="s">
        <v>605</v>
      </c>
      <c r="D269" s="11">
        <f t="shared" si="4"/>
        <v>975266.03</v>
      </c>
      <c r="E269">
        <v>742521.4</v>
      </c>
      <c r="F269">
        <v>0</v>
      </c>
      <c r="G269">
        <v>0</v>
      </c>
      <c r="H269">
        <v>0</v>
      </c>
      <c r="I269">
        <v>136537.24</v>
      </c>
      <c r="J269">
        <v>29257.98</v>
      </c>
      <c r="K269">
        <v>24381.65</v>
      </c>
      <c r="L269">
        <v>0</v>
      </c>
      <c r="M269">
        <v>10327.5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774761</v>
      </c>
      <c r="T269" s="2">
        <v>45330</v>
      </c>
      <c r="V269" t="s">
        <v>31</v>
      </c>
      <c r="W269">
        <v>105408</v>
      </c>
      <c r="X269">
        <v>0</v>
      </c>
      <c r="Y269" t="s">
        <v>551</v>
      </c>
      <c r="Z269">
        <v>232744.63</v>
      </c>
      <c r="AA269" t="s">
        <v>2479</v>
      </c>
      <c r="AB269">
        <v>98187</v>
      </c>
      <c r="AC269">
        <v>-0.66</v>
      </c>
      <c r="AD269" t="s">
        <v>2698</v>
      </c>
    </row>
    <row r="270" spans="1:30" x14ac:dyDescent="0.25">
      <c r="A270">
        <v>7196</v>
      </c>
      <c r="B270" t="s">
        <v>549</v>
      </c>
      <c r="C270" t="s">
        <v>608</v>
      </c>
      <c r="D270" s="11">
        <f t="shared" si="4"/>
        <v>1221698.0699999998</v>
      </c>
      <c r="E270">
        <v>946739.19999999995</v>
      </c>
      <c r="F270">
        <v>0</v>
      </c>
      <c r="G270">
        <v>0</v>
      </c>
      <c r="H270">
        <v>0</v>
      </c>
      <c r="I270">
        <v>163478.98000000001</v>
      </c>
      <c r="J270">
        <v>35031.21</v>
      </c>
      <c r="K270">
        <v>29192.68</v>
      </c>
      <c r="L270">
        <v>0</v>
      </c>
      <c r="M270">
        <v>10327.5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929676</v>
      </c>
      <c r="T270" s="2">
        <v>45338</v>
      </c>
      <c r="V270" t="s">
        <v>31</v>
      </c>
      <c r="W270">
        <v>105408</v>
      </c>
      <c r="X270">
        <v>0</v>
      </c>
      <c r="Y270" t="s">
        <v>551</v>
      </c>
      <c r="Z270">
        <v>274958.87</v>
      </c>
      <c r="AA270" t="s">
        <v>2470</v>
      </c>
      <c r="AB270">
        <v>115989</v>
      </c>
      <c r="AC270">
        <v>-0.6</v>
      </c>
      <c r="AD270" t="s">
        <v>2721</v>
      </c>
    </row>
    <row r="271" spans="1:30" x14ac:dyDescent="0.25">
      <c r="A271">
        <v>7202</v>
      </c>
      <c r="B271" t="s">
        <v>552</v>
      </c>
      <c r="C271" t="s">
        <v>610</v>
      </c>
      <c r="D271" s="11">
        <f t="shared" si="4"/>
        <v>863973.03</v>
      </c>
      <c r="E271">
        <v>645110</v>
      </c>
      <c r="F271">
        <v>0</v>
      </c>
      <c r="G271">
        <v>0</v>
      </c>
      <c r="H271">
        <v>0</v>
      </c>
      <c r="I271">
        <v>112150.35</v>
      </c>
      <c r="J271">
        <v>24032.22</v>
      </c>
      <c r="K271">
        <v>20026.849999999999</v>
      </c>
      <c r="L271">
        <v>0</v>
      </c>
      <c r="M271">
        <v>10327.5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634537</v>
      </c>
      <c r="T271" s="2">
        <v>45345</v>
      </c>
      <c r="V271" t="s">
        <v>31</v>
      </c>
      <c r="W271">
        <v>105408</v>
      </c>
      <c r="X271">
        <v>0</v>
      </c>
      <c r="Y271" t="s">
        <v>551</v>
      </c>
      <c r="Z271">
        <v>218863.03</v>
      </c>
      <c r="AA271" t="s">
        <v>2475</v>
      </c>
      <c r="AB271">
        <v>41850</v>
      </c>
      <c r="AC271">
        <v>-0.01</v>
      </c>
      <c r="AD271" t="s">
        <v>2722</v>
      </c>
    </row>
    <row r="272" spans="1:30" x14ac:dyDescent="0.25">
      <c r="A272">
        <v>7204</v>
      </c>
      <c r="B272" t="s">
        <v>562</v>
      </c>
      <c r="C272" t="s">
        <v>611</v>
      </c>
      <c r="D272" s="11">
        <f t="shared" si="4"/>
        <v>907067.6</v>
      </c>
      <c r="E272">
        <v>907067.6</v>
      </c>
      <c r="F272">
        <v>0</v>
      </c>
      <c r="G272">
        <v>0</v>
      </c>
      <c r="H272">
        <v>0</v>
      </c>
      <c r="I272">
        <v>126989.46</v>
      </c>
      <c r="J272">
        <v>27212.02</v>
      </c>
      <c r="K272">
        <v>22676.68</v>
      </c>
      <c r="L272">
        <v>0</v>
      </c>
      <c r="M272">
        <v>10327.5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956970</v>
      </c>
      <c r="T272" s="2">
        <v>45338</v>
      </c>
      <c r="V272" t="s">
        <v>31</v>
      </c>
      <c r="W272">
        <v>105408</v>
      </c>
      <c r="X272">
        <v>0</v>
      </c>
      <c r="Y272" t="s">
        <v>2723</v>
      </c>
      <c r="Z272">
        <v>0</v>
      </c>
      <c r="AA272" t="s">
        <v>2470</v>
      </c>
      <c r="AB272">
        <v>117670</v>
      </c>
      <c r="AC272">
        <v>0.06</v>
      </c>
      <c r="AD272" t="s">
        <v>2517</v>
      </c>
    </row>
    <row r="273" spans="1:30" x14ac:dyDescent="0.25">
      <c r="A273">
        <v>7205</v>
      </c>
      <c r="B273" t="s">
        <v>563</v>
      </c>
      <c r="C273" t="s">
        <v>612</v>
      </c>
      <c r="D273" s="11">
        <f t="shared" si="4"/>
        <v>946403</v>
      </c>
      <c r="E273">
        <v>946403</v>
      </c>
      <c r="F273">
        <v>0</v>
      </c>
      <c r="G273">
        <v>0</v>
      </c>
      <c r="H273">
        <v>0</v>
      </c>
      <c r="I273">
        <v>132496.42000000001</v>
      </c>
      <c r="J273">
        <v>28392.09</v>
      </c>
      <c r="K273">
        <v>23660.07</v>
      </c>
      <c r="L273">
        <v>0</v>
      </c>
      <c r="M273">
        <v>10327.5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956970</v>
      </c>
      <c r="T273" s="2">
        <v>45338</v>
      </c>
      <c r="V273" t="s">
        <v>31</v>
      </c>
      <c r="W273">
        <v>105408</v>
      </c>
      <c r="X273">
        <v>0</v>
      </c>
      <c r="Y273" t="s">
        <v>2516</v>
      </c>
      <c r="Z273">
        <v>0</v>
      </c>
      <c r="AA273" t="s">
        <v>2470</v>
      </c>
      <c r="AB273">
        <v>117670</v>
      </c>
      <c r="AC273">
        <v>0.08</v>
      </c>
      <c r="AD273" t="s">
        <v>2517</v>
      </c>
    </row>
    <row r="274" spans="1:30" x14ac:dyDescent="0.25">
      <c r="A274">
        <v>7207</v>
      </c>
      <c r="B274" t="s">
        <v>564</v>
      </c>
      <c r="C274" t="s">
        <v>710</v>
      </c>
      <c r="D274" s="11">
        <f t="shared" si="4"/>
        <v>689440</v>
      </c>
      <c r="E274">
        <v>689440</v>
      </c>
      <c r="F274">
        <v>0</v>
      </c>
      <c r="G274">
        <v>0</v>
      </c>
      <c r="H274">
        <v>0</v>
      </c>
      <c r="I274">
        <v>96521.600000000006</v>
      </c>
      <c r="J274">
        <v>20683.2</v>
      </c>
      <c r="K274">
        <v>17236</v>
      </c>
      <c r="L274">
        <v>0</v>
      </c>
      <c r="M274">
        <v>10327.5</v>
      </c>
      <c r="N274">
        <v>0</v>
      </c>
      <c r="O274">
        <v>0</v>
      </c>
      <c r="P274">
        <v>0</v>
      </c>
      <c r="Q274">
        <v>-80000</v>
      </c>
      <c r="R274">
        <v>0</v>
      </c>
      <c r="S274">
        <v>464672</v>
      </c>
      <c r="T274" s="2">
        <v>45356</v>
      </c>
      <c r="V274" t="s">
        <v>31</v>
      </c>
      <c r="W274">
        <v>119906</v>
      </c>
      <c r="X274">
        <v>0</v>
      </c>
      <c r="Y274" t="s">
        <v>551</v>
      </c>
      <c r="Z274">
        <v>0</v>
      </c>
      <c r="AA274" t="s">
        <v>2475</v>
      </c>
      <c r="AB274">
        <v>77500</v>
      </c>
      <c r="AC274">
        <v>0.3</v>
      </c>
      <c r="AD274" t="s">
        <v>2724</v>
      </c>
    </row>
    <row r="275" spans="1:30" x14ac:dyDescent="0.25">
      <c r="A275">
        <v>7211</v>
      </c>
      <c r="B275" t="s">
        <v>566</v>
      </c>
      <c r="C275" t="s">
        <v>712</v>
      </c>
      <c r="D275" s="11">
        <f t="shared" si="4"/>
        <v>384612.8</v>
      </c>
      <c r="E275">
        <v>384612.8</v>
      </c>
      <c r="F275">
        <v>0</v>
      </c>
      <c r="G275">
        <v>0</v>
      </c>
      <c r="H275">
        <v>0</v>
      </c>
      <c r="I275">
        <v>53845.79</v>
      </c>
      <c r="J275">
        <v>11538.38</v>
      </c>
      <c r="K275">
        <v>9615.32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309613</v>
      </c>
      <c r="T275" s="2">
        <v>45356</v>
      </c>
      <c r="U275" s="2">
        <v>45561</v>
      </c>
      <c r="V275" t="s">
        <v>31</v>
      </c>
      <c r="W275">
        <v>105408</v>
      </c>
      <c r="X275">
        <v>0</v>
      </c>
      <c r="Y275" t="s">
        <v>551</v>
      </c>
      <c r="Z275">
        <v>0</v>
      </c>
      <c r="AA275" t="s">
        <v>2470</v>
      </c>
      <c r="AB275">
        <v>0</v>
      </c>
      <c r="AC275">
        <v>-0.31</v>
      </c>
      <c r="AD275" t="s">
        <v>2511</v>
      </c>
    </row>
    <row r="276" spans="1:30" x14ac:dyDescent="0.25">
      <c r="A276">
        <v>7212</v>
      </c>
      <c r="B276" t="s">
        <v>567</v>
      </c>
      <c r="C276" t="s">
        <v>713</v>
      </c>
      <c r="D276" s="11">
        <f t="shared" si="4"/>
        <v>926358.72</v>
      </c>
      <c r="E276">
        <v>705808</v>
      </c>
      <c r="F276">
        <v>0</v>
      </c>
      <c r="G276">
        <v>0</v>
      </c>
      <c r="H276">
        <v>0</v>
      </c>
      <c r="I276">
        <v>129690.22</v>
      </c>
      <c r="J276">
        <v>27790.76</v>
      </c>
      <c r="K276">
        <v>23158.97</v>
      </c>
      <c r="L276">
        <v>0</v>
      </c>
      <c r="M276">
        <v>10327.5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735391</v>
      </c>
      <c r="T276" s="2">
        <v>45356</v>
      </c>
      <c r="V276" t="s">
        <v>31</v>
      </c>
      <c r="W276">
        <v>2808</v>
      </c>
      <c r="X276">
        <v>0</v>
      </c>
      <c r="Y276" t="s">
        <v>551</v>
      </c>
      <c r="Z276">
        <v>220550.72</v>
      </c>
      <c r="AA276" t="s">
        <v>2479</v>
      </c>
      <c r="AB276">
        <v>65458</v>
      </c>
      <c r="AC276">
        <v>-0.27</v>
      </c>
      <c r="AD276" t="s">
        <v>2725</v>
      </c>
    </row>
    <row r="277" spans="1:30" x14ac:dyDescent="0.25">
      <c r="A277">
        <v>7217</v>
      </c>
      <c r="B277" t="s">
        <v>569</v>
      </c>
      <c r="C277" t="s">
        <v>613</v>
      </c>
      <c r="D277" s="11">
        <f t="shared" si="4"/>
        <v>688200</v>
      </c>
      <c r="E277">
        <v>688200</v>
      </c>
      <c r="F277">
        <v>0</v>
      </c>
      <c r="G277">
        <v>0</v>
      </c>
      <c r="H277">
        <v>0</v>
      </c>
      <c r="I277">
        <v>96348</v>
      </c>
      <c r="J277">
        <v>20646</v>
      </c>
      <c r="K277">
        <v>17205</v>
      </c>
      <c r="L277">
        <v>0</v>
      </c>
      <c r="M277">
        <v>10327.5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543674</v>
      </c>
      <c r="T277" s="2">
        <v>45352</v>
      </c>
      <c r="U277" s="2">
        <v>45568</v>
      </c>
      <c r="V277" t="s">
        <v>31</v>
      </c>
      <c r="W277">
        <v>105408</v>
      </c>
      <c r="X277">
        <v>0</v>
      </c>
      <c r="Y277" t="s">
        <v>551</v>
      </c>
      <c r="Z277">
        <v>0</v>
      </c>
      <c r="AA277" t="s">
        <v>2475</v>
      </c>
      <c r="AB277">
        <v>0</v>
      </c>
      <c r="AC277">
        <v>0.5</v>
      </c>
      <c r="AD277" t="s">
        <v>2675</v>
      </c>
    </row>
    <row r="278" spans="1:30" x14ac:dyDescent="0.25">
      <c r="A278">
        <v>7218</v>
      </c>
      <c r="B278" t="s">
        <v>570</v>
      </c>
      <c r="C278" t="s">
        <v>614</v>
      </c>
      <c r="D278" s="11">
        <f t="shared" si="4"/>
        <v>1515118.92</v>
      </c>
      <c r="E278">
        <v>1515118.92</v>
      </c>
      <c r="F278">
        <v>0</v>
      </c>
      <c r="G278">
        <v>0</v>
      </c>
      <c r="H278">
        <v>0</v>
      </c>
      <c r="I278">
        <v>212116.65</v>
      </c>
      <c r="J278">
        <v>45453.57</v>
      </c>
      <c r="K278">
        <v>37877.980000000003</v>
      </c>
      <c r="L278">
        <v>0</v>
      </c>
      <c r="M278">
        <v>10327.5</v>
      </c>
      <c r="N278">
        <v>0</v>
      </c>
      <c r="O278">
        <v>0</v>
      </c>
      <c r="P278">
        <v>0</v>
      </c>
      <c r="Q278">
        <v>-40000</v>
      </c>
      <c r="R278">
        <v>0</v>
      </c>
      <c r="S278">
        <v>1169343</v>
      </c>
      <c r="T278" s="2">
        <v>45352</v>
      </c>
      <c r="V278" t="s">
        <v>31</v>
      </c>
      <c r="W278">
        <v>105408</v>
      </c>
      <c r="X278">
        <v>0</v>
      </c>
      <c r="Y278" t="s">
        <v>551</v>
      </c>
      <c r="Z278">
        <v>0</v>
      </c>
      <c r="AA278" t="s">
        <v>2470</v>
      </c>
      <c r="AB278">
        <v>233659</v>
      </c>
      <c r="AC278">
        <v>-0.22</v>
      </c>
      <c r="AD278" t="s">
        <v>2726</v>
      </c>
    </row>
    <row r="279" spans="1:30" x14ac:dyDescent="0.25">
      <c r="A279">
        <v>7219</v>
      </c>
      <c r="B279" t="s">
        <v>571</v>
      </c>
      <c r="C279" t="s">
        <v>615</v>
      </c>
      <c r="D279" s="11">
        <f t="shared" si="4"/>
        <v>1671442.5</v>
      </c>
      <c r="E279">
        <v>1671442.5</v>
      </c>
      <c r="F279">
        <v>0</v>
      </c>
      <c r="G279">
        <v>0</v>
      </c>
      <c r="H279">
        <v>0</v>
      </c>
      <c r="I279">
        <v>234001.96</v>
      </c>
      <c r="J279">
        <v>50143.28</v>
      </c>
      <c r="K279">
        <v>41786.07</v>
      </c>
      <c r="L279">
        <v>0</v>
      </c>
      <c r="M279">
        <v>10327.5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1335184</v>
      </c>
      <c r="T279" s="2">
        <v>45352</v>
      </c>
      <c r="V279" t="s">
        <v>31</v>
      </c>
      <c r="W279">
        <v>105408</v>
      </c>
      <c r="X279">
        <v>0</v>
      </c>
      <c r="Y279" t="s">
        <v>551</v>
      </c>
      <c r="Z279">
        <v>0</v>
      </c>
      <c r="AA279" t="s">
        <v>2475</v>
      </c>
      <c r="AB279">
        <v>317750</v>
      </c>
      <c r="AC279">
        <v>0.31</v>
      </c>
      <c r="AD279" t="s">
        <v>2727</v>
      </c>
    </row>
    <row r="280" spans="1:30" x14ac:dyDescent="0.25">
      <c r="A280">
        <v>7220</v>
      </c>
      <c r="B280" t="s">
        <v>572</v>
      </c>
      <c r="C280" t="s">
        <v>616</v>
      </c>
      <c r="D280" s="11">
        <f t="shared" si="4"/>
        <v>718270</v>
      </c>
      <c r="E280">
        <v>718270</v>
      </c>
      <c r="F280">
        <v>0</v>
      </c>
      <c r="G280">
        <v>0</v>
      </c>
      <c r="H280">
        <v>0</v>
      </c>
      <c r="I280">
        <v>100557.8</v>
      </c>
      <c r="J280">
        <v>21548.1</v>
      </c>
      <c r="K280">
        <v>17956.75</v>
      </c>
      <c r="L280">
        <v>0</v>
      </c>
      <c r="M280">
        <v>10327.5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567880</v>
      </c>
      <c r="T280" s="2">
        <v>45352</v>
      </c>
      <c r="V280" t="s">
        <v>31</v>
      </c>
      <c r="W280">
        <v>126205</v>
      </c>
      <c r="X280">
        <v>0</v>
      </c>
      <c r="Y280" t="s">
        <v>551</v>
      </c>
      <c r="Z280">
        <v>0</v>
      </c>
      <c r="AA280" t="s">
        <v>2475</v>
      </c>
      <c r="AB280">
        <v>0</v>
      </c>
      <c r="AC280">
        <v>0.15</v>
      </c>
      <c r="AD280" t="s">
        <v>2728</v>
      </c>
    </row>
    <row r="281" spans="1:30" x14ac:dyDescent="0.25">
      <c r="A281">
        <v>7221</v>
      </c>
      <c r="B281" t="s">
        <v>573</v>
      </c>
      <c r="C281" t="s">
        <v>617</v>
      </c>
      <c r="D281" s="11">
        <f t="shared" si="4"/>
        <v>1630058.98</v>
      </c>
      <c r="E281">
        <v>1630058.98</v>
      </c>
      <c r="F281">
        <v>0</v>
      </c>
      <c r="G281">
        <v>0</v>
      </c>
      <c r="H281">
        <v>0</v>
      </c>
      <c r="I281">
        <v>228208.26</v>
      </c>
      <c r="J281">
        <v>48901.77</v>
      </c>
      <c r="K281">
        <v>40751.47</v>
      </c>
      <c r="L281">
        <v>0</v>
      </c>
      <c r="M281">
        <v>10327.5</v>
      </c>
      <c r="N281">
        <v>0</v>
      </c>
      <c r="O281">
        <v>0</v>
      </c>
      <c r="P281">
        <v>0</v>
      </c>
      <c r="Q281">
        <v>-40000</v>
      </c>
      <c r="R281">
        <v>0</v>
      </c>
      <c r="S281">
        <v>1261870</v>
      </c>
      <c r="T281" s="2">
        <v>45352</v>
      </c>
      <c r="V281" t="s">
        <v>31</v>
      </c>
      <c r="W281">
        <v>105408</v>
      </c>
      <c r="X281">
        <v>0</v>
      </c>
      <c r="Y281" t="s">
        <v>551</v>
      </c>
      <c r="Z281">
        <v>0</v>
      </c>
      <c r="AA281" t="s">
        <v>2470</v>
      </c>
      <c r="AB281">
        <v>178186</v>
      </c>
      <c r="AC281">
        <v>0.02</v>
      </c>
      <c r="AD281" t="s">
        <v>2729</v>
      </c>
    </row>
    <row r="282" spans="1:30" x14ac:dyDescent="0.25">
      <c r="A282">
        <v>7223</v>
      </c>
      <c r="B282" t="s">
        <v>575</v>
      </c>
      <c r="C282" t="s">
        <v>619</v>
      </c>
      <c r="D282" s="11">
        <f t="shared" si="4"/>
        <v>1318085.55</v>
      </c>
      <c r="E282">
        <v>1318085.55</v>
      </c>
      <c r="F282">
        <v>0</v>
      </c>
      <c r="G282">
        <v>0</v>
      </c>
      <c r="H282">
        <v>0</v>
      </c>
      <c r="I282">
        <v>184531.98</v>
      </c>
      <c r="J282">
        <v>39542.57</v>
      </c>
      <c r="K282">
        <v>32952.14</v>
      </c>
      <c r="L282">
        <v>0</v>
      </c>
      <c r="M282">
        <v>10327.5</v>
      </c>
      <c r="N282">
        <v>0</v>
      </c>
      <c r="O282">
        <v>0</v>
      </c>
      <c r="P282">
        <v>0</v>
      </c>
      <c r="Q282">
        <v>-40000</v>
      </c>
      <c r="R282">
        <v>0</v>
      </c>
      <c r="S282">
        <v>1010732</v>
      </c>
      <c r="T282" s="2">
        <v>45352</v>
      </c>
      <c r="V282" t="s">
        <v>31</v>
      </c>
      <c r="W282">
        <v>105408</v>
      </c>
      <c r="X282">
        <v>0</v>
      </c>
      <c r="Y282" t="s">
        <v>551</v>
      </c>
      <c r="Z282">
        <v>0</v>
      </c>
      <c r="AA282" t="s">
        <v>2470</v>
      </c>
      <c r="AB282">
        <v>117670</v>
      </c>
      <c r="AC282">
        <v>0.64</v>
      </c>
      <c r="AD282" t="s">
        <v>2730</v>
      </c>
    </row>
    <row r="283" spans="1:30" x14ac:dyDescent="0.25">
      <c r="A283">
        <v>7224</v>
      </c>
      <c r="B283" t="s">
        <v>576</v>
      </c>
      <c r="C283" t="s">
        <v>620</v>
      </c>
      <c r="D283" s="11">
        <f t="shared" si="4"/>
        <v>1617037.5</v>
      </c>
      <c r="E283">
        <v>1617037.5</v>
      </c>
      <c r="F283">
        <v>0</v>
      </c>
      <c r="G283">
        <v>0</v>
      </c>
      <c r="H283">
        <v>0</v>
      </c>
      <c r="I283">
        <v>226385.26</v>
      </c>
      <c r="J283">
        <v>48511.13</v>
      </c>
      <c r="K283">
        <v>40425.94</v>
      </c>
      <c r="L283">
        <v>0</v>
      </c>
      <c r="M283">
        <v>10327.5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1291388</v>
      </c>
      <c r="T283" s="2">
        <v>45352</v>
      </c>
      <c r="V283" t="s">
        <v>31</v>
      </c>
      <c r="W283">
        <v>105408</v>
      </c>
      <c r="X283">
        <v>0</v>
      </c>
      <c r="Y283" t="s">
        <v>551</v>
      </c>
      <c r="Z283">
        <v>0</v>
      </c>
      <c r="AA283" t="s">
        <v>2475</v>
      </c>
      <c r="AB283">
        <v>302250</v>
      </c>
      <c r="AC283">
        <v>0.33</v>
      </c>
      <c r="AD283" t="s">
        <v>2731</v>
      </c>
    </row>
    <row r="284" spans="1:30" x14ac:dyDescent="0.25">
      <c r="A284">
        <v>7225</v>
      </c>
      <c r="B284" t="s">
        <v>577</v>
      </c>
      <c r="C284" t="s">
        <v>715</v>
      </c>
      <c r="D284" s="11">
        <f t="shared" si="4"/>
        <v>869077</v>
      </c>
      <c r="E284">
        <v>869077</v>
      </c>
      <c r="F284">
        <v>0</v>
      </c>
      <c r="G284">
        <v>0</v>
      </c>
      <c r="H284">
        <v>0</v>
      </c>
      <c r="I284">
        <v>121670.78</v>
      </c>
      <c r="J284">
        <v>26072.31</v>
      </c>
      <c r="K284">
        <v>21726.93</v>
      </c>
      <c r="L284">
        <v>0</v>
      </c>
      <c r="M284">
        <v>10327.5</v>
      </c>
      <c r="N284">
        <v>0</v>
      </c>
      <c r="O284">
        <v>0</v>
      </c>
      <c r="P284">
        <v>0</v>
      </c>
      <c r="Q284">
        <v>-40000</v>
      </c>
      <c r="R284">
        <v>0</v>
      </c>
      <c r="S284">
        <v>649279</v>
      </c>
      <c r="T284" s="2">
        <v>45369</v>
      </c>
      <c r="V284" t="s">
        <v>31</v>
      </c>
      <c r="W284">
        <v>2808</v>
      </c>
      <c r="X284">
        <v>0</v>
      </c>
      <c r="Y284" t="s">
        <v>551</v>
      </c>
      <c r="Z284">
        <v>0</v>
      </c>
      <c r="AA284" t="s">
        <v>2470</v>
      </c>
      <c r="AB284">
        <v>50430</v>
      </c>
      <c r="AC284">
        <v>-0.48</v>
      </c>
      <c r="AD284" t="s">
        <v>2544</v>
      </c>
    </row>
    <row r="285" spans="1:30" x14ac:dyDescent="0.25">
      <c r="A285">
        <v>7227</v>
      </c>
      <c r="B285" t="s">
        <v>579</v>
      </c>
      <c r="C285" t="s">
        <v>717</v>
      </c>
      <c r="D285" s="11">
        <f t="shared" si="4"/>
        <v>832767.4</v>
      </c>
      <c r="E285">
        <v>832767.4</v>
      </c>
      <c r="F285">
        <v>0</v>
      </c>
      <c r="G285">
        <v>0</v>
      </c>
      <c r="H285">
        <v>0</v>
      </c>
      <c r="I285">
        <v>116587.44</v>
      </c>
      <c r="J285">
        <v>24983.03</v>
      </c>
      <c r="K285">
        <v>20819.189999999999</v>
      </c>
      <c r="L285">
        <v>0</v>
      </c>
      <c r="M285">
        <v>10327.5</v>
      </c>
      <c r="N285">
        <v>0</v>
      </c>
      <c r="O285">
        <v>0</v>
      </c>
      <c r="P285">
        <v>0</v>
      </c>
      <c r="Q285">
        <v>-40000</v>
      </c>
      <c r="R285">
        <v>0</v>
      </c>
      <c r="S285">
        <v>620050</v>
      </c>
      <c r="T285" s="2">
        <v>45376</v>
      </c>
      <c r="V285" t="s">
        <v>31</v>
      </c>
      <c r="W285">
        <v>2808</v>
      </c>
      <c r="X285">
        <v>0</v>
      </c>
      <c r="Y285" t="s">
        <v>551</v>
      </c>
      <c r="Z285">
        <v>0</v>
      </c>
      <c r="AA285" t="s">
        <v>2470</v>
      </c>
      <c r="AB285">
        <v>20172</v>
      </c>
      <c r="AC285">
        <v>-0.24</v>
      </c>
      <c r="AD285" t="s">
        <v>2552</v>
      </c>
    </row>
    <row r="286" spans="1:30" x14ac:dyDescent="0.25">
      <c r="A286">
        <v>7230</v>
      </c>
      <c r="B286" t="s">
        <v>641</v>
      </c>
      <c r="C286" t="s">
        <v>719</v>
      </c>
      <c r="D286" s="11">
        <f t="shared" si="4"/>
        <v>733924.6</v>
      </c>
      <c r="E286">
        <v>733924.6</v>
      </c>
      <c r="F286">
        <v>0</v>
      </c>
      <c r="G286">
        <v>0</v>
      </c>
      <c r="H286">
        <v>0</v>
      </c>
      <c r="I286">
        <v>102749.44</v>
      </c>
      <c r="J286">
        <v>22017.73</v>
      </c>
      <c r="K286">
        <v>18348.12</v>
      </c>
      <c r="L286">
        <v>0</v>
      </c>
      <c r="M286">
        <v>10327.5</v>
      </c>
      <c r="N286">
        <v>0</v>
      </c>
      <c r="O286">
        <v>0</v>
      </c>
      <c r="P286">
        <v>0</v>
      </c>
      <c r="Q286">
        <v>-80000</v>
      </c>
      <c r="R286">
        <v>0</v>
      </c>
      <c r="S286">
        <v>500482</v>
      </c>
      <c r="T286" s="2">
        <v>45390</v>
      </c>
      <c r="V286" t="s">
        <v>31</v>
      </c>
      <c r="W286">
        <v>2808</v>
      </c>
      <c r="X286">
        <v>0</v>
      </c>
      <c r="Y286" t="s">
        <v>551</v>
      </c>
      <c r="Z286">
        <v>0</v>
      </c>
      <c r="AA286" t="s">
        <v>2470</v>
      </c>
      <c r="AB286">
        <v>50430</v>
      </c>
      <c r="AC286">
        <v>0.19</v>
      </c>
      <c r="AD286" t="s">
        <v>2732</v>
      </c>
    </row>
    <row r="287" spans="1:30" x14ac:dyDescent="0.25">
      <c r="A287">
        <v>7233</v>
      </c>
      <c r="B287" t="s">
        <v>654</v>
      </c>
      <c r="C287" t="s">
        <v>720</v>
      </c>
      <c r="D287" s="11">
        <f t="shared" si="4"/>
        <v>829741.6</v>
      </c>
      <c r="E287">
        <v>829741.6</v>
      </c>
      <c r="F287">
        <v>0</v>
      </c>
      <c r="G287">
        <v>0</v>
      </c>
      <c r="H287">
        <v>0</v>
      </c>
      <c r="I287">
        <v>116163.82</v>
      </c>
      <c r="J287">
        <v>24892.25</v>
      </c>
      <c r="K287">
        <v>20743.55</v>
      </c>
      <c r="L287">
        <v>0</v>
      </c>
      <c r="M287">
        <v>10327.5</v>
      </c>
      <c r="N287">
        <v>0</v>
      </c>
      <c r="O287">
        <v>0</v>
      </c>
      <c r="P287">
        <v>0</v>
      </c>
      <c r="Q287">
        <v>-40000</v>
      </c>
      <c r="R287">
        <v>0</v>
      </c>
      <c r="S287">
        <v>617614</v>
      </c>
      <c r="T287" s="2">
        <v>45405</v>
      </c>
      <c r="V287" t="s">
        <v>31</v>
      </c>
      <c r="W287">
        <v>105408</v>
      </c>
      <c r="X287">
        <v>0</v>
      </c>
      <c r="Y287" t="s">
        <v>551</v>
      </c>
      <c r="Z287">
        <v>0</v>
      </c>
      <c r="AA287" t="s">
        <v>2470</v>
      </c>
      <c r="AB287">
        <v>50430</v>
      </c>
      <c r="AC287">
        <v>-0.48</v>
      </c>
      <c r="AD287" t="s">
        <v>2733</v>
      </c>
    </row>
    <row r="288" spans="1:30" x14ac:dyDescent="0.25">
      <c r="A288">
        <v>7235</v>
      </c>
      <c r="B288" t="s">
        <v>656</v>
      </c>
      <c r="C288" t="s">
        <v>722</v>
      </c>
      <c r="D288" s="11">
        <f t="shared" si="4"/>
        <v>746480</v>
      </c>
      <c r="E288">
        <v>746480</v>
      </c>
      <c r="F288">
        <v>0</v>
      </c>
      <c r="G288">
        <v>0</v>
      </c>
      <c r="H288">
        <v>0</v>
      </c>
      <c r="I288">
        <v>104507.2</v>
      </c>
      <c r="J288">
        <v>22394.400000000001</v>
      </c>
      <c r="K288">
        <v>18662</v>
      </c>
      <c r="L288">
        <v>0</v>
      </c>
      <c r="M288">
        <v>10327.5</v>
      </c>
      <c r="N288">
        <v>0</v>
      </c>
      <c r="O288">
        <v>0</v>
      </c>
      <c r="P288">
        <v>0</v>
      </c>
      <c r="Q288">
        <v>-80000</v>
      </c>
      <c r="R288">
        <v>0</v>
      </c>
      <c r="S288">
        <v>510588</v>
      </c>
      <c r="T288" s="2">
        <v>45405</v>
      </c>
      <c r="V288" t="s">
        <v>31</v>
      </c>
      <c r="W288">
        <v>105408</v>
      </c>
      <c r="X288">
        <v>0</v>
      </c>
      <c r="Y288" t="s">
        <v>551</v>
      </c>
      <c r="Z288">
        <v>0</v>
      </c>
      <c r="AA288" t="s">
        <v>2475</v>
      </c>
      <c r="AB288">
        <v>65100</v>
      </c>
      <c r="AC288">
        <v>-0.9</v>
      </c>
      <c r="AD288" t="s">
        <v>2734</v>
      </c>
    </row>
    <row r="289" spans="1:30" x14ac:dyDescent="0.25">
      <c r="A289">
        <v>7238</v>
      </c>
      <c r="B289" t="s">
        <v>658</v>
      </c>
      <c r="C289" t="s">
        <v>724</v>
      </c>
      <c r="D289" s="11">
        <f t="shared" si="4"/>
        <v>1043909.16</v>
      </c>
      <c r="E289">
        <v>810914.4</v>
      </c>
      <c r="F289">
        <v>0</v>
      </c>
      <c r="G289">
        <v>0</v>
      </c>
      <c r="H289">
        <v>0</v>
      </c>
      <c r="I289">
        <v>146147.28</v>
      </c>
      <c r="J289">
        <v>31317.279999999999</v>
      </c>
      <c r="K289">
        <v>26097.72</v>
      </c>
      <c r="L289">
        <v>0</v>
      </c>
      <c r="M289">
        <v>10327.5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830019</v>
      </c>
      <c r="T289" s="2">
        <v>45400</v>
      </c>
      <c r="V289" t="s">
        <v>31</v>
      </c>
      <c r="W289">
        <v>119906</v>
      </c>
      <c r="X289">
        <v>0</v>
      </c>
      <c r="Y289" t="s">
        <v>551</v>
      </c>
      <c r="Z289">
        <v>232994.76</v>
      </c>
      <c r="AA289" t="s">
        <v>2470</v>
      </c>
      <c r="AB289">
        <v>20172</v>
      </c>
      <c r="AC289">
        <v>-0.38</v>
      </c>
      <c r="AD289" t="s">
        <v>2735</v>
      </c>
    </row>
    <row r="290" spans="1:30" x14ac:dyDescent="0.25">
      <c r="A290">
        <v>7240</v>
      </c>
      <c r="B290" t="s">
        <v>660</v>
      </c>
      <c r="C290" t="s">
        <v>725</v>
      </c>
      <c r="D290" s="11">
        <f t="shared" si="4"/>
        <v>867581.8899999999</v>
      </c>
      <c r="E290">
        <v>746700.2</v>
      </c>
      <c r="F290">
        <v>0</v>
      </c>
      <c r="G290">
        <v>0</v>
      </c>
      <c r="H290">
        <v>0</v>
      </c>
      <c r="I290">
        <v>121461.47</v>
      </c>
      <c r="J290">
        <v>26027.46</v>
      </c>
      <c r="K290">
        <v>21689.55</v>
      </c>
      <c r="L290">
        <v>0</v>
      </c>
      <c r="M290">
        <v>10327.5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688076</v>
      </c>
      <c r="T290" s="2">
        <v>45400</v>
      </c>
      <c r="V290" t="s">
        <v>31</v>
      </c>
      <c r="W290">
        <v>2808</v>
      </c>
      <c r="X290">
        <v>0</v>
      </c>
      <c r="Y290" t="s">
        <v>551</v>
      </c>
      <c r="Z290">
        <v>120881.69</v>
      </c>
      <c r="AA290" t="s">
        <v>2470</v>
      </c>
      <c r="AB290">
        <v>58835</v>
      </c>
      <c r="AC290">
        <v>0.09</v>
      </c>
      <c r="AD290" t="s">
        <v>2736</v>
      </c>
    </row>
    <row r="291" spans="1:30" x14ac:dyDescent="0.25">
      <c r="A291">
        <v>7241</v>
      </c>
      <c r="B291" t="s">
        <v>661</v>
      </c>
      <c r="C291" t="s">
        <v>726</v>
      </c>
      <c r="D291" s="11">
        <f t="shared" si="4"/>
        <v>1114617.01</v>
      </c>
      <c r="E291">
        <v>878490.6</v>
      </c>
      <c r="F291">
        <v>0</v>
      </c>
      <c r="G291">
        <v>0</v>
      </c>
      <c r="H291">
        <v>0</v>
      </c>
      <c r="I291">
        <v>147808.69</v>
      </c>
      <c r="J291">
        <v>31673.29</v>
      </c>
      <c r="K291">
        <v>26394.41</v>
      </c>
      <c r="L291">
        <v>0</v>
      </c>
      <c r="M291">
        <v>10327.5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839573</v>
      </c>
      <c r="T291" s="2">
        <v>45400</v>
      </c>
      <c r="V291" t="s">
        <v>31</v>
      </c>
      <c r="W291">
        <v>105408</v>
      </c>
      <c r="X291">
        <v>0</v>
      </c>
      <c r="Y291" t="s">
        <v>551</v>
      </c>
      <c r="Z291">
        <v>236126.41</v>
      </c>
      <c r="AA291" t="s">
        <v>2470</v>
      </c>
      <c r="AB291">
        <v>58835</v>
      </c>
      <c r="AC291">
        <v>0.48</v>
      </c>
      <c r="AD291" t="s">
        <v>2737</v>
      </c>
    </row>
    <row r="292" spans="1:30" x14ac:dyDescent="0.25">
      <c r="A292">
        <v>7242</v>
      </c>
      <c r="B292" t="s">
        <v>662</v>
      </c>
      <c r="C292" t="s">
        <v>727</v>
      </c>
      <c r="D292" s="11">
        <f t="shared" si="4"/>
        <v>462767.73</v>
      </c>
      <c r="E292">
        <v>352470</v>
      </c>
      <c r="F292">
        <v>0</v>
      </c>
      <c r="G292">
        <v>0</v>
      </c>
      <c r="H292">
        <v>0</v>
      </c>
      <c r="I292">
        <v>64787.48</v>
      </c>
      <c r="J292">
        <v>13883.03</v>
      </c>
      <c r="K292">
        <v>11569.19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372528</v>
      </c>
      <c r="T292" s="2">
        <v>45400</v>
      </c>
      <c r="U292" s="2">
        <v>45561</v>
      </c>
      <c r="V292" t="s">
        <v>31</v>
      </c>
      <c r="W292">
        <v>105408</v>
      </c>
      <c r="X292">
        <v>0</v>
      </c>
      <c r="Y292" t="s">
        <v>551</v>
      </c>
      <c r="Z292">
        <v>110297.73</v>
      </c>
      <c r="AA292" t="s">
        <v>2475</v>
      </c>
      <c r="AB292">
        <v>35650</v>
      </c>
      <c r="AC292">
        <v>-0.03</v>
      </c>
      <c r="AD292" t="s">
        <v>2738</v>
      </c>
    </row>
    <row r="293" spans="1:30" x14ac:dyDescent="0.25">
      <c r="A293">
        <v>7243</v>
      </c>
      <c r="B293" t="s">
        <v>663</v>
      </c>
      <c r="C293" t="s">
        <v>728</v>
      </c>
      <c r="D293" s="11">
        <f t="shared" si="4"/>
        <v>487804.4</v>
      </c>
      <c r="E293">
        <v>487804.4</v>
      </c>
      <c r="F293">
        <v>0</v>
      </c>
      <c r="G293">
        <v>0</v>
      </c>
      <c r="H293">
        <v>0</v>
      </c>
      <c r="I293">
        <v>68292.61</v>
      </c>
      <c r="J293">
        <v>16188.05</v>
      </c>
      <c r="K293">
        <v>12195.11</v>
      </c>
      <c r="L293">
        <v>0</v>
      </c>
      <c r="M293">
        <v>10327.5</v>
      </c>
      <c r="N293">
        <v>0</v>
      </c>
      <c r="O293">
        <v>0</v>
      </c>
      <c r="P293">
        <v>0</v>
      </c>
      <c r="Q293">
        <v>1553.92</v>
      </c>
      <c r="R293">
        <v>1553.92</v>
      </c>
      <c r="S293">
        <v>382355</v>
      </c>
      <c r="T293" s="2">
        <v>45400</v>
      </c>
      <c r="V293" t="s">
        <v>31</v>
      </c>
      <c r="W293">
        <v>126502</v>
      </c>
      <c r="X293">
        <v>0</v>
      </c>
      <c r="Y293" t="s">
        <v>551</v>
      </c>
      <c r="Z293">
        <v>0</v>
      </c>
      <c r="AA293" t="s">
        <v>2479</v>
      </c>
      <c r="AB293">
        <v>0</v>
      </c>
      <c r="AC293">
        <v>-0.05</v>
      </c>
      <c r="AD293" t="s">
        <v>2739</v>
      </c>
    </row>
    <row r="294" spans="1:30" x14ac:dyDescent="0.25">
      <c r="A294">
        <v>7244</v>
      </c>
      <c r="B294" t="s">
        <v>664</v>
      </c>
      <c r="C294" t="s">
        <v>729</v>
      </c>
      <c r="D294" s="11">
        <f t="shared" si="4"/>
        <v>761043.48</v>
      </c>
      <c r="E294">
        <v>568061.6</v>
      </c>
      <c r="F294">
        <v>0</v>
      </c>
      <c r="G294">
        <v>0</v>
      </c>
      <c r="H294">
        <v>0</v>
      </c>
      <c r="I294">
        <v>106546.1</v>
      </c>
      <c r="J294">
        <v>22831.31</v>
      </c>
      <c r="K294">
        <v>19026.09</v>
      </c>
      <c r="L294">
        <v>0</v>
      </c>
      <c r="M294">
        <v>10327.5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602312</v>
      </c>
      <c r="T294" s="2">
        <v>45400</v>
      </c>
      <c r="V294" t="s">
        <v>31</v>
      </c>
      <c r="W294">
        <v>105408</v>
      </c>
      <c r="X294">
        <v>0</v>
      </c>
      <c r="Y294" t="s">
        <v>551</v>
      </c>
      <c r="Z294">
        <v>192981.88</v>
      </c>
      <c r="AA294" t="s">
        <v>2479</v>
      </c>
      <c r="AB294">
        <v>17076</v>
      </c>
      <c r="AC294">
        <v>-0.48</v>
      </c>
      <c r="AD294" t="s">
        <v>2740</v>
      </c>
    </row>
    <row r="295" spans="1:30" x14ac:dyDescent="0.25">
      <c r="A295">
        <v>7245</v>
      </c>
      <c r="B295" t="s">
        <v>730</v>
      </c>
      <c r="C295" t="s">
        <v>731</v>
      </c>
      <c r="D295" s="11">
        <f t="shared" si="4"/>
        <v>1015059.51</v>
      </c>
      <c r="E295">
        <v>772520</v>
      </c>
      <c r="F295">
        <v>0</v>
      </c>
      <c r="G295">
        <v>0</v>
      </c>
      <c r="H295">
        <v>0</v>
      </c>
      <c r="I295">
        <v>142108.32999999999</v>
      </c>
      <c r="J295">
        <v>30451.79</v>
      </c>
      <c r="K295">
        <v>25376.48</v>
      </c>
      <c r="L295">
        <v>0</v>
      </c>
      <c r="M295">
        <v>10327.5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806795</v>
      </c>
      <c r="T295" s="2">
        <v>45401</v>
      </c>
      <c r="U295" s="2">
        <v>45575</v>
      </c>
      <c r="V295" t="s">
        <v>31</v>
      </c>
      <c r="W295">
        <v>105408</v>
      </c>
      <c r="X295">
        <v>0</v>
      </c>
      <c r="Y295" t="s">
        <v>551</v>
      </c>
      <c r="Z295">
        <v>242539.51</v>
      </c>
      <c r="AA295" t="s">
        <v>2475</v>
      </c>
      <c r="AB295">
        <v>120900</v>
      </c>
      <c r="AC295">
        <v>-0.41</v>
      </c>
      <c r="AD295" t="s">
        <v>2741</v>
      </c>
    </row>
    <row r="296" spans="1:30" x14ac:dyDescent="0.25">
      <c r="A296">
        <v>7246</v>
      </c>
      <c r="B296" t="s">
        <v>665</v>
      </c>
      <c r="C296" t="s">
        <v>732</v>
      </c>
      <c r="D296" s="11">
        <f t="shared" si="4"/>
        <v>1018159.5</v>
      </c>
      <c r="E296">
        <v>775620</v>
      </c>
      <c r="F296">
        <v>0</v>
      </c>
      <c r="G296">
        <v>0</v>
      </c>
      <c r="H296">
        <v>0</v>
      </c>
      <c r="I296">
        <v>142542.32999999999</v>
      </c>
      <c r="J296">
        <v>30544.79</v>
      </c>
      <c r="K296">
        <v>25453.99</v>
      </c>
      <c r="L296">
        <v>0</v>
      </c>
      <c r="M296">
        <v>10327.5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809291</v>
      </c>
      <c r="T296" s="2">
        <v>45400</v>
      </c>
      <c r="V296" t="s">
        <v>31</v>
      </c>
      <c r="W296">
        <v>105408</v>
      </c>
      <c r="X296">
        <v>0</v>
      </c>
      <c r="Y296" t="s">
        <v>551</v>
      </c>
      <c r="Z296">
        <v>242539.5</v>
      </c>
      <c r="AA296" t="s">
        <v>2475</v>
      </c>
      <c r="AB296">
        <v>77500</v>
      </c>
      <c r="AC296">
        <v>0.11</v>
      </c>
      <c r="AD296" t="s">
        <v>2742</v>
      </c>
    </row>
    <row r="297" spans="1:30" x14ac:dyDescent="0.25">
      <c r="A297">
        <v>7247</v>
      </c>
      <c r="B297" t="s">
        <v>666</v>
      </c>
      <c r="C297" t="s">
        <v>733</v>
      </c>
      <c r="D297" s="11">
        <f t="shared" si="4"/>
        <v>858075.03</v>
      </c>
      <c r="E297">
        <v>685410</v>
      </c>
      <c r="F297">
        <v>0</v>
      </c>
      <c r="G297">
        <v>0</v>
      </c>
      <c r="H297">
        <v>0</v>
      </c>
      <c r="I297">
        <v>114078.48</v>
      </c>
      <c r="J297">
        <v>24445.39</v>
      </c>
      <c r="K297">
        <v>20371.150000000001</v>
      </c>
      <c r="L297">
        <v>0</v>
      </c>
      <c r="M297">
        <v>10327.5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645624</v>
      </c>
      <c r="T297" s="2">
        <v>45400</v>
      </c>
      <c r="V297" t="s">
        <v>31</v>
      </c>
      <c r="W297">
        <v>105408</v>
      </c>
      <c r="X297">
        <v>0</v>
      </c>
      <c r="Y297" t="s">
        <v>551</v>
      </c>
      <c r="Z297">
        <v>172665.03</v>
      </c>
      <c r="AA297" t="s">
        <v>2475</v>
      </c>
      <c r="AB297">
        <v>13950</v>
      </c>
      <c r="AC297">
        <v>0.28999999999999998</v>
      </c>
      <c r="AD297" t="s">
        <v>2743</v>
      </c>
    </row>
    <row r="298" spans="1:30" x14ac:dyDescent="0.25">
      <c r="A298">
        <v>7249</v>
      </c>
      <c r="B298" t="s">
        <v>667</v>
      </c>
      <c r="C298" t="s">
        <v>734</v>
      </c>
      <c r="D298" s="11">
        <f t="shared" si="4"/>
        <v>1758554.62</v>
      </c>
      <c r="E298">
        <v>1758554.62</v>
      </c>
      <c r="F298">
        <v>0</v>
      </c>
      <c r="G298">
        <v>0</v>
      </c>
      <c r="H298">
        <v>0</v>
      </c>
      <c r="I298">
        <v>246197.65</v>
      </c>
      <c r="J298">
        <v>52756.639999999999</v>
      </c>
      <c r="K298">
        <v>43963.87</v>
      </c>
      <c r="L298">
        <v>0</v>
      </c>
      <c r="M298">
        <v>10327.5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1405309</v>
      </c>
      <c r="T298" s="2">
        <v>45404</v>
      </c>
      <c r="V298" t="s">
        <v>31</v>
      </c>
      <c r="W298">
        <v>105408</v>
      </c>
      <c r="X298">
        <v>0</v>
      </c>
      <c r="Y298" t="s">
        <v>551</v>
      </c>
      <c r="Z298">
        <v>0</v>
      </c>
      <c r="AA298" t="s">
        <v>2470</v>
      </c>
      <c r="AB298">
        <v>226935</v>
      </c>
      <c r="AC298">
        <v>0.04</v>
      </c>
      <c r="AD298" t="s">
        <v>2487</v>
      </c>
    </row>
    <row r="299" spans="1:30" x14ac:dyDescent="0.25">
      <c r="A299">
        <v>7250</v>
      </c>
      <c r="B299" t="s">
        <v>668</v>
      </c>
      <c r="C299" t="s">
        <v>735</v>
      </c>
      <c r="D299" s="11">
        <f t="shared" si="4"/>
        <v>1375237.5</v>
      </c>
      <c r="E299">
        <v>1375237.5</v>
      </c>
      <c r="F299">
        <v>0</v>
      </c>
      <c r="G299">
        <v>0</v>
      </c>
      <c r="H299">
        <v>0</v>
      </c>
      <c r="I299">
        <v>192533.26</v>
      </c>
      <c r="J299">
        <v>41257.129999999997</v>
      </c>
      <c r="K299">
        <v>34380.94</v>
      </c>
      <c r="L299">
        <v>0</v>
      </c>
      <c r="M299">
        <v>10327.5</v>
      </c>
      <c r="N299">
        <v>0</v>
      </c>
      <c r="O299">
        <v>0</v>
      </c>
      <c r="P299">
        <v>0</v>
      </c>
      <c r="Q299">
        <v>-40000</v>
      </c>
      <c r="R299">
        <v>0</v>
      </c>
      <c r="S299">
        <v>1056739</v>
      </c>
      <c r="T299" s="2">
        <v>45405</v>
      </c>
      <c r="V299" t="s">
        <v>31</v>
      </c>
      <c r="W299">
        <v>107909</v>
      </c>
      <c r="X299">
        <v>0</v>
      </c>
      <c r="Y299" t="s">
        <v>551</v>
      </c>
      <c r="Z299">
        <v>0</v>
      </c>
      <c r="AA299" t="s">
        <v>2470</v>
      </c>
      <c r="AB299">
        <v>196850</v>
      </c>
      <c r="AC299">
        <v>0.33</v>
      </c>
      <c r="AD299" t="s">
        <v>2744</v>
      </c>
    </row>
    <row r="300" spans="1:30" x14ac:dyDescent="0.25">
      <c r="A300">
        <v>7251</v>
      </c>
      <c r="B300" t="s">
        <v>669</v>
      </c>
      <c r="C300" t="s">
        <v>736</v>
      </c>
      <c r="D300" s="11">
        <f t="shared" si="4"/>
        <v>2141827.27</v>
      </c>
      <c r="E300">
        <v>2141827.27</v>
      </c>
      <c r="F300">
        <v>0</v>
      </c>
      <c r="G300">
        <v>0</v>
      </c>
      <c r="H300">
        <v>0</v>
      </c>
      <c r="I300">
        <v>299855.82</v>
      </c>
      <c r="J300">
        <v>64254.82</v>
      </c>
      <c r="K300">
        <v>53545.68</v>
      </c>
      <c r="L300">
        <v>0</v>
      </c>
      <c r="M300">
        <v>10327.5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1713844</v>
      </c>
      <c r="T300" s="2">
        <v>45405</v>
      </c>
      <c r="V300" t="s">
        <v>31</v>
      </c>
      <c r="W300">
        <v>105408</v>
      </c>
      <c r="X300">
        <v>0</v>
      </c>
      <c r="Y300" t="s">
        <v>551</v>
      </c>
      <c r="Z300">
        <v>0</v>
      </c>
      <c r="AA300" t="s">
        <v>2470</v>
      </c>
      <c r="AB300">
        <v>482489</v>
      </c>
      <c r="AC300">
        <v>0.55000000000000004</v>
      </c>
      <c r="AD300" t="s">
        <v>2745</v>
      </c>
    </row>
    <row r="301" spans="1:30" x14ac:dyDescent="0.25">
      <c r="A301">
        <v>7252</v>
      </c>
      <c r="B301" t="s">
        <v>670</v>
      </c>
      <c r="C301" t="s">
        <v>737</v>
      </c>
      <c r="D301" s="11">
        <f t="shared" si="4"/>
        <v>1372215</v>
      </c>
      <c r="E301">
        <v>1372215</v>
      </c>
      <c r="F301">
        <v>0</v>
      </c>
      <c r="G301">
        <v>0</v>
      </c>
      <c r="H301">
        <v>0</v>
      </c>
      <c r="I301">
        <v>192110.1</v>
      </c>
      <c r="J301">
        <v>41166.449999999997</v>
      </c>
      <c r="K301">
        <v>34305.379999999997</v>
      </c>
      <c r="L301">
        <v>0</v>
      </c>
      <c r="M301">
        <v>10327.5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1094305</v>
      </c>
      <c r="T301" s="2">
        <v>45405</v>
      </c>
      <c r="V301" t="s">
        <v>31</v>
      </c>
      <c r="W301">
        <v>105408</v>
      </c>
      <c r="X301">
        <v>0</v>
      </c>
      <c r="Y301" t="s">
        <v>551</v>
      </c>
      <c r="Z301">
        <v>0</v>
      </c>
      <c r="AA301" t="s">
        <v>2475</v>
      </c>
      <c r="AB301">
        <v>241800</v>
      </c>
      <c r="AC301">
        <v>-0.56999999999999995</v>
      </c>
      <c r="AD301" t="s">
        <v>2746</v>
      </c>
    </row>
    <row r="302" spans="1:30" x14ac:dyDescent="0.25">
      <c r="A302">
        <v>7253</v>
      </c>
      <c r="B302" t="s">
        <v>671</v>
      </c>
      <c r="C302" t="s">
        <v>738</v>
      </c>
      <c r="D302" s="11">
        <f t="shared" si="4"/>
        <v>3057360.8</v>
      </c>
      <c r="E302">
        <v>3057360.8</v>
      </c>
      <c r="F302">
        <v>0</v>
      </c>
      <c r="G302">
        <v>0</v>
      </c>
      <c r="H302">
        <v>0</v>
      </c>
      <c r="I302">
        <v>428030.5</v>
      </c>
      <c r="J302">
        <v>91720.82</v>
      </c>
      <c r="K302">
        <v>76434.02</v>
      </c>
      <c r="L302">
        <v>0</v>
      </c>
      <c r="M302">
        <v>10327.5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2450848</v>
      </c>
      <c r="T302" s="2">
        <v>45405</v>
      </c>
      <c r="V302" t="s">
        <v>31</v>
      </c>
      <c r="W302">
        <v>105408</v>
      </c>
      <c r="X302">
        <v>0</v>
      </c>
      <c r="Y302" t="s">
        <v>551</v>
      </c>
      <c r="Z302">
        <v>0</v>
      </c>
      <c r="AA302" t="s">
        <v>2467</v>
      </c>
      <c r="AB302">
        <v>767497</v>
      </c>
      <c r="AC302">
        <v>0.04</v>
      </c>
      <c r="AD302" t="s">
        <v>2747</v>
      </c>
    </row>
    <row r="303" spans="1:30" x14ac:dyDescent="0.25">
      <c r="A303">
        <v>7254</v>
      </c>
      <c r="B303" t="s">
        <v>672</v>
      </c>
      <c r="C303" t="s">
        <v>739</v>
      </c>
      <c r="D303" s="11">
        <f t="shared" si="4"/>
        <v>3057360.8</v>
      </c>
      <c r="E303">
        <v>3057360.8</v>
      </c>
      <c r="F303">
        <v>0</v>
      </c>
      <c r="G303">
        <v>0</v>
      </c>
      <c r="H303">
        <v>0</v>
      </c>
      <c r="I303">
        <v>428030.5</v>
      </c>
      <c r="J303">
        <v>91720.82</v>
      </c>
      <c r="K303">
        <v>76434.02</v>
      </c>
      <c r="L303">
        <v>0</v>
      </c>
      <c r="M303">
        <v>10327.5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2450848</v>
      </c>
      <c r="T303" s="2">
        <v>45405</v>
      </c>
      <c r="V303" t="s">
        <v>31</v>
      </c>
      <c r="W303">
        <v>126205</v>
      </c>
      <c r="X303">
        <v>0</v>
      </c>
      <c r="Y303" t="s">
        <v>551</v>
      </c>
      <c r="Z303">
        <v>0</v>
      </c>
      <c r="AA303" t="s">
        <v>2467</v>
      </c>
      <c r="AB303">
        <v>767497</v>
      </c>
      <c r="AC303">
        <v>0.04</v>
      </c>
      <c r="AD303" t="s">
        <v>2747</v>
      </c>
    </row>
    <row r="304" spans="1:30" x14ac:dyDescent="0.25">
      <c r="A304">
        <v>7257</v>
      </c>
      <c r="B304" t="s">
        <v>743</v>
      </c>
      <c r="C304" t="s">
        <v>744</v>
      </c>
      <c r="D304" s="11">
        <f t="shared" si="4"/>
        <v>384612.8</v>
      </c>
      <c r="E304">
        <v>384612.8</v>
      </c>
      <c r="F304">
        <v>0</v>
      </c>
      <c r="G304">
        <v>0</v>
      </c>
      <c r="H304">
        <v>0</v>
      </c>
      <c r="I304">
        <v>53845.79</v>
      </c>
      <c r="J304">
        <v>11538.38</v>
      </c>
      <c r="K304">
        <v>9615.32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309613</v>
      </c>
      <c r="T304" s="2">
        <v>45425</v>
      </c>
      <c r="U304" s="2">
        <v>45562</v>
      </c>
      <c r="V304" t="s">
        <v>31</v>
      </c>
      <c r="W304">
        <v>119906</v>
      </c>
      <c r="X304">
        <v>0</v>
      </c>
      <c r="Y304" t="s">
        <v>551</v>
      </c>
      <c r="Z304">
        <v>0</v>
      </c>
      <c r="AA304" t="s">
        <v>2470</v>
      </c>
      <c r="AB304">
        <v>0</v>
      </c>
      <c r="AC304">
        <v>-0.31</v>
      </c>
      <c r="AD304" t="s">
        <v>2511</v>
      </c>
    </row>
    <row r="305" spans="1:30" x14ac:dyDescent="0.25">
      <c r="A305">
        <v>7259</v>
      </c>
      <c r="B305" t="s">
        <v>745</v>
      </c>
      <c r="C305" t="s">
        <v>746</v>
      </c>
      <c r="D305" s="11">
        <f t="shared" si="4"/>
        <v>874792.4</v>
      </c>
      <c r="E305">
        <v>874792.4</v>
      </c>
      <c r="F305">
        <v>0</v>
      </c>
      <c r="G305">
        <v>0</v>
      </c>
      <c r="H305">
        <v>0</v>
      </c>
      <c r="I305">
        <v>122470.94</v>
      </c>
      <c r="J305">
        <v>26243.77</v>
      </c>
      <c r="K305">
        <v>21869.81</v>
      </c>
      <c r="L305">
        <v>0</v>
      </c>
      <c r="M305">
        <v>10327.5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693880</v>
      </c>
      <c r="T305" s="2">
        <v>45422</v>
      </c>
      <c r="V305" t="s">
        <v>31</v>
      </c>
      <c r="W305">
        <v>2808</v>
      </c>
      <c r="X305">
        <v>0</v>
      </c>
      <c r="Y305" t="s">
        <v>551</v>
      </c>
      <c r="Z305">
        <v>0</v>
      </c>
      <c r="AA305" t="s">
        <v>2470</v>
      </c>
      <c r="AB305">
        <v>70602</v>
      </c>
      <c r="AC305">
        <v>-0.38</v>
      </c>
      <c r="AD305" t="s">
        <v>2748</v>
      </c>
    </row>
    <row r="306" spans="1:30" x14ac:dyDescent="0.25">
      <c r="A306">
        <v>7261</v>
      </c>
      <c r="B306" t="s">
        <v>749</v>
      </c>
      <c r="C306" t="s">
        <v>750</v>
      </c>
      <c r="D306" s="11">
        <f t="shared" si="4"/>
        <v>949013</v>
      </c>
      <c r="E306">
        <v>949013</v>
      </c>
      <c r="F306">
        <v>0</v>
      </c>
      <c r="G306">
        <v>0</v>
      </c>
      <c r="H306">
        <v>0</v>
      </c>
      <c r="I306">
        <v>132861.82</v>
      </c>
      <c r="J306">
        <v>28470.39</v>
      </c>
      <c r="K306">
        <v>23725.33</v>
      </c>
      <c r="L306">
        <v>0</v>
      </c>
      <c r="M306">
        <v>10327.5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753628</v>
      </c>
      <c r="T306" s="2">
        <v>45422</v>
      </c>
      <c r="V306" t="s">
        <v>31</v>
      </c>
      <c r="W306">
        <v>125707</v>
      </c>
      <c r="X306">
        <v>0</v>
      </c>
      <c r="Y306" t="s">
        <v>551</v>
      </c>
      <c r="Z306">
        <v>0</v>
      </c>
      <c r="AA306" t="s">
        <v>2467</v>
      </c>
      <c r="AB306">
        <v>0</v>
      </c>
      <c r="AC306">
        <v>0.04</v>
      </c>
      <c r="AD306" t="s">
        <v>2677</v>
      </c>
    </row>
    <row r="307" spans="1:30" x14ac:dyDescent="0.25">
      <c r="A307">
        <v>7262</v>
      </c>
      <c r="B307" t="s">
        <v>751</v>
      </c>
      <c r="C307" t="s">
        <v>752</v>
      </c>
      <c r="D307" s="11">
        <f t="shared" si="4"/>
        <v>794312.84</v>
      </c>
      <c r="E307">
        <v>794312.84</v>
      </c>
      <c r="F307">
        <v>0</v>
      </c>
      <c r="G307">
        <v>0</v>
      </c>
      <c r="H307">
        <v>0</v>
      </c>
      <c r="I307">
        <v>111203.8</v>
      </c>
      <c r="J307">
        <v>23829.38</v>
      </c>
      <c r="K307">
        <v>19857.82</v>
      </c>
      <c r="L307">
        <v>0</v>
      </c>
      <c r="M307">
        <v>10327.5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629094</v>
      </c>
      <c r="T307" s="2">
        <v>45420</v>
      </c>
      <c r="U307" s="2">
        <v>45566</v>
      </c>
      <c r="V307" t="s">
        <v>31</v>
      </c>
      <c r="W307">
        <v>2808</v>
      </c>
      <c r="X307">
        <v>0</v>
      </c>
      <c r="Y307" t="s">
        <v>551</v>
      </c>
      <c r="Z307">
        <v>0</v>
      </c>
      <c r="AA307" t="s">
        <v>2470</v>
      </c>
      <c r="AB307">
        <v>57960.88</v>
      </c>
      <c r="AC307">
        <v>-0.34</v>
      </c>
      <c r="AD307" t="s">
        <v>2749</v>
      </c>
    </row>
    <row r="308" spans="1:30" x14ac:dyDescent="0.25">
      <c r="A308">
        <v>7263</v>
      </c>
      <c r="B308" t="s">
        <v>753</v>
      </c>
      <c r="C308" t="s">
        <v>754</v>
      </c>
      <c r="D308" s="11">
        <f t="shared" si="4"/>
        <v>879904.45000000007</v>
      </c>
      <c r="E308">
        <v>688873.8</v>
      </c>
      <c r="F308">
        <v>0</v>
      </c>
      <c r="G308">
        <v>0</v>
      </c>
      <c r="H308">
        <v>0</v>
      </c>
      <c r="I308">
        <v>123186.62</v>
      </c>
      <c r="J308">
        <v>26397.13</v>
      </c>
      <c r="K308">
        <v>21997.61</v>
      </c>
      <c r="L308">
        <v>0</v>
      </c>
      <c r="M308">
        <v>10327.5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697995</v>
      </c>
      <c r="T308" s="2">
        <v>45419</v>
      </c>
      <c r="U308" s="2">
        <v>45566</v>
      </c>
      <c r="V308" t="s">
        <v>31</v>
      </c>
      <c r="W308">
        <v>2808</v>
      </c>
      <c r="X308">
        <v>0</v>
      </c>
      <c r="Y308" t="s">
        <v>551</v>
      </c>
      <c r="Z308">
        <v>191030.65</v>
      </c>
      <c r="AA308" t="s">
        <v>2470</v>
      </c>
      <c r="AB308">
        <v>48749</v>
      </c>
      <c r="AC308">
        <v>-0.59</v>
      </c>
      <c r="AD308" t="s">
        <v>2750</v>
      </c>
    </row>
    <row r="309" spans="1:30" x14ac:dyDescent="0.25">
      <c r="A309">
        <v>7267</v>
      </c>
      <c r="B309" t="s">
        <v>759</v>
      </c>
      <c r="C309" t="s">
        <v>760</v>
      </c>
      <c r="D309" s="11">
        <f t="shared" si="4"/>
        <v>720595</v>
      </c>
      <c r="E309">
        <v>720595</v>
      </c>
      <c r="F309">
        <v>0</v>
      </c>
      <c r="G309">
        <v>0</v>
      </c>
      <c r="H309">
        <v>0</v>
      </c>
      <c r="I309">
        <v>100883.3</v>
      </c>
      <c r="J309">
        <v>21617.85</v>
      </c>
      <c r="K309">
        <v>18014.88</v>
      </c>
      <c r="L309">
        <v>0</v>
      </c>
      <c r="M309">
        <v>10327.5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569752</v>
      </c>
      <c r="T309" s="2">
        <v>45415</v>
      </c>
      <c r="V309" t="s">
        <v>31</v>
      </c>
      <c r="W309">
        <v>1508</v>
      </c>
      <c r="X309">
        <v>0</v>
      </c>
      <c r="Y309" t="s">
        <v>551</v>
      </c>
      <c r="Z309">
        <v>0</v>
      </c>
      <c r="AA309" t="s">
        <v>2475</v>
      </c>
      <c r="AB309">
        <v>28675</v>
      </c>
      <c r="AC309">
        <v>0.53</v>
      </c>
      <c r="AD309" t="s">
        <v>2751</v>
      </c>
    </row>
    <row r="310" spans="1:30" x14ac:dyDescent="0.25">
      <c r="A310">
        <v>7268</v>
      </c>
      <c r="B310" t="s">
        <v>1341</v>
      </c>
      <c r="C310" t="s">
        <v>1342</v>
      </c>
      <c r="D310" s="11">
        <f t="shared" si="4"/>
        <v>783009.8</v>
      </c>
      <c r="E310">
        <v>783009.8</v>
      </c>
      <c r="F310">
        <v>0</v>
      </c>
      <c r="G310">
        <v>0</v>
      </c>
      <c r="H310">
        <v>0</v>
      </c>
      <c r="I310">
        <v>109621.38</v>
      </c>
      <c r="J310">
        <v>23490.3</v>
      </c>
      <c r="K310">
        <v>19575.25</v>
      </c>
      <c r="L310">
        <v>0</v>
      </c>
      <c r="M310">
        <v>10327.5</v>
      </c>
      <c r="N310">
        <v>0</v>
      </c>
      <c r="O310">
        <v>0</v>
      </c>
      <c r="P310">
        <v>0</v>
      </c>
      <c r="Q310">
        <v>-80000</v>
      </c>
      <c r="R310">
        <v>0</v>
      </c>
      <c r="S310">
        <v>539995</v>
      </c>
      <c r="T310" s="2">
        <v>45432</v>
      </c>
      <c r="U310" s="2">
        <v>45564</v>
      </c>
      <c r="V310" t="s">
        <v>31</v>
      </c>
      <c r="W310">
        <v>114505</v>
      </c>
      <c r="X310">
        <v>0</v>
      </c>
      <c r="Y310" t="s">
        <v>551</v>
      </c>
      <c r="Z310">
        <v>0</v>
      </c>
      <c r="AA310" t="s">
        <v>2470</v>
      </c>
      <c r="AB310">
        <v>70602</v>
      </c>
      <c r="AC310">
        <v>-0.37</v>
      </c>
      <c r="AD310" t="s">
        <v>2752</v>
      </c>
    </row>
    <row r="311" spans="1:30" x14ac:dyDescent="0.25">
      <c r="A311">
        <v>7272</v>
      </c>
      <c r="B311" t="s">
        <v>1347</v>
      </c>
      <c r="C311" t="s">
        <v>1348</v>
      </c>
      <c r="D311" s="11">
        <f t="shared" si="4"/>
        <v>2654352.7799999998</v>
      </c>
      <c r="E311">
        <v>2654352.7799999998</v>
      </c>
      <c r="F311">
        <v>0</v>
      </c>
      <c r="G311">
        <v>0</v>
      </c>
      <c r="H311">
        <v>0</v>
      </c>
      <c r="I311">
        <v>371609.38</v>
      </c>
      <c r="J311">
        <v>79630.58</v>
      </c>
      <c r="K311">
        <v>66358.820000000007</v>
      </c>
      <c r="L311">
        <v>0</v>
      </c>
      <c r="M311">
        <v>10327.5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2126427</v>
      </c>
      <c r="T311" s="2">
        <v>45432</v>
      </c>
      <c r="V311" t="s">
        <v>31</v>
      </c>
      <c r="W311">
        <v>2808</v>
      </c>
      <c r="X311">
        <v>0</v>
      </c>
      <c r="Y311" t="s">
        <v>551</v>
      </c>
      <c r="Z311">
        <v>0</v>
      </c>
      <c r="AA311" t="s">
        <v>2470</v>
      </c>
      <c r="AB311">
        <v>616927</v>
      </c>
      <c r="AC311">
        <v>0.5</v>
      </c>
      <c r="AD311" t="s">
        <v>2753</v>
      </c>
    </row>
    <row r="312" spans="1:30" x14ac:dyDescent="0.25">
      <c r="A312">
        <v>7274</v>
      </c>
      <c r="B312" t="s">
        <v>1349</v>
      </c>
      <c r="C312" t="s">
        <v>1350</v>
      </c>
      <c r="D312" s="11">
        <f t="shared" si="4"/>
        <v>494846.88</v>
      </c>
      <c r="E312">
        <v>384612.8</v>
      </c>
      <c r="F312">
        <v>0</v>
      </c>
      <c r="G312">
        <v>0</v>
      </c>
      <c r="H312">
        <v>0</v>
      </c>
      <c r="I312">
        <v>62489.27</v>
      </c>
      <c r="J312">
        <v>13390.56</v>
      </c>
      <c r="K312">
        <v>11158.8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359313</v>
      </c>
      <c r="T312" s="2">
        <v>45428</v>
      </c>
      <c r="U312" s="2">
        <v>45561</v>
      </c>
      <c r="V312" t="s">
        <v>31</v>
      </c>
      <c r="W312">
        <v>2907</v>
      </c>
      <c r="X312">
        <v>0</v>
      </c>
      <c r="Y312" t="s">
        <v>551</v>
      </c>
      <c r="Z312">
        <v>110234.08</v>
      </c>
      <c r="AA312" t="s">
        <v>2470</v>
      </c>
      <c r="AB312">
        <v>0</v>
      </c>
      <c r="AC312">
        <v>-0.25</v>
      </c>
      <c r="AD312" t="s">
        <v>2754</v>
      </c>
    </row>
    <row r="313" spans="1:30" x14ac:dyDescent="0.25">
      <c r="A313">
        <v>7276</v>
      </c>
      <c r="B313" t="s">
        <v>1352</v>
      </c>
      <c r="C313" t="s">
        <v>1353</v>
      </c>
      <c r="D313" s="11">
        <f t="shared" si="4"/>
        <v>1128838.32</v>
      </c>
      <c r="E313">
        <v>875801</v>
      </c>
      <c r="F313">
        <v>0</v>
      </c>
      <c r="G313">
        <v>0</v>
      </c>
      <c r="H313">
        <v>0</v>
      </c>
      <c r="I313">
        <v>158037.35</v>
      </c>
      <c r="J313">
        <v>33865.14</v>
      </c>
      <c r="K313">
        <v>28220.959999999999</v>
      </c>
      <c r="L313">
        <v>0</v>
      </c>
      <c r="M313">
        <v>10327.5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898387</v>
      </c>
      <c r="T313" s="2">
        <v>45428</v>
      </c>
      <c r="V313" t="s">
        <v>31</v>
      </c>
      <c r="W313">
        <v>105408</v>
      </c>
      <c r="X313">
        <v>0</v>
      </c>
      <c r="Y313" t="s">
        <v>551</v>
      </c>
      <c r="Z313">
        <v>253037.32</v>
      </c>
      <c r="AA313" t="s">
        <v>2470</v>
      </c>
      <c r="AB313">
        <v>70602</v>
      </c>
      <c r="AC313">
        <v>-0.37</v>
      </c>
      <c r="AD313" t="s">
        <v>2755</v>
      </c>
    </row>
    <row r="314" spans="1:30" x14ac:dyDescent="0.25">
      <c r="A314">
        <v>7279</v>
      </c>
      <c r="B314" t="s">
        <v>1453</v>
      </c>
      <c r="C314" t="s">
        <v>1502</v>
      </c>
      <c r="D314" s="11">
        <f t="shared" si="4"/>
        <v>235920.9</v>
      </c>
      <c r="E314">
        <v>235920.9</v>
      </c>
      <c r="F314">
        <v>0</v>
      </c>
      <c r="G314">
        <v>0</v>
      </c>
      <c r="H314">
        <v>0</v>
      </c>
      <c r="I314">
        <v>33028.93</v>
      </c>
      <c r="J314">
        <v>15026.88</v>
      </c>
      <c r="K314">
        <v>5898.02</v>
      </c>
      <c r="L314">
        <v>0</v>
      </c>
      <c r="M314">
        <v>10327.5</v>
      </c>
      <c r="N314">
        <v>0</v>
      </c>
      <c r="O314">
        <v>0</v>
      </c>
      <c r="P314">
        <v>0</v>
      </c>
      <c r="Q314">
        <v>7949.25</v>
      </c>
      <c r="R314">
        <v>7949.25</v>
      </c>
      <c r="S314">
        <v>293333</v>
      </c>
      <c r="T314" s="2">
        <v>45555</v>
      </c>
      <c r="V314" t="s">
        <v>31</v>
      </c>
      <c r="W314">
        <v>105408</v>
      </c>
      <c r="X314">
        <v>0</v>
      </c>
      <c r="Y314" t="s">
        <v>2756</v>
      </c>
      <c r="Z314">
        <v>0</v>
      </c>
      <c r="AA314" t="s">
        <v>2475</v>
      </c>
      <c r="AB314">
        <v>49682.5</v>
      </c>
      <c r="AC314">
        <v>0.18</v>
      </c>
      <c r="AD314" t="s">
        <v>2757</v>
      </c>
    </row>
    <row r="315" spans="1:30" x14ac:dyDescent="0.25">
      <c r="A315">
        <v>7280</v>
      </c>
      <c r="B315" t="s">
        <v>1448</v>
      </c>
      <c r="C315" t="s">
        <v>1503</v>
      </c>
      <c r="D315" s="11">
        <f t="shared" si="4"/>
        <v>554782.80000000005</v>
      </c>
      <c r="E315">
        <v>554782.80000000005</v>
      </c>
      <c r="F315">
        <v>0</v>
      </c>
      <c r="G315">
        <v>0</v>
      </c>
      <c r="H315">
        <v>0</v>
      </c>
      <c r="I315">
        <v>77669.600000000006</v>
      </c>
      <c r="J315">
        <v>19743.88</v>
      </c>
      <c r="K315">
        <v>13869.57</v>
      </c>
      <c r="L315">
        <v>0</v>
      </c>
      <c r="M315">
        <v>10327.5</v>
      </c>
      <c r="N315">
        <v>0</v>
      </c>
      <c r="O315">
        <v>0</v>
      </c>
      <c r="P315">
        <v>0</v>
      </c>
      <c r="Q315">
        <v>3100.39</v>
      </c>
      <c r="R315">
        <v>3100.39</v>
      </c>
      <c r="S315">
        <v>436273</v>
      </c>
      <c r="T315" s="2">
        <v>45544</v>
      </c>
      <c r="V315" t="s">
        <v>31</v>
      </c>
      <c r="W315">
        <v>114505</v>
      </c>
      <c r="X315">
        <v>0</v>
      </c>
      <c r="Y315" t="s">
        <v>551</v>
      </c>
      <c r="Z315">
        <v>0</v>
      </c>
      <c r="AA315" t="s">
        <v>2470</v>
      </c>
      <c r="AB315">
        <v>0</v>
      </c>
      <c r="AC315">
        <v>0.36</v>
      </c>
      <c r="AD315" t="s">
        <v>2758</v>
      </c>
    </row>
    <row r="316" spans="1:30" x14ac:dyDescent="0.25">
      <c r="A316">
        <v>7281</v>
      </c>
      <c r="B316" t="s">
        <v>1443</v>
      </c>
      <c r="C316" t="s">
        <v>1504</v>
      </c>
      <c r="D316" s="11">
        <f t="shared" si="4"/>
        <v>759980.1</v>
      </c>
      <c r="E316">
        <v>759980.1</v>
      </c>
      <c r="F316">
        <v>0</v>
      </c>
      <c r="G316">
        <v>0</v>
      </c>
      <c r="H316">
        <v>0</v>
      </c>
      <c r="I316">
        <v>106397.21</v>
      </c>
      <c r="J316">
        <v>22799.4</v>
      </c>
      <c r="K316">
        <v>18999.5</v>
      </c>
      <c r="L316">
        <v>0</v>
      </c>
      <c r="M316">
        <v>10327.5</v>
      </c>
      <c r="N316">
        <v>0</v>
      </c>
      <c r="O316">
        <v>0</v>
      </c>
      <c r="P316">
        <v>0</v>
      </c>
      <c r="Q316">
        <v>-40000</v>
      </c>
      <c r="R316">
        <v>0</v>
      </c>
      <c r="S316">
        <v>561456</v>
      </c>
      <c r="T316" s="2">
        <v>45446</v>
      </c>
      <c r="U316" s="2">
        <v>45575</v>
      </c>
      <c r="V316" t="s">
        <v>31</v>
      </c>
      <c r="W316">
        <v>2808</v>
      </c>
      <c r="X316">
        <v>0</v>
      </c>
      <c r="Y316" t="s">
        <v>551</v>
      </c>
      <c r="Z316">
        <v>0</v>
      </c>
      <c r="AA316" t="s">
        <v>2470</v>
      </c>
      <c r="AB316">
        <v>45387</v>
      </c>
      <c r="AC316">
        <v>-0.49</v>
      </c>
      <c r="AD316" t="s">
        <v>2759</v>
      </c>
    </row>
    <row r="317" spans="1:30" x14ac:dyDescent="0.25">
      <c r="A317">
        <v>7282</v>
      </c>
      <c r="B317" t="s">
        <v>1467</v>
      </c>
      <c r="C317" t="s">
        <v>1505</v>
      </c>
      <c r="D317" s="11">
        <f t="shared" si="4"/>
        <v>1132154.25</v>
      </c>
      <c r="E317">
        <v>878490.6</v>
      </c>
      <c r="F317">
        <v>0</v>
      </c>
      <c r="G317">
        <v>0</v>
      </c>
      <c r="H317">
        <v>0</v>
      </c>
      <c r="I317">
        <v>158501.59</v>
      </c>
      <c r="J317">
        <v>33964.629999999997</v>
      </c>
      <c r="K317">
        <v>28303.85</v>
      </c>
      <c r="L317">
        <v>0</v>
      </c>
      <c r="M317">
        <v>10327.5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901056</v>
      </c>
      <c r="T317" s="2">
        <v>45455</v>
      </c>
      <c r="V317" t="s">
        <v>31</v>
      </c>
      <c r="W317">
        <v>2907</v>
      </c>
      <c r="X317">
        <v>0</v>
      </c>
      <c r="Y317" t="s">
        <v>551</v>
      </c>
      <c r="Z317">
        <v>253663.65</v>
      </c>
      <c r="AA317" t="s">
        <v>2470</v>
      </c>
      <c r="AB317">
        <v>58835</v>
      </c>
      <c r="AC317">
        <v>-0.68</v>
      </c>
      <c r="AD317" t="s">
        <v>2626</v>
      </c>
    </row>
    <row r="318" spans="1:30" x14ac:dyDescent="0.25">
      <c r="A318">
        <v>7283</v>
      </c>
      <c r="B318" t="s">
        <v>1468</v>
      </c>
      <c r="C318" t="s">
        <v>1506</v>
      </c>
      <c r="D318" s="11">
        <f t="shared" si="4"/>
        <v>453533.8</v>
      </c>
      <c r="E318">
        <v>453533.8</v>
      </c>
      <c r="F318">
        <v>0</v>
      </c>
      <c r="G318">
        <v>0</v>
      </c>
      <c r="H318">
        <v>0</v>
      </c>
      <c r="I318">
        <v>63494.73</v>
      </c>
      <c r="J318">
        <v>13606.01</v>
      </c>
      <c r="K318">
        <v>11338.34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478485</v>
      </c>
      <c r="T318" s="2">
        <v>45455</v>
      </c>
      <c r="U318" s="2">
        <v>45558</v>
      </c>
      <c r="V318" t="s">
        <v>31</v>
      </c>
      <c r="W318">
        <v>105408</v>
      </c>
      <c r="X318">
        <v>0</v>
      </c>
      <c r="Y318" t="s">
        <v>2649</v>
      </c>
      <c r="Z318">
        <v>0</v>
      </c>
      <c r="AA318" t="s">
        <v>2470</v>
      </c>
      <c r="AB318">
        <v>58835</v>
      </c>
      <c r="AC318">
        <v>0.28000000000000003</v>
      </c>
      <c r="AD318" t="s">
        <v>2650</v>
      </c>
    </row>
    <row r="319" spans="1:30" x14ac:dyDescent="0.25">
      <c r="A319">
        <v>7284</v>
      </c>
      <c r="B319" t="s">
        <v>1462</v>
      </c>
      <c r="C319" t="s">
        <v>1507</v>
      </c>
      <c r="D319" s="11">
        <f t="shared" si="4"/>
        <v>353710</v>
      </c>
      <c r="E319">
        <v>353710</v>
      </c>
      <c r="F319">
        <v>0</v>
      </c>
      <c r="G319">
        <v>0</v>
      </c>
      <c r="H319">
        <v>0</v>
      </c>
      <c r="I319">
        <v>49519.4</v>
      </c>
      <c r="J319">
        <v>10611.3</v>
      </c>
      <c r="K319">
        <v>8842.75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-40000</v>
      </c>
      <c r="R319">
        <v>0</v>
      </c>
      <c r="S319">
        <v>244737</v>
      </c>
      <c r="T319" s="2">
        <v>45453</v>
      </c>
      <c r="U319" s="2">
        <v>45558</v>
      </c>
      <c r="V319" t="s">
        <v>31</v>
      </c>
      <c r="W319">
        <v>2808</v>
      </c>
      <c r="X319">
        <v>0</v>
      </c>
      <c r="Y319" t="s">
        <v>551</v>
      </c>
      <c r="Z319">
        <v>0</v>
      </c>
      <c r="AA319" t="s">
        <v>2475</v>
      </c>
      <c r="AB319">
        <v>23250</v>
      </c>
      <c r="AC319">
        <v>0.45</v>
      </c>
      <c r="AD319" t="s">
        <v>2760</v>
      </c>
    </row>
    <row r="320" spans="1:30" x14ac:dyDescent="0.25">
      <c r="A320">
        <v>7286</v>
      </c>
      <c r="B320" t="s">
        <v>1455</v>
      </c>
      <c r="C320" t="s">
        <v>1509</v>
      </c>
      <c r="D320" s="11">
        <f t="shared" si="4"/>
        <v>1399030</v>
      </c>
      <c r="E320">
        <v>1399030</v>
      </c>
      <c r="F320">
        <v>0</v>
      </c>
      <c r="G320">
        <v>0</v>
      </c>
      <c r="H320">
        <v>0</v>
      </c>
      <c r="I320">
        <v>195864.2</v>
      </c>
      <c r="J320">
        <v>41970.9</v>
      </c>
      <c r="K320">
        <v>34975.75</v>
      </c>
      <c r="L320">
        <v>0</v>
      </c>
      <c r="M320">
        <v>10327.5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1115891</v>
      </c>
      <c r="T320" s="2">
        <v>45453</v>
      </c>
      <c r="V320" t="s">
        <v>31</v>
      </c>
      <c r="W320">
        <v>105408</v>
      </c>
      <c r="X320">
        <v>0</v>
      </c>
      <c r="Y320" t="s">
        <v>551</v>
      </c>
      <c r="Z320">
        <v>0</v>
      </c>
      <c r="AA320" t="s">
        <v>2475</v>
      </c>
      <c r="AB320">
        <v>637050</v>
      </c>
      <c r="AC320">
        <v>-0.65</v>
      </c>
      <c r="AD320" t="s">
        <v>2761</v>
      </c>
    </row>
    <row r="321" spans="1:30" x14ac:dyDescent="0.25">
      <c r="A321">
        <v>7287</v>
      </c>
      <c r="B321" t="s">
        <v>1460</v>
      </c>
      <c r="C321" t="s">
        <v>1510</v>
      </c>
      <c r="D321" s="11">
        <f t="shared" si="4"/>
        <v>1047180</v>
      </c>
      <c r="E321">
        <v>1047180</v>
      </c>
      <c r="F321">
        <v>0</v>
      </c>
      <c r="G321">
        <v>0</v>
      </c>
      <c r="H321">
        <v>0</v>
      </c>
      <c r="I321">
        <v>146605.20000000001</v>
      </c>
      <c r="J321">
        <v>31415.4</v>
      </c>
      <c r="K321">
        <v>26179.5</v>
      </c>
      <c r="L321">
        <v>0</v>
      </c>
      <c r="M321">
        <v>10327.5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832652</v>
      </c>
      <c r="T321" s="2">
        <v>45453</v>
      </c>
      <c r="V321" t="s">
        <v>31</v>
      </c>
      <c r="W321">
        <v>126908</v>
      </c>
      <c r="X321">
        <v>0</v>
      </c>
      <c r="Y321" t="s">
        <v>551</v>
      </c>
      <c r="Z321">
        <v>0</v>
      </c>
      <c r="AA321" t="s">
        <v>2475</v>
      </c>
      <c r="AB321">
        <v>381300</v>
      </c>
      <c r="AC321">
        <v>-0.4</v>
      </c>
      <c r="AD321" t="s">
        <v>2762</v>
      </c>
    </row>
    <row r="322" spans="1:30" x14ac:dyDescent="0.25">
      <c r="A322">
        <v>7288</v>
      </c>
      <c r="B322" t="s">
        <v>1464</v>
      </c>
      <c r="C322" t="s">
        <v>1511</v>
      </c>
      <c r="D322" s="11">
        <f t="shared" si="4"/>
        <v>404620.85</v>
      </c>
      <c r="E322">
        <v>308760</v>
      </c>
      <c r="F322">
        <v>0</v>
      </c>
      <c r="G322">
        <v>0</v>
      </c>
      <c r="H322">
        <v>0</v>
      </c>
      <c r="I322">
        <v>56646.92</v>
      </c>
      <c r="J322">
        <v>12138.63</v>
      </c>
      <c r="K322">
        <v>10115.52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325720</v>
      </c>
      <c r="T322" s="2">
        <v>45453</v>
      </c>
      <c r="U322" s="2">
        <v>45561</v>
      </c>
      <c r="V322" t="s">
        <v>31</v>
      </c>
      <c r="W322">
        <v>2907</v>
      </c>
      <c r="X322">
        <v>0</v>
      </c>
      <c r="Y322" t="s">
        <v>551</v>
      </c>
      <c r="Z322">
        <v>95860.85</v>
      </c>
      <c r="AA322" t="s">
        <v>2475</v>
      </c>
      <c r="AB322">
        <v>0</v>
      </c>
      <c r="AC322">
        <v>0.22</v>
      </c>
      <c r="AD322" t="s">
        <v>2763</v>
      </c>
    </row>
    <row r="323" spans="1:30" x14ac:dyDescent="0.25">
      <c r="A323">
        <v>7289</v>
      </c>
      <c r="B323" t="s">
        <v>1463</v>
      </c>
      <c r="C323" t="s">
        <v>1512</v>
      </c>
      <c r="D323" s="11">
        <f t="shared" ref="D323:D386" si="5">+E323+F323+Z323</f>
        <v>678664.53</v>
      </c>
      <c r="E323">
        <v>494450</v>
      </c>
      <c r="F323">
        <v>0</v>
      </c>
      <c r="G323">
        <v>0</v>
      </c>
      <c r="H323">
        <v>0</v>
      </c>
      <c r="I323">
        <v>87208.78</v>
      </c>
      <c r="J323">
        <v>18687.599999999999</v>
      </c>
      <c r="K323">
        <v>15573</v>
      </c>
      <c r="L323">
        <v>0</v>
      </c>
      <c r="M323">
        <v>10327.5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491123</v>
      </c>
      <c r="T323" s="2">
        <v>45453</v>
      </c>
      <c r="U323" s="2">
        <v>45567</v>
      </c>
      <c r="V323" t="s">
        <v>31</v>
      </c>
      <c r="W323">
        <v>105408</v>
      </c>
      <c r="X323">
        <v>0</v>
      </c>
      <c r="Y323" t="s">
        <v>551</v>
      </c>
      <c r="Z323">
        <v>184214.53</v>
      </c>
      <c r="AA323" t="s">
        <v>2475</v>
      </c>
      <c r="AB323">
        <v>32550</v>
      </c>
      <c r="AC323">
        <v>0.05</v>
      </c>
      <c r="AD323" t="s">
        <v>2764</v>
      </c>
    </row>
    <row r="324" spans="1:30" x14ac:dyDescent="0.25">
      <c r="A324">
        <v>7290</v>
      </c>
      <c r="B324" t="s">
        <v>1458</v>
      </c>
      <c r="C324" t="s">
        <v>1513</v>
      </c>
      <c r="D324" s="11">
        <f t="shared" si="5"/>
        <v>994319.7</v>
      </c>
      <c r="E324">
        <v>756400</v>
      </c>
      <c r="F324">
        <v>0</v>
      </c>
      <c r="G324">
        <v>0</v>
      </c>
      <c r="H324">
        <v>0</v>
      </c>
      <c r="I324">
        <v>139204.76</v>
      </c>
      <c r="J324">
        <v>29829.599999999999</v>
      </c>
      <c r="K324">
        <v>24857.99</v>
      </c>
      <c r="L324">
        <v>0</v>
      </c>
      <c r="M324">
        <v>10327.5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790100</v>
      </c>
      <c r="T324" s="2">
        <v>45453</v>
      </c>
      <c r="U324" s="2">
        <v>45561</v>
      </c>
      <c r="V324" t="s">
        <v>31</v>
      </c>
      <c r="W324">
        <v>1508</v>
      </c>
      <c r="X324">
        <v>0</v>
      </c>
      <c r="Y324" t="s">
        <v>551</v>
      </c>
      <c r="Z324">
        <v>237919.7</v>
      </c>
      <c r="AA324" t="s">
        <v>2475</v>
      </c>
      <c r="AB324">
        <v>117800</v>
      </c>
      <c r="AC324">
        <v>0.15</v>
      </c>
      <c r="AD324" t="s">
        <v>2765</v>
      </c>
    </row>
    <row r="325" spans="1:30" x14ac:dyDescent="0.25">
      <c r="A325">
        <v>7291</v>
      </c>
      <c r="B325" t="s">
        <v>1461</v>
      </c>
      <c r="C325" t="s">
        <v>1514</v>
      </c>
      <c r="D325" s="11">
        <f t="shared" si="5"/>
        <v>1273300.3999999999</v>
      </c>
      <c r="E325">
        <v>1273300.3999999999</v>
      </c>
      <c r="F325">
        <v>0</v>
      </c>
      <c r="G325">
        <v>0</v>
      </c>
      <c r="H325">
        <v>0</v>
      </c>
      <c r="I325">
        <v>178262.05</v>
      </c>
      <c r="J325">
        <v>38199.01</v>
      </c>
      <c r="K325">
        <v>31832.51</v>
      </c>
      <c r="L325">
        <v>0</v>
      </c>
      <c r="M325">
        <v>10327.5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1014679</v>
      </c>
      <c r="T325" s="2">
        <v>45453</v>
      </c>
      <c r="U325" s="2">
        <v>45567</v>
      </c>
      <c r="V325" t="s">
        <v>31</v>
      </c>
      <c r="W325">
        <v>105408</v>
      </c>
      <c r="X325">
        <v>0</v>
      </c>
      <c r="Y325" t="s">
        <v>551</v>
      </c>
      <c r="Z325">
        <v>0</v>
      </c>
      <c r="AA325" t="s">
        <v>2479</v>
      </c>
      <c r="AB325">
        <v>574892</v>
      </c>
      <c r="AC325">
        <v>-0.33</v>
      </c>
      <c r="AD325" t="s">
        <v>2766</v>
      </c>
    </row>
    <row r="326" spans="1:30" x14ac:dyDescent="0.25">
      <c r="A326">
        <v>7293</v>
      </c>
      <c r="B326" t="s">
        <v>1469</v>
      </c>
      <c r="C326" t="s">
        <v>1516</v>
      </c>
      <c r="D326" s="11">
        <f t="shared" si="5"/>
        <v>302250</v>
      </c>
      <c r="E326">
        <v>302250</v>
      </c>
      <c r="F326">
        <v>0</v>
      </c>
      <c r="G326">
        <v>0</v>
      </c>
      <c r="H326">
        <v>0</v>
      </c>
      <c r="I326">
        <v>42315</v>
      </c>
      <c r="J326">
        <v>9067.5</v>
      </c>
      <c r="K326">
        <v>7556.25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243311</v>
      </c>
      <c r="T326" s="2">
        <v>45455</v>
      </c>
      <c r="U326" s="2">
        <v>45548</v>
      </c>
      <c r="V326" t="s">
        <v>31</v>
      </c>
      <c r="W326">
        <v>3900</v>
      </c>
      <c r="X326">
        <v>0</v>
      </c>
      <c r="Y326" t="s">
        <v>551</v>
      </c>
      <c r="Z326">
        <v>0</v>
      </c>
      <c r="AA326" t="s">
        <v>2475</v>
      </c>
      <c r="AB326">
        <v>27900</v>
      </c>
      <c r="AC326">
        <v>-0.25</v>
      </c>
      <c r="AD326" t="s">
        <v>2767</v>
      </c>
    </row>
    <row r="327" spans="1:30" x14ac:dyDescent="0.25">
      <c r="A327">
        <v>7294</v>
      </c>
      <c r="B327" t="s">
        <v>1466</v>
      </c>
      <c r="C327" t="s">
        <v>1517</v>
      </c>
      <c r="D327" s="11">
        <f t="shared" si="5"/>
        <v>1813500</v>
      </c>
      <c r="E327">
        <v>1813500</v>
      </c>
      <c r="F327">
        <v>0</v>
      </c>
      <c r="G327">
        <v>0</v>
      </c>
      <c r="H327">
        <v>0</v>
      </c>
      <c r="I327">
        <v>253890.01</v>
      </c>
      <c r="J327">
        <v>54405.01</v>
      </c>
      <c r="K327">
        <v>45337.5</v>
      </c>
      <c r="L327">
        <v>0</v>
      </c>
      <c r="M327">
        <v>10327.5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1449540</v>
      </c>
      <c r="T327" s="2">
        <v>45455</v>
      </c>
      <c r="V327" t="s">
        <v>31</v>
      </c>
      <c r="W327">
        <v>105408</v>
      </c>
      <c r="X327">
        <v>0</v>
      </c>
      <c r="Y327" t="s">
        <v>551</v>
      </c>
      <c r="Z327">
        <v>0</v>
      </c>
      <c r="AA327" t="s">
        <v>2475</v>
      </c>
      <c r="AB327">
        <v>378200</v>
      </c>
      <c r="AC327">
        <v>0.02</v>
      </c>
      <c r="AD327" t="s">
        <v>2768</v>
      </c>
    </row>
    <row r="328" spans="1:30" x14ac:dyDescent="0.25">
      <c r="A328">
        <v>7295</v>
      </c>
      <c r="B328" t="s">
        <v>1473</v>
      </c>
      <c r="C328" t="s">
        <v>1518</v>
      </c>
      <c r="D328" s="11">
        <f t="shared" si="5"/>
        <v>869077</v>
      </c>
      <c r="E328">
        <v>869077</v>
      </c>
      <c r="F328">
        <v>0</v>
      </c>
      <c r="G328">
        <v>0</v>
      </c>
      <c r="H328">
        <v>0</v>
      </c>
      <c r="I328">
        <v>121670.78</v>
      </c>
      <c r="J328">
        <v>26072.31</v>
      </c>
      <c r="K328">
        <v>21726.93</v>
      </c>
      <c r="L328">
        <v>0</v>
      </c>
      <c r="M328">
        <v>10327.5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689279</v>
      </c>
      <c r="T328" s="2">
        <v>45456</v>
      </c>
      <c r="V328" t="s">
        <v>31</v>
      </c>
      <c r="W328">
        <v>2808</v>
      </c>
      <c r="X328">
        <v>0</v>
      </c>
      <c r="Y328" t="s">
        <v>551</v>
      </c>
      <c r="Z328">
        <v>0</v>
      </c>
      <c r="AA328" t="s">
        <v>2470</v>
      </c>
      <c r="AB328">
        <v>50430</v>
      </c>
      <c r="AC328">
        <v>-0.48</v>
      </c>
      <c r="AD328" t="s">
        <v>2512</v>
      </c>
    </row>
    <row r="329" spans="1:30" x14ac:dyDescent="0.25">
      <c r="A329">
        <v>7296</v>
      </c>
      <c r="B329" t="s">
        <v>1539</v>
      </c>
      <c r="C329" t="s">
        <v>1519</v>
      </c>
      <c r="D329" s="11">
        <f t="shared" si="5"/>
        <v>1197906.3</v>
      </c>
      <c r="E329">
        <v>928584.4</v>
      </c>
      <c r="F329">
        <v>0</v>
      </c>
      <c r="G329">
        <v>0</v>
      </c>
      <c r="H329">
        <v>0</v>
      </c>
      <c r="I329">
        <v>167706.88</v>
      </c>
      <c r="J329">
        <v>35937.19</v>
      </c>
      <c r="K329">
        <v>29947.66</v>
      </c>
      <c r="L329">
        <v>0</v>
      </c>
      <c r="M329">
        <v>10327.5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953987</v>
      </c>
      <c r="T329" s="2">
        <v>45468</v>
      </c>
      <c r="V329" t="s">
        <v>31</v>
      </c>
      <c r="W329">
        <v>2808</v>
      </c>
      <c r="X329">
        <v>0</v>
      </c>
      <c r="Y329" t="s">
        <v>551</v>
      </c>
      <c r="Z329">
        <v>269321.90000000002</v>
      </c>
      <c r="AA329" t="s">
        <v>2470</v>
      </c>
      <c r="AB329">
        <v>100860</v>
      </c>
      <c r="AC329">
        <v>-7.0000000000000007E-2</v>
      </c>
      <c r="AD329" t="s">
        <v>2769</v>
      </c>
    </row>
    <row r="330" spans="1:30" x14ac:dyDescent="0.25">
      <c r="A330">
        <v>7297</v>
      </c>
      <c r="B330" t="s">
        <v>1540</v>
      </c>
      <c r="C330" t="s">
        <v>1520</v>
      </c>
      <c r="D330" s="11">
        <f t="shared" si="5"/>
        <v>1284424.3199999998</v>
      </c>
      <c r="E330">
        <v>993807.2</v>
      </c>
      <c r="F330">
        <v>0</v>
      </c>
      <c r="G330">
        <v>0</v>
      </c>
      <c r="H330">
        <v>0</v>
      </c>
      <c r="I330">
        <v>179819.4</v>
      </c>
      <c r="J330">
        <v>38532.730000000003</v>
      </c>
      <c r="K330">
        <v>32110.6</v>
      </c>
      <c r="L330">
        <v>0</v>
      </c>
      <c r="M330">
        <v>10327.5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1023634</v>
      </c>
      <c r="T330" s="2">
        <v>45461</v>
      </c>
      <c r="V330" t="s">
        <v>31</v>
      </c>
      <c r="W330">
        <v>123305</v>
      </c>
      <c r="X330">
        <v>0</v>
      </c>
      <c r="Y330" t="s">
        <v>551</v>
      </c>
      <c r="Z330">
        <v>290617.12</v>
      </c>
      <c r="AA330" t="s">
        <v>2470</v>
      </c>
      <c r="AB330">
        <v>158014</v>
      </c>
      <c r="AC330">
        <v>-0.09</v>
      </c>
      <c r="AD330" t="s">
        <v>2526</v>
      </c>
    </row>
    <row r="331" spans="1:30" x14ac:dyDescent="0.25">
      <c r="A331">
        <v>7298</v>
      </c>
      <c r="B331" t="s">
        <v>1541</v>
      </c>
      <c r="C331" t="s">
        <v>1521</v>
      </c>
      <c r="D331" s="11">
        <f t="shared" si="5"/>
        <v>594628.62</v>
      </c>
      <c r="E331">
        <v>460594</v>
      </c>
      <c r="F331">
        <v>0</v>
      </c>
      <c r="G331">
        <v>0</v>
      </c>
      <c r="H331">
        <v>0</v>
      </c>
      <c r="I331">
        <v>83248.009999999995</v>
      </c>
      <c r="J331">
        <v>17838.86</v>
      </c>
      <c r="K331">
        <v>14865.72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478676</v>
      </c>
      <c r="T331" s="2">
        <v>45469</v>
      </c>
      <c r="U331" s="2">
        <v>45561</v>
      </c>
      <c r="V331" t="s">
        <v>31</v>
      </c>
      <c r="W331">
        <v>105408</v>
      </c>
      <c r="X331">
        <v>0</v>
      </c>
      <c r="Y331" t="s">
        <v>551</v>
      </c>
      <c r="Z331">
        <v>134034.62</v>
      </c>
      <c r="AA331" t="s">
        <v>2470</v>
      </c>
      <c r="AB331">
        <v>63878</v>
      </c>
      <c r="AC331">
        <v>-0.03</v>
      </c>
      <c r="AD331" t="s">
        <v>2663</v>
      </c>
    </row>
    <row r="332" spans="1:30" x14ac:dyDescent="0.25">
      <c r="A332">
        <v>7299</v>
      </c>
      <c r="B332" t="s">
        <v>2044</v>
      </c>
      <c r="C332" t="s">
        <v>2045</v>
      </c>
      <c r="D332" s="11">
        <f t="shared" si="5"/>
        <v>257610</v>
      </c>
      <c r="E332">
        <v>257610</v>
      </c>
      <c r="F332">
        <v>0</v>
      </c>
      <c r="G332">
        <v>0</v>
      </c>
      <c r="H332">
        <v>0</v>
      </c>
      <c r="I332">
        <v>36065.4</v>
      </c>
      <c r="J332">
        <v>15026.88</v>
      </c>
      <c r="K332">
        <v>6440.25</v>
      </c>
      <c r="L332">
        <v>0</v>
      </c>
      <c r="M332">
        <v>10327.5</v>
      </c>
      <c r="N332">
        <v>0</v>
      </c>
      <c r="O332">
        <v>0</v>
      </c>
      <c r="P332">
        <v>0</v>
      </c>
      <c r="Q332">
        <v>7298.58</v>
      </c>
      <c r="R332">
        <v>7298.58</v>
      </c>
      <c r="S332">
        <v>293333</v>
      </c>
      <c r="T332" s="2">
        <v>45555</v>
      </c>
      <c r="V332" t="s">
        <v>31</v>
      </c>
      <c r="W332">
        <v>105408</v>
      </c>
      <c r="X332">
        <v>0</v>
      </c>
      <c r="Y332" t="s">
        <v>2770</v>
      </c>
      <c r="Z332">
        <v>0</v>
      </c>
      <c r="AA332" t="s">
        <v>2475</v>
      </c>
      <c r="AB332">
        <v>54250</v>
      </c>
      <c r="AC332">
        <v>0.12</v>
      </c>
      <c r="AD332" t="s">
        <v>2757</v>
      </c>
    </row>
    <row r="333" spans="1:30" x14ac:dyDescent="0.25">
      <c r="A333">
        <v>7301</v>
      </c>
      <c r="B333" t="s">
        <v>2050</v>
      </c>
      <c r="C333" t="s">
        <v>1606</v>
      </c>
      <c r="D333" s="11">
        <f t="shared" si="5"/>
        <v>1026941.28</v>
      </c>
      <c r="E333">
        <v>780942.4</v>
      </c>
      <c r="F333">
        <v>0</v>
      </c>
      <c r="G333">
        <v>0</v>
      </c>
      <c r="H333">
        <v>0</v>
      </c>
      <c r="I333">
        <v>143771.78</v>
      </c>
      <c r="J333">
        <v>30808.240000000002</v>
      </c>
      <c r="K333">
        <v>25673.54</v>
      </c>
      <c r="L333">
        <v>0</v>
      </c>
      <c r="M333">
        <v>10327.5</v>
      </c>
      <c r="N333">
        <v>0</v>
      </c>
      <c r="O333">
        <v>0</v>
      </c>
      <c r="P333">
        <v>0</v>
      </c>
      <c r="Q333">
        <v>-40000</v>
      </c>
      <c r="R333">
        <v>0</v>
      </c>
      <c r="S333">
        <v>776360</v>
      </c>
      <c r="T333" s="2">
        <v>45481</v>
      </c>
      <c r="V333" t="s">
        <v>31</v>
      </c>
      <c r="W333">
        <v>105408</v>
      </c>
      <c r="X333">
        <v>0</v>
      </c>
      <c r="Y333" t="s">
        <v>551</v>
      </c>
      <c r="Z333">
        <v>245998.88</v>
      </c>
      <c r="AA333" t="s">
        <v>2479</v>
      </c>
      <c r="AB333">
        <v>133762</v>
      </c>
      <c r="AC333">
        <v>-0.22</v>
      </c>
      <c r="AD333" t="s">
        <v>2771</v>
      </c>
    </row>
    <row r="334" spans="1:30" x14ac:dyDescent="0.25">
      <c r="A334">
        <v>7302</v>
      </c>
      <c r="B334" t="s">
        <v>2052</v>
      </c>
      <c r="C334" t="s">
        <v>2053</v>
      </c>
      <c r="D334" s="11">
        <f t="shared" si="5"/>
        <v>810410.1</v>
      </c>
      <c r="E334">
        <v>810410.1</v>
      </c>
      <c r="F334">
        <v>0</v>
      </c>
      <c r="G334">
        <v>0</v>
      </c>
      <c r="H334">
        <v>0</v>
      </c>
      <c r="I334">
        <v>113457.41</v>
      </c>
      <c r="J334">
        <v>24312.3</v>
      </c>
      <c r="K334">
        <v>20260.25</v>
      </c>
      <c r="L334">
        <v>0</v>
      </c>
      <c r="M334">
        <v>10327.5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642052</v>
      </c>
      <c r="T334" s="2">
        <v>45481</v>
      </c>
      <c r="V334" t="s">
        <v>31</v>
      </c>
      <c r="W334" t="s">
        <v>2054</v>
      </c>
      <c r="X334">
        <v>0</v>
      </c>
      <c r="Y334" t="s">
        <v>551</v>
      </c>
      <c r="Z334">
        <v>0</v>
      </c>
      <c r="AA334" t="s">
        <v>2470</v>
      </c>
      <c r="AB334">
        <v>25215</v>
      </c>
      <c r="AC334">
        <v>-0.64</v>
      </c>
      <c r="AD334" t="s">
        <v>2772</v>
      </c>
    </row>
    <row r="335" spans="1:30" x14ac:dyDescent="0.25">
      <c r="A335">
        <v>7304</v>
      </c>
      <c r="B335" t="s">
        <v>2059</v>
      </c>
      <c r="C335" t="s">
        <v>1609</v>
      </c>
      <c r="D335" s="11">
        <f t="shared" si="5"/>
        <v>631812</v>
      </c>
      <c r="E335">
        <v>631812</v>
      </c>
      <c r="F335">
        <v>0</v>
      </c>
      <c r="G335">
        <v>0</v>
      </c>
      <c r="H335">
        <v>0</v>
      </c>
      <c r="I335">
        <v>88453.68</v>
      </c>
      <c r="J335">
        <v>18954.36</v>
      </c>
      <c r="K335">
        <v>15795.3</v>
      </c>
      <c r="L335">
        <v>0</v>
      </c>
      <c r="M335">
        <v>10327.5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498281</v>
      </c>
      <c r="T335" s="2">
        <v>45485</v>
      </c>
      <c r="V335" t="s">
        <v>31</v>
      </c>
      <c r="W335">
        <v>105408</v>
      </c>
      <c r="X335">
        <v>0</v>
      </c>
      <c r="Y335" t="s">
        <v>551</v>
      </c>
      <c r="Z335">
        <v>0</v>
      </c>
      <c r="AA335" t="s">
        <v>2479</v>
      </c>
      <c r="AB335">
        <v>0</v>
      </c>
      <c r="AC335">
        <v>-0.16</v>
      </c>
      <c r="AD335" t="s">
        <v>2773</v>
      </c>
    </row>
    <row r="336" spans="1:30" x14ac:dyDescent="0.25">
      <c r="A336">
        <v>7305</v>
      </c>
      <c r="B336" t="s">
        <v>2061</v>
      </c>
      <c r="C336" t="s">
        <v>2062</v>
      </c>
      <c r="D336" s="11">
        <f t="shared" si="5"/>
        <v>1393760</v>
      </c>
      <c r="E336">
        <v>1393760</v>
      </c>
      <c r="F336">
        <v>0</v>
      </c>
      <c r="G336">
        <v>0</v>
      </c>
      <c r="H336">
        <v>0</v>
      </c>
      <c r="I336">
        <v>195126.39999999999</v>
      </c>
      <c r="J336">
        <v>45755.040000000001</v>
      </c>
      <c r="K336">
        <v>34844</v>
      </c>
      <c r="L336">
        <v>0</v>
      </c>
      <c r="M336">
        <v>10327.5</v>
      </c>
      <c r="N336">
        <v>0</v>
      </c>
      <c r="O336">
        <v>0</v>
      </c>
      <c r="P336">
        <v>0</v>
      </c>
      <c r="Q336">
        <v>3942.24</v>
      </c>
      <c r="R336">
        <v>3942.24</v>
      </c>
      <c r="S336">
        <v>1111650</v>
      </c>
      <c r="T336" s="2">
        <v>45485</v>
      </c>
      <c r="V336" t="s">
        <v>31</v>
      </c>
      <c r="W336">
        <v>105408</v>
      </c>
      <c r="X336">
        <v>0</v>
      </c>
      <c r="Y336" t="s">
        <v>551</v>
      </c>
      <c r="Z336">
        <v>0</v>
      </c>
      <c r="AA336" t="s">
        <v>2475</v>
      </c>
      <c r="AB336">
        <v>554900</v>
      </c>
      <c r="AC336">
        <v>0.7</v>
      </c>
      <c r="AD336" t="s">
        <v>2774</v>
      </c>
    </row>
    <row r="337" spans="1:30" x14ac:dyDescent="0.25">
      <c r="A337">
        <v>7306</v>
      </c>
      <c r="B337" t="s">
        <v>2064</v>
      </c>
      <c r="C337" t="s">
        <v>2065</v>
      </c>
      <c r="D337" s="11">
        <f t="shared" si="5"/>
        <v>1250850</v>
      </c>
      <c r="E337">
        <v>1250850</v>
      </c>
      <c r="F337">
        <v>0</v>
      </c>
      <c r="G337">
        <v>0</v>
      </c>
      <c r="H337">
        <v>0</v>
      </c>
      <c r="I337">
        <v>175119</v>
      </c>
      <c r="J337">
        <v>37525.5</v>
      </c>
      <c r="K337">
        <v>31271.25</v>
      </c>
      <c r="L337">
        <v>0</v>
      </c>
      <c r="M337">
        <v>10327.5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996607</v>
      </c>
      <c r="T337" s="2">
        <v>45485</v>
      </c>
      <c r="V337" t="s">
        <v>31</v>
      </c>
      <c r="W337">
        <v>3009</v>
      </c>
      <c r="X337">
        <v>0</v>
      </c>
      <c r="Y337" t="s">
        <v>551</v>
      </c>
      <c r="Z337">
        <v>0</v>
      </c>
      <c r="AA337" t="s">
        <v>2475</v>
      </c>
      <c r="AB337">
        <v>733150</v>
      </c>
      <c r="AC337">
        <v>0.25</v>
      </c>
      <c r="AD337" t="s">
        <v>2775</v>
      </c>
    </row>
    <row r="338" spans="1:30" x14ac:dyDescent="0.25">
      <c r="A338">
        <v>7310</v>
      </c>
      <c r="B338" t="s">
        <v>2072</v>
      </c>
      <c r="C338" t="s">
        <v>1615</v>
      </c>
      <c r="D338" s="11">
        <f t="shared" si="5"/>
        <v>808561</v>
      </c>
      <c r="E338">
        <v>808561</v>
      </c>
      <c r="F338">
        <v>0</v>
      </c>
      <c r="G338">
        <v>0</v>
      </c>
      <c r="H338">
        <v>0</v>
      </c>
      <c r="I338">
        <v>113198.54</v>
      </c>
      <c r="J338">
        <v>24256.83</v>
      </c>
      <c r="K338">
        <v>20214.03</v>
      </c>
      <c r="L338">
        <v>0</v>
      </c>
      <c r="M338">
        <v>10327.5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640564</v>
      </c>
      <c r="T338" s="2">
        <v>45498</v>
      </c>
      <c r="V338" t="s">
        <v>31</v>
      </c>
      <c r="W338">
        <v>3603</v>
      </c>
      <c r="X338">
        <v>0</v>
      </c>
      <c r="Y338" t="s">
        <v>551</v>
      </c>
      <c r="Z338">
        <v>0</v>
      </c>
      <c r="AA338" t="s">
        <v>2470</v>
      </c>
      <c r="AB338">
        <v>0</v>
      </c>
      <c r="AC338">
        <v>-0.1</v>
      </c>
      <c r="AD338" t="s">
        <v>1337</v>
      </c>
    </row>
    <row r="339" spans="1:30" x14ac:dyDescent="0.25">
      <c r="A339">
        <v>7311</v>
      </c>
      <c r="B339" t="s">
        <v>2421</v>
      </c>
      <c r="C339" t="s">
        <v>1618</v>
      </c>
      <c r="D339" s="11">
        <f t="shared" si="5"/>
        <v>946403</v>
      </c>
      <c r="E339">
        <v>946403</v>
      </c>
      <c r="F339">
        <v>0</v>
      </c>
      <c r="G339">
        <v>0</v>
      </c>
      <c r="H339">
        <v>0</v>
      </c>
      <c r="I339">
        <v>132496.42000000001</v>
      </c>
      <c r="J339">
        <v>28392.09</v>
      </c>
      <c r="K339">
        <v>23660.07</v>
      </c>
      <c r="L339">
        <v>0</v>
      </c>
      <c r="M339">
        <v>10327.5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843580</v>
      </c>
      <c r="T339" s="2">
        <v>45497</v>
      </c>
      <c r="V339" t="s">
        <v>31</v>
      </c>
      <c r="W339">
        <v>2808</v>
      </c>
      <c r="X339">
        <v>0</v>
      </c>
      <c r="Y339" t="s">
        <v>2639</v>
      </c>
      <c r="Z339">
        <v>0</v>
      </c>
      <c r="AA339" t="s">
        <v>2470</v>
      </c>
      <c r="AB339">
        <v>117670</v>
      </c>
      <c r="AC339">
        <v>0.08</v>
      </c>
      <c r="AD339" t="s">
        <v>2640</v>
      </c>
    </row>
    <row r="340" spans="1:30" x14ac:dyDescent="0.25">
      <c r="A340">
        <v>7312</v>
      </c>
      <c r="B340" t="s">
        <v>2424</v>
      </c>
      <c r="C340" t="s">
        <v>1621</v>
      </c>
      <c r="D340" s="11">
        <f t="shared" si="5"/>
        <v>1883378.95</v>
      </c>
      <c r="E340">
        <v>1883378.95</v>
      </c>
      <c r="F340">
        <v>0</v>
      </c>
      <c r="G340">
        <v>0</v>
      </c>
      <c r="H340">
        <v>0</v>
      </c>
      <c r="I340">
        <v>263673.05</v>
      </c>
      <c r="J340">
        <v>56501.37</v>
      </c>
      <c r="K340">
        <v>47084.47</v>
      </c>
      <c r="L340">
        <v>0</v>
      </c>
      <c r="M340">
        <v>10327.5</v>
      </c>
      <c r="N340">
        <v>0</v>
      </c>
      <c r="O340">
        <v>0</v>
      </c>
      <c r="P340">
        <v>0</v>
      </c>
      <c r="Q340">
        <v>-40000</v>
      </c>
      <c r="R340">
        <v>0</v>
      </c>
      <c r="S340">
        <v>1465792</v>
      </c>
      <c r="T340" s="2">
        <v>45495</v>
      </c>
      <c r="V340" t="s">
        <v>31</v>
      </c>
      <c r="W340">
        <v>105408</v>
      </c>
      <c r="X340">
        <v>0</v>
      </c>
      <c r="Y340" t="s">
        <v>551</v>
      </c>
      <c r="Z340">
        <v>0</v>
      </c>
      <c r="AA340" t="s">
        <v>2470</v>
      </c>
      <c r="AB340">
        <v>284089</v>
      </c>
      <c r="AC340">
        <v>-0.56000000000000005</v>
      </c>
      <c r="AD340" t="s">
        <v>2776</v>
      </c>
    </row>
    <row r="341" spans="1:30" x14ac:dyDescent="0.25">
      <c r="A341">
        <v>7313</v>
      </c>
      <c r="B341" t="s">
        <v>2074</v>
      </c>
      <c r="C341" t="s">
        <v>1623</v>
      </c>
      <c r="D341" s="11">
        <f t="shared" si="5"/>
        <v>1942119.82</v>
      </c>
      <c r="E341">
        <v>1942119.82</v>
      </c>
      <c r="F341">
        <v>0</v>
      </c>
      <c r="G341">
        <v>0</v>
      </c>
      <c r="H341">
        <v>0</v>
      </c>
      <c r="I341">
        <v>271896.78000000003</v>
      </c>
      <c r="J341">
        <v>58263.6</v>
      </c>
      <c r="K341">
        <v>48552.99</v>
      </c>
      <c r="L341">
        <v>0</v>
      </c>
      <c r="M341">
        <v>10327.5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1553079</v>
      </c>
      <c r="T341" s="2">
        <v>45495</v>
      </c>
      <c r="V341" t="s">
        <v>31</v>
      </c>
      <c r="W341">
        <v>105408</v>
      </c>
      <c r="X341">
        <v>0</v>
      </c>
      <c r="Y341" t="s">
        <v>551</v>
      </c>
      <c r="Z341">
        <v>0</v>
      </c>
      <c r="AA341" t="s">
        <v>2470</v>
      </c>
      <c r="AB341">
        <v>310985</v>
      </c>
      <c r="AC341">
        <v>0.05</v>
      </c>
      <c r="AD341" t="s">
        <v>2777</v>
      </c>
    </row>
    <row r="342" spans="1:30" x14ac:dyDescent="0.25">
      <c r="A342">
        <v>7314</v>
      </c>
      <c r="B342" t="s">
        <v>2076</v>
      </c>
      <c r="C342" t="s">
        <v>1626</v>
      </c>
      <c r="D342" s="11">
        <f t="shared" si="5"/>
        <v>2551556.2799999998</v>
      </c>
      <c r="E342">
        <v>2551556.2799999998</v>
      </c>
      <c r="F342">
        <v>0</v>
      </c>
      <c r="G342">
        <v>0</v>
      </c>
      <c r="H342">
        <v>0</v>
      </c>
      <c r="I342">
        <v>357217.87</v>
      </c>
      <c r="J342">
        <v>76546.679999999993</v>
      </c>
      <c r="K342">
        <v>63788.91</v>
      </c>
      <c r="L342">
        <v>0</v>
      </c>
      <c r="M342">
        <v>10327.5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2043676</v>
      </c>
      <c r="T342" s="2">
        <v>45495</v>
      </c>
      <c r="V342" t="s">
        <v>31</v>
      </c>
      <c r="W342">
        <v>105408</v>
      </c>
      <c r="X342">
        <v>0</v>
      </c>
      <c r="Y342" t="s">
        <v>551</v>
      </c>
      <c r="Z342">
        <v>0</v>
      </c>
      <c r="AA342" t="s">
        <v>2470</v>
      </c>
      <c r="AB342">
        <v>583307</v>
      </c>
      <c r="AC342">
        <v>0.68</v>
      </c>
      <c r="AD342" t="s">
        <v>2778</v>
      </c>
    </row>
    <row r="343" spans="1:30" x14ac:dyDescent="0.25">
      <c r="A343">
        <v>7315</v>
      </c>
      <c r="B343" t="s">
        <v>2078</v>
      </c>
      <c r="C343" t="s">
        <v>2079</v>
      </c>
      <c r="D343" s="11">
        <f t="shared" si="5"/>
        <v>1414530</v>
      </c>
      <c r="E343">
        <v>1414530</v>
      </c>
      <c r="F343">
        <v>0</v>
      </c>
      <c r="G343">
        <v>0</v>
      </c>
      <c r="H343">
        <v>0</v>
      </c>
      <c r="I343">
        <v>198034.2</v>
      </c>
      <c r="J343">
        <v>42435.9</v>
      </c>
      <c r="K343">
        <v>35363.26</v>
      </c>
      <c r="L343">
        <v>0</v>
      </c>
      <c r="M343">
        <v>10327.5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1128369</v>
      </c>
      <c r="T343" s="2">
        <v>45495</v>
      </c>
      <c r="V343" t="s">
        <v>31</v>
      </c>
      <c r="W343">
        <v>105408</v>
      </c>
      <c r="X343">
        <v>0</v>
      </c>
      <c r="Y343" t="s">
        <v>551</v>
      </c>
      <c r="Z343">
        <v>0</v>
      </c>
      <c r="AA343" t="s">
        <v>2475</v>
      </c>
      <c r="AB343">
        <v>217000</v>
      </c>
      <c r="AC343">
        <v>-0.14000000000000001</v>
      </c>
      <c r="AD343" t="s">
        <v>2779</v>
      </c>
    </row>
    <row r="344" spans="1:30" x14ac:dyDescent="0.25">
      <c r="A344">
        <v>7316</v>
      </c>
      <c r="B344" t="s">
        <v>2081</v>
      </c>
      <c r="C344" t="s">
        <v>1628</v>
      </c>
      <c r="D344" s="11">
        <f t="shared" si="5"/>
        <v>653790</v>
      </c>
      <c r="E344">
        <v>653790</v>
      </c>
      <c r="F344">
        <v>0</v>
      </c>
      <c r="G344">
        <v>0</v>
      </c>
      <c r="H344">
        <v>0</v>
      </c>
      <c r="I344">
        <v>91530.6</v>
      </c>
      <c r="J344">
        <v>25964.639999999999</v>
      </c>
      <c r="K344">
        <v>16344.75</v>
      </c>
      <c r="L344">
        <v>0</v>
      </c>
      <c r="M344">
        <v>10327.5</v>
      </c>
      <c r="N344">
        <v>0</v>
      </c>
      <c r="O344">
        <v>0</v>
      </c>
      <c r="P344">
        <v>0</v>
      </c>
      <c r="Q344">
        <v>6350.94</v>
      </c>
      <c r="R344">
        <v>6350.94</v>
      </c>
      <c r="S344">
        <v>515974</v>
      </c>
      <c r="T344" s="2">
        <v>45502</v>
      </c>
      <c r="V344" t="s">
        <v>31</v>
      </c>
      <c r="W344">
        <v>105408</v>
      </c>
      <c r="X344">
        <v>0</v>
      </c>
      <c r="Y344" t="s">
        <v>551</v>
      </c>
      <c r="Z344">
        <v>0</v>
      </c>
      <c r="AA344" t="s">
        <v>2475</v>
      </c>
      <c r="AB344">
        <v>27900</v>
      </c>
      <c r="AC344">
        <v>0.55000000000000004</v>
      </c>
      <c r="AD344" t="s">
        <v>2780</v>
      </c>
    </row>
    <row r="345" spans="1:30" x14ac:dyDescent="0.25">
      <c r="A345">
        <v>7317</v>
      </c>
      <c r="B345" t="s">
        <v>2083</v>
      </c>
      <c r="C345" t="s">
        <v>1631</v>
      </c>
      <c r="D345" s="11">
        <f t="shared" si="5"/>
        <v>1111678.4100000001</v>
      </c>
      <c r="E345">
        <v>863025.4</v>
      </c>
      <c r="F345">
        <v>0</v>
      </c>
      <c r="G345">
        <v>0</v>
      </c>
      <c r="H345">
        <v>0</v>
      </c>
      <c r="I345">
        <v>155634.98000000001</v>
      </c>
      <c r="J345">
        <v>38722.54</v>
      </c>
      <c r="K345">
        <v>27791.96</v>
      </c>
      <c r="L345">
        <v>0</v>
      </c>
      <c r="M345">
        <v>10327.5</v>
      </c>
      <c r="N345">
        <v>0</v>
      </c>
      <c r="O345">
        <v>0</v>
      </c>
      <c r="P345">
        <v>0</v>
      </c>
      <c r="Q345">
        <v>5372.18</v>
      </c>
      <c r="R345">
        <v>5372.18</v>
      </c>
      <c r="S345">
        <v>884574</v>
      </c>
      <c r="T345" s="2">
        <v>45489</v>
      </c>
      <c r="V345" t="s">
        <v>31</v>
      </c>
      <c r="W345">
        <v>105408</v>
      </c>
      <c r="X345">
        <v>0</v>
      </c>
      <c r="Y345" t="s">
        <v>551</v>
      </c>
      <c r="Z345">
        <v>248653.01</v>
      </c>
      <c r="AA345" t="s">
        <v>2470</v>
      </c>
      <c r="AB345">
        <v>45387</v>
      </c>
      <c r="AC345">
        <v>0.39</v>
      </c>
      <c r="AD345" t="s">
        <v>2688</v>
      </c>
    </row>
    <row r="346" spans="1:30" x14ac:dyDescent="0.25">
      <c r="A346">
        <v>7319</v>
      </c>
      <c r="B346" t="s">
        <v>2087</v>
      </c>
      <c r="C346" t="s">
        <v>1634</v>
      </c>
      <c r="D346" s="11">
        <f t="shared" si="5"/>
        <v>1062301.53</v>
      </c>
      <c r="E346">
        <v>808790</v>
      </c>
      <c r="F346">
        <v>0</v>
      </c>
      <c r="G346">
        <v>0</v>
      </c>
      <c r="H346">
        <v>0</v>
      </c>
      <c r="I346">
        <v>148722.22</v>
      </c>
      <c r="J346">
        <v>31869.05</v>
      </c>
      <c r="K346">
        <v>26557.54</v>
      </c>
      <c r="L346">
        <v>0</v>
      </c>
      <c r="M346">
        <v>10327.5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844825</v>
      </c>
      <c r="T346" s="2">
        <v>45502</v>
      </c>
      <c r="V346" t="s">
        <v>31</v>
      </c>
      <c r="W346">
        <v>105408</v>
      </c>
      <c r="X346">
        <v>0</v>
      </c>
      <c r="Y346" t="s">
        <v>551</v>
      </c>
      <c r="Z346">
        <v>253511.53</v>
      </c>
      <c r="AA346" t="s">
        <v>2475</v>
      </c>
      <c r="AB346">
        <v>106950</v>
      </c>
      <c r="AC346">
        <v>-0.22</v>
      </c>
      <c r="AD346" t="s">
        <v>2623</v>
      </c>
    </row>
    <row r="347" spans="1:30" x14ac:dyDescent="0.25">
      <c r="A347">
        <v>7320</v>
      </c>
      <c r="B347" t="s">
        <v>2089</v>
      </c>
      <c r="C347" t="s">
        <v>1636</v>
      </c>
      <c r="D347" s="11">
        <f t="shared" si="5"/>
        <v>1171807.2</v>
      </c>
      <c r="E347">
        <v>908748.6</v>
      </c>
      <c r="F347">
        <v>0</v>
      </c>
      <c r="G347">
        <v>0</v>
      </c>
      <c r="H347">
        <v>0</v>
      </c>
      <c r="I347">
        <v>164053.01</v>
      </c>
      <c r="J347">
        <v>35154.22</v>
      </c>
      <c r="K347">
        <v>29295.18</v>
      </c>
      <c r="L347">
        <v>0</v>
      </c>
      <c r="M347">
        <v>10327.5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932977</v>
      </c>
      <c r="T347" s="2">
        <v>45502</v>
      </c>
      <c r="V347" t="s">
        <v>31</v>
      </c>
      <c r="W347">
        <v>2907</v>
      </c>
      <c r="X347">
        <v>0</v>
      </c>
      <c r="Y347" t="s">
        <v>551</v>
      </c>
      <c r="Z347">
        <v>263058.59999999998</v>
      </c>
      <c r="AA347" t="s">
        <v>2470</v>
      </c>
      <c r="AB347">
        <v>84050</v>
      </c>
      <c r="AC347">
        <v>-0.28999999999999998</v>
      </c>
      <c r="AD347" t="s">
        <v>2522</v>
      </c>
    </row>
    <row r="348" spans="1:30" x14ac:dyDescent="0.25">
      <c r="A348">
        <v>7322</v>
      </c>
      <c r="B348" t="s">
        <v>2431</v>
      </c>
      <c r="C348" t="s">
        <v>1642</v>
      </c>
      <c r="D348" s="11">
        <f t="shared" si="5"/>
        <v>1026941.28</v>
      </c>
      <c r="E348">
        <v>780942.4</v>
      </c>
      <c r="F348">
        <v>0</v>
      </c>
      <c r="G348">
        <v>0</v>
      </c>
      <c r="H348">
        <v>0</v>
      </c>
      <c r="I348">
        <v>143771.78</v>
      </c>
      <c r="J348">
        <v>30808.240000000002</v>
      </c>
      <c r="K348">
        <v>25673.54</v>
      </c>
      <c r="L348">
        <v>0</v>
      </c>
      <c r="M348">
        <v>10327.5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816360</v>
      </c>
      <c r="T348" s="2">
        <v>45509</v>
      </c>
      <c r="V348" t="s">
        <v>31</v>
      </c>
      <c r="W348">
        <v>105408</v>
      </c>
      <c r="X348">
        <v>0</v>
      </c>
      <c r="Y348" t="s">
        <v>551</v>
      </c>
      <c r="Z348">
        <v>245998.88</v>
      </c>
      <c r="AA348" t="s">
        <v>2479</v>
      </c>
      <c r="AB348">
        <v>133762</v>
      </c>
      <c r="AC348">
        <v>-0.22</v>
      </c>
      <c r="AD348" t="s">
        <v>2781</v>
      </c>
    </row>
    <row r="349" spans="1:30" x14ac:dyDescent="0.25">
      <c r="A349">
        <v>7323</v>
      </c>
      <c r="B349" t="s">
        <v>2433</v>
      </c>
      <c r="C349" t="s">
        <v>1644</v>
      </c>
      <c r="D349" s="11">
        <f t="shared" si="5"/>
        <v>1118588.3999999999</v>
      </c>
      <c r="E349">
        <v>850640</v>
      </c>
      <c r="F349">
        <v>0</v>
      </c>
      <c r="G349">
        <v>0</v>
      </c>
      <c r="H349">
        <v>0</v>
      </c>
      <c r="I349">
        <v>156602.38</v>
      </c>
      <c r="J349">
        <v>33557.660000000003</v>
      </c>
      <c r="K349">
        <v>27964.71</v>
      </c>
      <c r="L349">
        <v>0</v>
      </c>
      <c r="M349">
        <v>10327.5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890136</v>
      </c>
      <c r="T349" s="2">
        <v>45509</v>
      </c>
      <c r="V349" t="s">
        <v>31</v>
      </c>
      <c r="W349">
        <v>105408</v>
      </c>
      <c r="X349">
        <v>0</v>
      </c>
      <c r="Y349" t="s">
        <v>551</v>
      </c>
      <c r="Z349">
        <v>267948.40000000002</v>
      </c>
      <c r="AA349" t="s">
        <v>2475</v>
      </c>
      <c r="AB349">
        <v>145700</v>
      </c>
      <c r="AC349">
        <v>-0.15</v>
      </c>
      <c r="AD349" t="s">
        <v>2666</v>
      </c>
    </row>
    <row r="350" spans="1:30" x14ac:dyDescent="0.25">
      <c r="A350">
        <v>7324</v>
      </c>
      <c r="B350" t="s">
        <v>2435</v>
      </c>
      <c r="C350" t="s">
        <v>1647</v>
      </c>
      <c r="D350" s="11">
        <f t="shared" si="5"/>
        <v>1118588.3999999999</v>
      </c>
      <c r="E350">
        <v>850640</v>
      </c>
      <c r="F350">
        <v>0</v>
      </c>
      <c r="G350">
        <v>0</v>
      </c>
      <c r="H350">
        <v>0</v>
      </c>
      <c r="I350">
        <v>156602.38</v>
      </c>
      <c r="J350">
        <v>33557.660000000003</v>
      </c>
      <c r="K350">
        <v>27964.71</v>
      </c>
      <c r="L350">
        <v>0</v>
      </c>
      <c r="M350">
        <v>10327.5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890136</v>
      </c>
      <c r="T350" s="2">
        <v>45509</v>
      </c>
      <c r="V350" t="s">
        <v>31</v>
      </c>
      <c r="W350">
        <v>105408</v>
      </c>
      <c r="X350">
        <v>0</v>
      </c>
      <c r="Y350" t="s">
        <v>551</v>
      </c>
      <c r="Z350">
        <v>267948.40000000002</v>
      </c>
      <c r="AA350" t="s">
        <v>2475</v>
      </c>
      <c r="AB350">
        <v>145700</v>
      </c>
      <c r="AC350">
        <v>-0.15</v>
      </c>
      <c r="AD350" t="s">
        <v>2666</v>
      </c>
    </row>
    <row r="351" spans="1:30" x14ac:dyDescent="0.25">
      <c r="A351">
        <v>7325</v>
      </c>
      <c r="B351" t="s">
        <v>2437</v>
      </c>
      <c r="C351" t="s">
        <v>2438</v>
      </c>
      <c r="D351" s="11">
        <f t="shared" si="5"/>
        <v>1062301.53</v>
      </c>
      <c r="E351">
        <v>808790</v>
      </c>
      <c r="F351">
        <v>0</v>
      </c>
      <c r="G351">
        <v>0</v>
      </c>
      <c r="H351">
        <v>0</v>
      </c>
      <c r="I351">
        <v>148722.22</v>
      </c>
      <c r="J351">
        <v>31869.05</v>
      </c>
      <c r="K351">
        <v>26557.54</v>
      </c>
      <c r="L351">
        <v>0</v>
      </c>
      <c r="M351">
        <v>10327.5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844825</v>
      </c>
      <c r="T351" s="2">
        <v>45516</v>
      </c>
      <c r="V351" t="s">
        <v>31</v>
      </c>
      <c r="W351">
        <v>2808</v>
      </c>
      <c r="X351">
        <v>0</v>
      </c>
      <c r="Y351" t="s">
        <v>551</v>
      </c>
      <c r="Z351">
        <v>253511.53</v>
      </c>
      <c r="AA351" t="s">
        <v>2475</v>
      </c>
      <c r="AB351">
        <v>106950</v>
      </c>
      <c r="AC351">
        <v>-0.22</v>
      </c>
      <c r="AD351" t="s">
        <v>2623</v>
      </c>
    </row>
    <row r="352" spans="1:30" x14ac:dyDescent="0.25">
      <c r="A352">
        <v>7326</v>
      </c>
      <c r="B352" t="s">
        <v>2440</v>
      </c>
      <c r="C352" t="s">
        <v>2441</v>
      </c>
      <c r="D352" s="11">
        <f t="shared" si="5"/>
        <v>1623082.5</v>
      </c>
      <c r="E352">
        <v>1623082.5</v>
      </c>
      <c r="F352">
        <v>0</v>
      </c>
      <c r="G352">
        <v>0</v>
      </c>
      <c r="H352">
        <v>0</v>
      </c>
      <c r="I352">
        <v>227231.56</v>
      </c>
      <c r="J352">
        <v>48692.480000000003</v>
      </c>
      <c r="K352">
        <v>40577.06</v>
      </c>
      <c r="L352">
        <v>0</v>
      </c>
      <c r="M352">
        <v>10327.5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1296254</v>
      </c>
      <c r="T352" s="2">
        <v>45509</v>
      </c>
      <c r="V352" t="s">
        <v>31</v>
      </c>
      <c r="W352">
        <v>105408</v>
      </c>
      <c r="X352">
        <v>0</v>
      </c>
      <c r="Y352" t="s">
        <v>551</v>
      </c>
      <c r="Z352">
        <v>0</v>
      </c>
      <c r="AA352" t="s">
        <v>2475</v>
      </c>
      <c r="AB352">
        <v>416950</v>
      </c>
      <c r="AC352">
        <v>0.1</v>
      </c>
      <c r="AD352" t="s">
        <v>2782</v>
      </c>
    </row>
    <row r="353" spans="1:30" x14ac:dyDescent="0.25">
      <c r="A353">
        <v>7327</v>
      </c>
      <c r="B353" t="s">
        <v>2443</v>
      </c>
      <c r="C353" t="s">
        <v>2444</v>
      </c>
      <c r="D353" s="11">
        <f t="shared" si="5"/>
        <v>1284424.3199999998</v>
      </c>
      <c r="E353">
        <v>993807.2</v>
      </c>
      <c r="F353">
        <v>0</v>
      </c>
      <c r="G353">
        <v>0</v>
      </c>
      <c r="H353">
        <v>0</v>
      </c>
      <c r="I353">
        <v>179819.4</v>
      </c>
      <c r="J353">
        <v>38532.730000000003</v>
      </c>
      <c r="K353">
        <v>32110.6</v>
      </c>
      <c r="L353">
        <v>0</v>
      </c>
      <c r="M353">
        <v>10327.5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1023634</v>
      </c>
      <c r="T353" s="2">
        <v>45516</v>
      </c>
      <c r="V353" t="s">
        <v>31</v>
      </c>
      <c r="W353">
        <v>2808</v>
      </c>
      <c r="X353">
        <v>0</v>
      </c>
      <c r="Y353" t="s">
        <v>551</v>
      </c>
      <c r="Z353">
        <v>290617.12</v>
      </c>
      <c r="AA353" t="s">
        <v>2470</v>
      </c>
      <c r="AB353">
        <v>158014</v>
      </c>
      <c r="AC353">
        <v>-0.09</v>
      </c>
      <c r="AD353" t="s">
        <v>2526</v>
      </c>
    </row>
    <row r="354" spans="1:30" x14ac:dyDescent="0.25">
      <c r="A354">
        <v>7328</v>
      </c>
      <c r="B354" t="s">
        <v>2446</v>
      </c>
      <c r="C354" t="s">
        <v>1649</v>
      </c>
      <c r="D354" s="11">
        <f t="shared" si="5"/>
        <v>804190.4</v>
      </c>
      <c r="E354">
        <v>804190.4</v>
      </c>
      <c r="F354">
        <v>0</v>
      </c>
      <c r="G354">
        <v>0</v>
      </c>
      <c r="H354">
        <v>0</v>
      </c>
      <c r="I354">
        <v>112586.66</v>
      </c>
      <c r="J354">
        <v>24125.71</v>
      </c>
      <c r="K354">
        <v>20104.759999999998</v>
      </c>
      <c r="L354">
        <v>0</v>
      </c>
      <c r="M354">
        <v>10327.5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637045</v>
      </c>
      <c r="T354" s="2">
        <v>45516</v>
      </c>
      <c r="V354" t="s">
        <v>31</v>
      </c>
      <c r="W354">
        <v>105408</v>
      </c>
      <c r="X354">
        <v>0</v>
      </c>
      <c r="Y354" t="s">
        <v>551</v>
      </c>
      <c r="Z354">
        <v>0</v>
      </c>
      <c r="AA354" t="s">
        <v>2470</v>
      </c>
      <c r="AB354">
        <v>0</v>
      </c>
      <c r="AC354">
        <v>-0.77</v>
      </c>
      <c r="AD354" t="s">
        <v>2783</v>
      </c>
    </row>
    <row r="355" spans="1:30" x14ac:dyDescent="0.25">
      <c r="A355">
        <v>7330</v>
      </c>
      <c r="B355" t="s">
        <v>2451</v>
      </c>
      <c r="C355" t="s">
        <v>1652</v>
      </c>
      <c r="D355" s="11">
        <f t="shared" si="5"/>
        <v>1605370.65</v>
      </c>
      <c r="E355">
        <v>1605370.65</v>
      </c>
      <c r="F355">
        <v>0</v>
      </c>
      <c r="G355">
        <v>0</v>
      </c>
      <c r="H355">
        <v>0</v>
      </c>
      <c r="I355">
        <v>224751.88</v>
      </c>
      <c r="J355">
        <v>53631.44</v>
      </c>
      <c r="K355">
        <v>40134.26</v>
      </c>
      <c r="L355">
        <v>0</v>
      </c>
      <c r="M355">
        <v>10327.5</v>
      </c>
      <c r="N355">
        <v>0</v>
      </c>
      <c r="O355">
        <v>0</v>
      </c>
      <c r="P355">
        <v>0</v>
      </c>
      <c r="Q355">
        <v>-34529.67</v>
      </c>
      <c r="R355">
        <v>5470.33</v>
      </c>
      <c r="S355">
        <v>1241995.53</v>
      </c>
      <c r="T355" s="2">
        <v>45530</v>
      </c>
      <c r="V355" t="s">
        <v>31</v>
      </c>
      <c r="W355">
        <v>105408</v>
      </c>
      <c r="X355">
        <v>0</v>
      </c>
      <c r="Y355" t="s">
        <v>551</v>
      </c>
      <c r="Z355">
        <v>0</v>
      </c>
      <c r="AA355" t="s">
        <v>2475</v>
      </c>
      <c r="AB355">
        <v>293819</v>
      </c>
      <c r="AC355">
        <v>-0.37</v>
      </c>
      <c r="AD355" t="s">
        <v>2784</v>
      </c>
    </row>
    <row r="356" spans="1:30" x14ac:dyDescent="0.25">
      <c r="A356">
        <v>7331</v>
      </c>
      <c r="B356" t="s">
        <v>2453</v>
      </c>
      <c r="C356" t="s">
        <v>2454</v>
      </c>
      <c r="D356" s="11">
        <f t="shared" si="5"/>
        <v>973245</v>
      </c>
      <c r="E356">
        <v>973245</v>
      </c>
      <c r="F356">
        <v>0</v>
      </c>
      <c r="G356">
        <v>0</v>
      </c>
      <c r="H356">
        <v>0</v>
      </c>
      <c r="I356">
        <v>136254.29999999999</v>
      </c>
      <c r="J356">
        <v>29197.35</v>
      </c>
      <c r="K356">
        <v>24331.13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783462</v>
      </c>
      <c r="T356" s="2">
        <v>45530</v>
      </c>
      <c r="U356" s="2">
        <v>45558</v>
      </c>
      <c r="V356" t="s">
        <v>31</v>
      </c>
      <c r="W356">
        <v>105408</v>
      </c>
      <c r="X356">
        <v>0</v>
      </c>
      <c r="Y356" t="s">
        <v>551</v>
      </c>
      <c r="Z356">
        <v>0</v>
      </c>
      <c r="AA356" t="s">
        <v>2475</v>
      </c>
      <c r="AB356">
        <v>238700</v>
      </c>
      <c r="AC356">
        <v>-0.22</v>
      </c>
      <c r="AD356" t="s">
        <v>2785</v>
      </c>
    </row>
    <row r="357" spans="1:30" x14ac:dyDescent="0.25">
      <c r="A357">
        <v>7332</v>
      </c>
      <c r="B357" t="s">
        <v>2456</v>
      </c>
      <c r="C357" t="s">
        <v>1654</v>
      </c>
      <c r="D357" s="11">
        <f t="shared" si="5"/>
        <v>904989.51</v>
      </c>
      <c r="E357">
        <v>863025.4</v>
      </c>
      <c r="F357">
        <v>0</v>
      </c>
      <c r="G357">
        <v>0</v>
      </c>
      <c r="H357">
        <v>0</v>
      </c>
      <c r="I357">
        <v>126698.54</v>
      </c>
      <c r="J357">
        <v>27149.69</v>
      </c>
      <c r="K357">
        <v>22624.74</v>
      </c>
      <c r="L357">
        <v>0</v>
      </c>
      <c r="M357">
        <v>10327.5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718189</v>
      </c>
      <c r="T357" s="2">
        <v>45524</v>
      </c>
      <c r="V357" t="s">
        <v>31</v>
      </c>
      <c r="W357">
        <v>103907</v>
      </c>
      <c r="X357">
        <v>0</v>
      </c>
      <c r="Y357" t="s">
        <v>551</v>
      </c>
      <c r="Z357">
        <v>41964.11</v>
      </c>
      <c r="AA357" t="s">
        <v>2470</v>
      </c>
      <c r="AB357">
        <v>45387</v>
      </c>
      <c r="AC357">
        <v>-0.04</v>
      </c>
      <c r="AD357" t="s">
        <v>2786</v>
      </c>
    </row>
    <row r="358" spans="1:30" x14ac:dyDescent="0.25">
      <c r="A358">
        <v>7333</v>
      </c>
      <c r="B358" t="s">
        <v>2458</v>
      </c>
      <c r="C358" t="s">
        <v>2459</v>
      </c>
      <c r="D358" s="11">
        <f t="shared" si="5"/>
        <v>813092.79</v>
      </c>
      <c r="E358">
        <v>623314.80000000005</v>
      </c>
      <c r="F358">
        <v>0</v>
      </c>
      <c r="G358">
        <v>0</v>
      </c>
      <c r="H358">
        <v>0</v>
      </c>
      <c r="I358">
        <v>113832.99</v>
      </c>
      <c r="J358">
        <v>24392.78</v>
      </c>
      <c r="K358">
        <v>20327.32</v>
      </c>
      <c r="L358">
        <v>0</v>
      </c>
      <c r="M358">
        <v>10327.5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644212</v>
      </c>
      <c r="T358" s="2">
        <v>45527</v>
      </c>
      <c r="V358" t="s">
        <v>31</v>
      </c>
      <c r="W358">
        <v>105408</v>
      </c>
      <c r="X358">
        <v>0</v>
      </c>
      <c r="Y358" t="s">
        <v>551</v>
      </c>
      <c r="Z358">
        <v>189777.99</v>
      </c>
      <c r="AA358" t="s">
        <v>2470</v>
      </c>
      <c r="AB358">
        <v>95817</v>
      </c>
      <c r="AC358">
        <v>-0.2</v>
      </c>
      <c r="AD358" t="s">
        <v>2787</v>
      </c>
    </row>
    <row r="359" spans="1:30" x14ac:dyDescent="0.25">
      <c r="A359">
        <v>7334</v>
      </c>
      <c r="B359" t="s">
        <v>2461</v>
      </c>
      <c r="C359" t="s">
        <v>1656</v>
      </c>
      <c r="D359" s="11">
        <f t="shared" si="5"/>
        <v>1739160.15</v>
      </c>
      <c r="E359">
        <v>1739160.15</v>
      </c>
      <c r="F359">
        <v>0</v>
      </c>
      <c r="G359">
        <v>0</v>
      </c>
      <c r="H359">
        <v>0</v>
      </c>
      <c r="I359">
        <v>243482.41</v>
      </c>
      <c r="J359">
        <v>57793.72</v>
      </c>
      <c r="K359">
        <v>43479.01</v>
      </c>
      <c r="L359">
        <v>0</v>
      </c>
      <c r="M359">
        <v>10327.5</v>
      </c>
      <c r="N359">
        <v>0</v>
      </c>
      <c r="O359">
        <v>0</v>
      </c>
      <c r="P359">
        <v>0</v>
      </c>
      <c r="Q359">
        <v>-34381.08</v>
      </c>
      <c r="R359">
        <v>5618.92</v>
      </c>
      <c r="S359">
        <v>1349696</v>
      </c>
      <c r="T359" s="2">
        <v>45524</v>
      </c>
      <c r="V359" t="s">
        <v>31</v>
      </c>
      <c r="W359">
        <v>105408</v>
      </c>
      <c r="X359">
        <v>0</v>
      </c>
      <c r="Y359" t="s">
        <v>551</v>
      </c>
      <c r="Z359">
        <v>0</v>
      </c>
      <c r="AA359" t="s">
        <v>2475</v>
      </c>
      <c r="AB359">
        <v>362429</v>
      </c>
      <c r="AC359">
        <v>-0.43</v>
      </c>
      <c r="AD359" t="s">
        <v>2788</v>
      </c>
    </row>
    <row r="360" spans="1:30" x14ac:dyDescent="0.25">
      <c r="A360">
        <v>7335</v>
      </c>
      <c r="B360" t="s">
        <v>2463</v>
      </c>
      <c r="C360" t="s">
        <v>1659</v>
      </c>
      <c r="D360" s="11">
        <f t="shared" si="5"/>
        <v>900007.4</v>
      </c>
      <c r="E360">
        <v>900007.4</v>
      </c>
      <c r="F360">
        <v>0</v>
      </c>
      <c r="G360">
        <v>0</v>
      </c>
      <c r="H360">
        <v>0</v>
      </c>
      <c r="I360">
        <v>126001.04</v>
      </c>
      <c r="J360">
        <v>27000.22</v>
      </c>
      <c r="K360">
        <v>22500.19</v>
      </c>
      <c r="L360">
        <v>0</v>
      </c>
      <c r="M360">
        <v>10327.5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714178</v>
      </c>
      <c r="T360" s="2">
        <v>45524</v>
      </c>
      <c r="V360" t="s">
        <v>31</v>
      </c>
      <c r="W360" t="s">
        <v>2789</v>
      </c>
      <c r="X360">
        <v>0</v>
      </c>
      <c r="Y360" t="s">
        <v>551</v>
      </c>
      <c r="Z360">
        <v>0</v>
      </c>
      <c r="AA360" t="s">
        <v>2470</v>
      </c>
      <c r="AB360">
        <v>77326</v>
      </c>
      <c r="AC360">
        <v>-0.45</v>
      </c>
      <c r="AD360" t="s">
        <v>2790</v>
      </c>
    </row>
    <row r="361" spans="1:30" x14ac:dyDescent="0.25">
      <c r="A361">
        <v>7336</v>
      </c>
      <c r="B361" t="s">
        <v>2465</v>
      </c>
      <c r="C361" t="s">
        <v>1662</v>
      </c>
      <c r="D361" s="11">
        <f t="shared" si="5"/>
        <v>1925332.5</v>
      </c>
      <c r="E361">
        <v>1925332.5</v>
      </c>
      <c r="F361">
        <v>0</v>
      </c>
      <c r="G361">
        <v>0</v>
      </c>
      <c r="H361">
        <v>0</v>
      </c>
      <c r="I361">
        <v>269546.56</v>
      </c>
      <c r="J361">
        <v>57759.98</v>
      </c>
      <c r="K361">
        <v>48133.32</v>
      </c>
      <c r="L361">
        <v>0</v>
      </c>
      <c r="M361">
        <v>10327.5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1539565</v>
      </c>
      <c r="T361" s="2">
        <v>45524</v>
      </c>
      <c r="V361" t="s">
        <v>31</v>
      </c>
      <c r="W361">
        <v>105408</v>
      </c>
      <c r="X361">
        <v>0</v>
      </c>
      <c r="Y361" t="s">
        <v>551</v>
      </c>
      <c r="Z361">
        <v>0</v>
      </c>
      <c r="AA361" t="s">
        <v>2475</v>
      </c>
      <c r="AB361">
        <v>435550</v>
      </c>
      <c r="AC361">
        <v>-0.14000000000000001</v>
      </c>
      <c r="AD361" t="s">
        <v>2791</v>
      </c>
    </row>
    <row r="362" spans="1:30" x14ac:dyDescent="0.25">
      <c r="A362">
        <v>7337</v>
      </c>
      <c r="B362" t="s">
        <v>2792</v>
      </c>
      <c r="C362" t="s">
        <v>2793</v>
      </c>
      <c r="D362" s="11">
        <f t="shared" si="5"/>
        <v>489171</v>
      </c>
      <c r="E362">
        <v>489171</v>
      </c>
      <c r="F362">
        <v>0</v>
      </c>
      <c r="G362">
        <v>0</v>
      </c>
      <c r="H362">
        <v>0</v>
      </c>
      <c r="I362">
        <v>68483.94</v>
      </c>
      <c r="J362">
        <v>21491.38</v>
      </c>
      <c r="K362">
        <v>12229.28</v>
      </c>
      <c r="L362">
        <v>0</v>
      </c>
      <c r="M362">
        <v>10327.5</v>
      </c>
      <c r="N362">
        <v>0</v>
      </c>
      <c r="O362">
        <v>0</v>
      </c>
      <c r="P362">
        <v>0</v>
      </c>
      <c r="Q362">
        <v>6816.25</v>
      </c>
      <c r="R362">
        <v>6816.25</v>
      </c>
      <c r="S362">
        <v>383455</v>
      </c>
      <c r="T362" s="2">
        <v>45547</v>
      </c>
      <c r="V362" t="s">
        <v>31</v>
      </c>
      <c r="W362">
        <v>119906</v>
      </c>
      <c r="X362">
        <v>0</v>
      </c>
      <c r="Y362" t="s">
        <v>551</v>
      </c>
      <c r="Z362">
        <v>0</v>
      </c>
      <c r="AA362" t="s">
        <v>2470</v>
      </c>
      <c r="AB362">
        <v>25215</v>
      </c>
      <c r="AC362">
        <v>-0.15</v>
      </c>
      <c r="AD362" t="s">
        <v>2794</v>
      </c>
    </row>
    <row r="363" spans="1:30" x14ac:dyDescent="0.25">
      <c r="A363">
        <v>7338</v>
      </c>
      <c r="B363" t="s">
        <v>2795</v>
      </c>
      <c r="C363" t="s">
        <v>1664</v>
      </c>
      <c r="D363" s="11">
        <f t="shared" si="5"/>
        <v>489171</v>
      </c>
      <c r="E363">
        <v>489171</v>
      </c>
      <c r="F363">
        <v>0</v>
      </c>
      <c r="G363">
        <v>0</v>
      </c>
      <c r="H363">
        <v>0</v>
      </c>
      <c r="I363">
        <v>68483.94</v>
      </c>
      <c r="J363">
        <v>21491.38</v>
      </c>
      <c r="K363">
        <v>12229.28</v>
      </c>
      <c r="L363">
        <v>0</v>
      </c>
      <c r="M363">
        <v>10327.5</v>
      </c>
      <c r="N363">
        <v>0</v>
      </c>
      <c r="O363">
        <v>0</v>
      </c>
      <c r="P363">
        <v>0</v>
      </c>
      <c r="Q363">
        <v>6816.25</v>
      </c>
      <c r="R363">
        <v>6816.25</v>
      </c>
      <c r="S363">
        <v>383455</v>
      </c>
      <c r="T363" s="2">
        <v>45547</v>
      </c>
      <c r="V363" t="s">
        <v>31</v>
      </c>
      <c r="W363">
        <v>105408</v>
      </c>
      <c r="X363">
        <v>0</v>
      </c>
      <c r="Y363" t="s">
        <v>551</v>
      </c>
      <c r="Z363">
        <v>0</v>
      </c>
      <c r="AA363" t="s">
        <v>2470</v>
      </c>
      <c r="AB363">
        <v>25215</v>
      </c>
      <c r="AC363">
        <v>-0.15</v>
      </c>
      <c r="AD363" t="s">
        <v>2794</v>
      </c>
    </row>
    <row r="364" spans="1:30" x14ac:dyDescent="0.25">
      <c r="A364">
        <v>7339</v>
      </c>
      <c r="B364" t="s">
        <v>2796</v>
      </c>
      <c r="C364" t="s">
        <v>1665</v>
      </c>
      <c r="D364" s="11">
        <f t="shared" si="5"/>
        <v>417843.37</v>
      </c>
      <c r="E364">
        <v>311993.59999999998</v>
      </c>
      <c r="F364">
        <v>0</v>
      </c>
      <c r="G364">
        <v>0</v>
      </c>
      <c r="H364">
        <v>0</v>
      </c>
      <c r="I364">
        <v>58498.07</v>
      </c>
      <c r="J364">
        <v>15026.88</v>
      </c>
      <c r="K364">
        <v>10446.08</v>
      </c>
      <c r="L364">
        <v>0</v>
      </c>
      <c r="M364">
        <v>10327.5</v>
      </c>
      <c r="N364">
        <v>0</v>
      </c>
      <c r="O364">
        <v>0</v>
      </c>
      <c r="P364">
        <v>0</v>
      </c>
      <c r="Q364">
        <v>2491.58</v>
      </c>
      <c r="R364">
        <v>2491.58</v>
      </c>
      <c r="S364">
        <v>326036</v>
      </c>
      <c r="T364" s="2">
        <v>45544</v>
      </c>
      <c r="V364" t="s">
        <v>31</v>
      </c>
      <c r="W364">
        <v>2808</v>
      </c>
      <c r="X364">
        <v>0</v>
      </c>
      <c r="Y364" t="s">
        <v>551</v>
      </c>
      <c r="Z364">
        <v>105849.77</v>
      </c>
      <c r="AA364" t="s">
        <v>2470</v>
      </c>
      <c r="AB364">
        <v>15129</v>
      </c>
      <c r="AC364">
        <v>-0.42</v>
      </c>
      <c r="AD364" t="s">
        <v>2797</v>
      </c>
    </row>
    <row r="365" spans="1:30" x14ac:dyDescent="0.25">
      <c r="A365">
        <v>7340</v>
      </c>
      <c r="B365" t="s">
        <v>2798</v>
      </c>
      <c r="C365" t="s">
        <v>2799</v>
      </c>
      <c r="D365" s="11">
        <f t="shared" si="5"/>
        <v>123690</v>
      </c>
      <c r="E365">
        <v>123690</v>
      </c>
      <c r="F365">
        <v>0</v>
      </c>
      <c r="G365">
        <v>0</v>
      </c>
      <c r="H365">
        <v>0</v>
      </c>
      <c r="I365">
        <v>17316.599999999999</v>
      </c>
      <c r="J365">
        <v>15026.88</v>
      </c>
      <c r="K365">
        <v>3092.25</v>
      </c>
      <c r="L365">
        <v>0</v>
      </c>
      <c r="M365">
        <v>10327.5</v>
      </c>
      <c r="N365">
        <v>0</v>
      </c>
      <c r="O365">
        <v>0</v>
      </c>
      <c r="P365">
        <v>0</v>
      </c>
      <c r="Q365">
        <v>11316.18</v>
      </c>
      <c r="R365">
        <v>11316.18</v>
      </c>
      <c r="S365">
        <v>160000</v>
      </c>
      <c r="T365" s="2">
        <v>45560</v>
      </c>
      <c r="V365" t="s">
        <v>31</v>
      </c>
      <c r="W365">
        <v>1508</v>
      </c>
      <c r="X365">
        <v>0</v>
      </c>
      <c r="Y365" t="s">
        <v>2800</v>
      </c>
      <c r="Z365">
        <v>0</v>
      </c>
      <c r="AA365" t="s">
        <v>2475</v>
      </c>
      <c r="AB365">
        <v>54250</v>
      </c>
      <c r="AC365">
        <v>0.05</v>
      </c>
      <c r="AD365" t="s">
        <v>2801</v>
      </c>
    </row>
    <row r="366" spans="1:30" x14ac:dyDescent="0.25">
      <c r="A366">
        <v>7341</v>
      </c>
      <c r="B366" t="s">
        <v>2802</v>
      </c>
      <c r="C366" t="s">
        <v>1668</v>
      </c>
      <c r="D366" s="11">
        <f t="shared" si="5"/>
        <v>338172.2</v>
      </c>
      <c r="E366">
        <v>338172.2</v>
      </c>
      <c r="F366">
        <v>0</v>
      </c>
      <c r="G366">
        <v>0</v>
      </c>
      <c r="H366">
        <v>0</v>
      </c>
      <c r="I366">
        <v>47344.11</v>
      </c>
      <c r="J366">
        <v>15026.88</v>
      </c>
      <c r="K366">
        <v>8454.31</v>
      </c>
      <c r="L366">
        <v>0</v>
      </c>
      <c r="M366">
        <v>10327.5</v>
      </c>
      <c r="N366">
        <v>0</v>
      </c>
      <c r="O366">
        <v>0</v>
      </c>
      <c r="P366">
        <v>0</v>
      </c>
      <c r="Q366">
        <v>4881.71</v>
      </c>
      <c r="R366">
        <v>4881.71</v>
      </c>
      <c r="S366">
        <v>261901</v>
      </c>
      <c r="T366" s="2">
        <v>45554</v>
      </c>
      <c r="V366" t="s">
        <v>31</v>
      </c>
      <c r="W366">
        <v>125707</v>
      </c>
      <c r="X366">
        <v>0</v>
      </c>
      <c r="Y366" t="s">
        <v>551</v>
      </c>
      <c r="Z366">
        <v>0</v>
      </c>
      <c r="AA366" t="s">
        <v>2467</v>
      </c>
      <c r="AB366">
        <v>29595</v>
      </c>
      <c r="AC366">
        <v>-0.11</v>
      </c>
      <c r="AD366" t="s">
        <v>2803</v>
      </c>
    </row>
    <row r="367" spans="1:30" x14ac:dyDescent="0.25">
      <c r="A367">
        <v>7342</v>
      </c>
      <c r="B367" t="s">
        <v>2804</v>
      </c>
      <c r="C367" t="s">
        <v>1671</v>
      </c>
      <c r="D367" s="11">
        <f t="shared" si="5"/>
        <v>165746.6</v>
      </c>
      <c r="E367">
        <v>165746.6</v>
      </c>
      <c r="F367">
        <v>0</v>
      </c>
      <c r="G367">
        <v>0</v>
      </c>
      <c r="H367">
        <v>0</v>
      </c>
      <c r="I367">
        <v>23204.53</v>
      </c>
      <c r="J367">
        <v>15026.88</v>
      </c>
      <c r="K367">
        <v>4143.67</v>
      </c>
      <c r="L367">
        <v>0</v>
      </c>
      <c r="M367">
        <v>10327.5</v>
      </c>
      <c r="N367">
        <v>0</v>
      </c>
      <c r="O367">
        <v>0</v>
      </c>
      <c r="P367">
        <v>0</v>
      </c>
      <c r="Q367">
        <v>10054.48</v>
      </c>
      <c r="R367">
        <v>10054.48</v>
      </c>
      <c r="S367">
        <v>123099</v>
      </c>
      <c r="T367" s="2">
        <v>45560</v>
      </c>
      <c r="V367" t="s">
        <v>31</v>
      </c>
      <c r="W367">
        <v>2808</v>
      </c>
      <c r="X367">
        <v>0</v>
      </c>
      <c r="Y367" t="s">
        <v>551</v>
      </c>
      <c r="Z367">
        <v>0</v>
      </c>
      <c r="AA367" t="s">
        <v>2470</v>
      </c>
      <c r="AB367">
        <v>25215</v>
      </c>
      <c r="AC367">
        <v>0.5</v>
      </c>
      <c r="AD367" t="s">
        <v>2805</v>
      </c>
    </row>
    <row r="368" spans="1:30" x14ac:dyDescent="0.25">
      <c r="A368">
        <v>316</v>
      </c>
      <c r="B368" t="s">
        <v>40</v>
      </c>
      <c r="C368" t="s">
        <v>41</v>
      </c>
      <c r="D368" s="11">
        <f t="shared" si="5"/>
        <v>300000</v>
      </c>
      <c r="E368" s="10">
        <v>300000</v>
      </c>
      <c r="F368" s="10">
        <v>0</v>
      </c>
      <c r="G368" s="1">
        <v>0</v>
      </c>
      <c r="H368" s="1">
        <v>0</v>
      </c>
      <c r="I368" s="1">
        <v>33000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267000</v>
      </c>
      <c r="T368" s="2">
        <v>45310</v>
      </c>
      <c r="V368">
        <v>1</v>
      </c>
      <c r="W368" t="s">
        <v>42</v>
      </c>
      <c r="X368">
        <v>0</v>
      </c>
      <c r="Y368" t="s">
        <v>551</v>
      </c>
      <c r="Z368" s="6">
        <v>0</v>
      </c>
      <c r="AA368" t="s">
        <v>43</v>
      </c>
      <c r="AB368">
        <v>0</v>
      </c>
      <c r="AC368">
        <v>0</v>
      </c>
      <c r="AD368" t="s">
        <v>3807</v>
      </c>
    </row>
    <row r="369" spans="1:30" x14ac:dyDescent="0.25">
      <c r="A369">
        <v>348</v>
      </c>
      <c r="B369" t="s">
        <v>44</v>
      </c>
      <c r="C369" t="s">
        <v>45</v>
      </c>
      <c r="D369" s="11">
        <f t="shared" si="5"/>
        <v>300000</v>
      </c>
      <c r="E369" s="10">
        <v>300000</v>
      </c>
      <c r="F369" s="10">
        <v>0</v>
      </c>
      <c r="G369" s="1">
        <v>0</v>
      </c>
      <c r="H369" s="1">
        <v>0</v>
      </c>
      <c r="I369" s="1">
        <v>33000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267000</v>
      </c>
      <c r="T369" s="2">
        <v>44501</v>
      </c>
      <c r="V369">
        <v>1</v>
      </c>
      <c r="W369" t="s">
        <v>42</v>
      </c>
      <c r="X369">
        <v>0</v>
      </c>
      <c r="Y369" t="s">
        <v>551</v>
      </c>
      <c r="Z369" s="6">
        <v>0</v>
      </c>
      <c r="AA369" t="s">
        <v>43</v>
      </c>
      <c r="AB369">
        <v>0</v>
      </c>
      <c r="AC369">
        <v>0</v>
      </c>
      <c r="AD369" t="s">
        <v>3807</v>
      </c>
    </row>
    <row r="370" spans="1:30" x14ac:dyDescent="0.25">
      <c r="A370">
        <v>366</v>
      </c>
      <c r="B370" t="s">
        <v>46</v>
      </c>
      <c r="C370" t="s">
        <v>47</v>
      </c>
      <c r="D370" s="11">
        <f t="shared" si="5"/>
        <v>300000</v>
      </c>
      <c r="E370" s="10">
        <v>300000</v>
      </c>
      <c r="F370" s="10">
        <v>0</v>
      </c>
      <c r="G370" s="1">
        <v>0</v>
      </c>
      <c r="H370" s="1">
        <v>0</v>
      </c>
      <c r="I370" s="1">
        <v>33000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267000</v>
      </c>
      <c r="T370" s="2">
        <v>45246</v>
      </c>
      <c r="V370">
        <v>1</v>
      </c>
      <c r="W370" t="s">
        <v>42</v>
      </c>
      <c r="X370">
        <v>0</v>
      </c>
      <c r="Y370" t="s">
        <v>551</v>
      </c>
      <c r="Z370" s="6">
        <v>0</v>
      </c>
      <c r="AA370" t="s">
        <v>43</v>
      </c>
      <c r="AB370">
        <v>0</v>
      </c>
      <c r="AC370">
        <v>0</v>
      </c>
      <c r="AD370" t="s">
        <v>3807</v>
      </c>
    </row>
    <row r="371" spans="1:30" x14ac:dyDescent="0.25">
      <c r="A371">
        <v>385</v>
      </c>
      <c r="B371" t="s">
        <v>53</v>
      </c>
      <c r="C371" t="s">
        <v>54</v>
      </c>
      <c r="D371" s="11">
        <f t="shared" si="5"/>
        <v>300000</v>
      </c>
      <c r="E371" s="10">
        <v>300000</v>
      </c>
      <c r="F371" s="10">
        <v>0</v>
      </c>
      <c r="G371" s="1">
        <v>0</v>
      </c>
      <c r="H371" s="1">
        <v>0</v>
      </c>
      <c r="I371" s="1">
        <v>33000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267000</v>
      </c>
      <c r="T371" s="2">
        <v>45505</v>
      </c>
      <c r="U371" s="2">
        <v>45632</v>
      </c>
      <c r="V371" t="s">
        <v>31</v>
      </c>
      <c r="W371" t="s">
        <v>42</v>
      </c>
      <c r="X371">
        <v>0</v>
      </c>
      <c r="Y371" t="s">
        <v>551</v>
      </c>
      <c r="Z371" s="6">
        <v>0</v>
      </c>
      <c r="AA371" t="s">
        <v>43</v>
      </c>
      <c r="AB371">
        <v>0</v>
      </c>
      <c r="AC371">
        <v>0</v>
      </c>
      <c r="AD371" t="s">
        <v>3807</v>
      </c>
    </row>
    <row r="372" spans="1:30" x14ac:dyDescent="0.25">
      <c r="A372">
        <v>797</v>
      </c>
      <c r="B372" t="s">
        <v>61</v>
      </c>
      <c r="C372" t="s">
        <v>62</v>
      </c>
      <c r="D372" s="11">
        <f t="shared" si="5"/>
        <v>300000</v>
      </c>
      <c r="E372" s="10">
        <v>300000</v>
      </c>
      <c r="F372" s="10">
        <v>0</v>
      </c>
      <c r="G372" s="1">
        <v>0</v>
      </c>
      <c r="H372" s="1">
        <v>0</v>
      </c>
      <c r="I372" s="1">
        <v>33000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267000</v>
      </c>
      <c r="T372" s="2">
        <v>45173</v>
      </c>
      <c r="V372" t="s">
        <v>31</v>
      </c>
      <c r="W372" t="s">
        <v>42</v>
      </c>
      <c r="X372">
        <v>0</v>
      </c>
      <c r="Y372" t="s">
        <v>551</v>
      </c>
      <c r="Z372" s="6">
        <v>0</v>
      </c>
      <c r="AA372" t="s">
        <v>43</v>
      </c>
      <c r="AB372">
        <v>0</v>
      </c>
      <c r="AC372">
        <v>0</v>
      </c>
      <c r="AD372" t="s">
        <v>3807</v>
      </c>
    </row>
    <row r="373" spans="1:30" x14ac:dyDescent="0.25">
      <c r="A373">
        <v>1117</v>
      </c>
      <c r="B373" t="s">
        <v>67</v>
      </c>
      <c r="C373" t="s">
        <v>68</v>
      </c>
      <c r="D373" s="11">
        <f t="shared" si="5"/>
        <v>300000</v>
      </c>
      <c r="E373" s="10">
        <v>300000</v>
      </c>
      <c r="F373" s="10">
        <v>0</v>
      </c>
      <c r="G373" s="1">
        <v>0</v>
      </c>
      <c r="H373" s="1">
        <v>0</v>
      </c>
      <c r="I373" s="1">
        <v>33000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267000</v>
      </c>
      <c r="T373" s="2">
        <v>45477</v>
      </c>
      <c r="V373" t="s">
        <v>31</v>
      </c>
      <c r="W373" t="s">
        <v>42</v>
      </c>
      <c r="X373">
        <v>0</v>
      </c>
      <c r="Y373" t="s">
        <v>551</v>
      </c>
      <c r="Z373" s="6">
        <v>0</v>
      </c>
      <c r="AA373" t="s">
        <v>43</v>
      </c>
      <c r="AB373">
        <v>0</v>
      </c>
      <c r="AC373">
        <v>0</v>
      </c>
      <c r="AD373" t="s">
        <v>3807</v>
      </c>
    </row>
    <row r="374" spans="1:30" x14ac:dyDescent="0.25">
      <c r="A374">
        <v>1166</v>
      </c>
      <c r="B374" t="s">
        <v>69</v>
      </c>
      <c r="C374" t="s">
        <v>70</v>
      </c>
      <c r="D374" s="11">
        <f t="shared" si="5"/>
        <v>1000000</v>
      </c>
      <c r="E374" s="10">
        <v>1000000</v>
      </c>
      <c r="F374" s="10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1000000</v>
      </c>
      <c r="T374" s="2">
        <v>36909</v>
      </c>
      <c r="V374">
        <v>1</v>
      </c>
      <c r="W374" t="s">
        <v>42</v>
      </c>
      <c r="X374">
        <v>0</v>
      </c>
      <c r="Y374" t="s">
        <v>551</v>
      </c>
      <c r="Z374" s="6">
        <v>0</v>
      </c>
      <c r="AA374" t="s">
        <v>71</v>
      </c>
      <c r="AB374">
        <v>0</v>
      </c>
      <c r="AC374">
        <v>0</v>
      </c>
      <c r="AD374" t="s">
        <v>1333</v>
      </c>
    </row>
    <row r="375" spans="1:30" x14ac:dyDescent="0.25">
      <c r="A375">
        <v>1421</v>
      </c>
      <c r="B375" t="s">
        <v>78</v>
      </c>
      <c r="C375" t="s">
        <v>79</v>
      </c>
      <c r="D375" s="11">
        <f t="shared" si="5"/>
        <v>300000</v>
      </c>
      <c r="E375" s="10">
        <v>300000</v>
      </c>
      <c r="F375" s="10">
        <v>0</v>
      </c>
      <c r="G375" s="1">
        <v>0</v>
      </c>
      <c r="H375" s="1">
        <v>0</v>
      </c>
      <c r="I375" s="1">
        <v>33000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267000</v>
      </c>
      <c r="T375" s="2">
        <v>45294</v>
      </c>
      <c r="V375">
        <v>1</v>
      </c>
      <c r="W375" t="s">
        <v>42</v>
      </c>
      <c r="X375">
        <v>0</v>
      </c>
      <c r="Y375" t="s">
        <v>551</v>
      </c>
      <c r="Z375" s="6">
        <v>0</v>
      </c>
      <c r="AA375" t="s">
        <v>43</v>
      </c>
      <c r="AB375">
        <v>0</v>
      </c>
      <c r="AC375">
        <v>0</v>
      </c>
      <c r="AD375" t="s">
        <v>3807</v>
      </c>
    </row>
    <row r="376" spans="1:30" x14ac:dyDescent="0.25">
      <c r="A376">
        <v>1442</v>
      </c>
      <c r="B376" t="s">
        <v>81</v>
      </c>
      <c r="C376" t="s">
        <v>82</v>
      </c>
      <c r="D376" s="11">
        <f t="shared" si="5"/>
        <v>300000</v>
      </c>
      <c r="E376" s="10">
        <v>300000</v>
      </c>
      <c r="F376" s="10">
        <v>0</v>
      </c>
      <c r="G376" s="1">
        <v>0</v>
      </c>
      <c r="H376" s="1">
        <v>0</v>
      </c>
      <c r="I376" s="1">
        <v>33000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69944.350000000006</v>
      </c>
      <c r="P376" s="1">
        <v>0</v>
      </c>
      <c r="Q376" s="1">
        <v>0</v>
      </c>
      <c r="R376" s="1">
        <v>0</v>
      </c>
      <c r="S376" s="1">
        <v>197055.65</v>
      </c>
      <c r="T376" s="2">
        <v>44517</v>
      </c>
      <c r="V376">
        <v>1</v>
      </c>
      <c r="W376" t="s">
        <v>42</v>
      </c>
      <c r="X376">
        <v>0</v>
      </c>
      <c r="Y376" t="s">
        <v>551</v>
      </c>
      <c r="Z376" s="6">
        <v>0</v>
      </c>
      <c r="AA376" t="s">
        <v>43</v>
      </c>
      <c r="AB376">
        <v>0</v>
      </c>
      <c r="AC376">
        <v>0</v>
      </c>
      <c r="AD376" t="s">
        <v>3822</v>
      </c>
    </row>
    <row r="377" spans="1:30" x14ac:dyDescent="0.25">
      <c r="A377">
        <v>1592</v>
      </c>
      <c r="B377" t="s">
        <v>90</v>
      </c>
      <c r="C377" t="s">
        <v>91</v>
      </c>
      <c r="D377" s="11">
        <f t="shared" si="5"/>
        <v>1020978.2</v>
      </c>
      <c r="E377" s="10">
        <v>1020978.2</v>
      </c>
      <c r="F377" s="10">
        <v>0</v>
      </c>
      <c r="G377" s="1">
        <v>0</v>
      </c>
      <c r="H377" s="1">
        <v>0</v>
      </c>
      <c r="I377" s="1">
        <v>142936.95000000001</v>
      </c>
      <c r="J377" s="1">
        <v>30629.35</v>
      </c>
      <c r="K377" s="1">
        <v>20419.560000000001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-57284.01</v>
      </c>
      <c r="R377" s="1">
        <v>0</v>
      </c>
      <c r="S377" s="1">
        <v>769708</v>
      </c>
      <c r="T377" s="2">
        <v>42476</v>
      </c>
      <c r="V377">
        <v>1</v>
      </c>
      <c r="W377">
        <v>121705</v>
      </c>
      <c r="X377">
        <v>0</v>
      </c>
      <c r="Y377" t="s">
        <v>551</v>
      </c>
      <c r="Z377" s="6">
        <v>0</v>
      </c>
      <c r="AA377" t="s">
        <v>92</v>
      </c>
      <c r="AB377">
        <v>0</v>
      </c>
      <c r="AC377">
        <v>-0.33</v>
      </c>
      <c r="AD377" t="s">
        <v>3823</v>
      </c>
    </row>
    <row r="378" spans="1:30" x14ac:dyDescent="0.25">
      <c r="A378">
        <v>1853</v>
      </c>
      <c r="B378" t="s">
        <v>95</v>
      </c>
      <c r="C378" t="s">
        <v>96</v>
      </c>
      <c r="D378" s="11">
        <f t="shared" si="5"/>
        <v>1000000</v>
      </c>
      <c r="E378" s="10">
        <v>1000000</v>
      </c>
      <c r="F378" s="10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1000000</v>
      </c>
      <c r="T378" s="2">
        <v>38169</v>
      </c>
      <c r="V378">
        <v>1</v>
      </c>
      <c r="W378" t="s">
        <v>42</v>
      </c>
      <c r="X378">
        <v>0</v>
      </c>
      <c r="Y378" t="s">
        <v>551</v>
      </c>
      <c r="Z378" s="6">
        <v>0</v>
      </c>
      <c r="AA378" t="s">
        <v>71</v>
      </c>
      <c r="AB378">
        <v>0</v>
      </c>
      <c r="AC378">
        <v>0</v>
      </c>
      <c r="AD378" t="s">
        <v>1333</v>
      </c>
    </row>
    <row r="379" spans="1:30" x14ac:dyDescent="0.25">
      <c r="A379">
        <v>2044</v>
      </c>
      <c r="B379" t="s">
        <v>103</v>
      </c>
      <c r="C379" t="s">
        <v>104</v>
      </c>
      <c r="D379" s="11">
        <f t="shared" si="5"/>
        <v>1007814.5</v>
      </c>
      <c r="E379" s="10">
        <v>1007814.5</v>
      </c>
      <c r="F379" s="10">
        <v>0</v>
      </c>
      <c r="G379" s="1">
        <v>0</v>
      </c>
      <c r="H379" s="1">
        <v>0</v>
      </c>
      <c r="I379" s="1">
        <v>141094.04</v>
      </c>
      <c r="J379" s="1">
        <v>30234.44</v>
      </c>
      <c r="K379" s="1">
        <v>10078.15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-148892.39000000001</v>
      </c>
      <c r="R379" s="1">
        <v>0</v>
      </c>
      <c r="S379" s="1">
        <v>677515</v>
      </c>
      <c r="T379" s="2">
        <v>42522</v>
      </c>
      <c r="V379" t="s">
        <v>31</v>
      </c>
      <c r="W379">
        <v>3009</v>
      </c>
      <c r="X379">
        <v>0</v>
      </c>
      <c r="Y379" t="s">
        <v>551</v>
      </c>
      <c r="Z379" s="6">
        <v>0</v>
      </c>
      <c r="AA379" t="s">
        <v>105</v>
      </c>
      <c r="AB379">
        <v>0</v>
      </c>
      <c r="AC379">
        <v>-0.48</v>
      </c>
      <c r="AD379" t="s">
        <v>3824</v>
      </c>
    </row>
    <row r="380" spans="1:30" x14ac:dyDescent="0.25">
      <c r="A380">
        <v>2757</v>
      </c>
      <c r="B380" t="s">
        <v>114</v>
      </c>
      <c r="C380" t="s">
        <v>115</v>
      </c>
      <c r="D380" s="11">
        <f t="shared" si="5"/>
        <v>1700000</v>
      </c>
      <c r="E380" s="10">
        <v>1700000</v>
      </c>
      <c r="F380" s="10">
        <v>0</v>
      </c>
      <c r="G380" s="1">
        <v>0</v>
      </c>
      <c r="H380" s="1">
        <v>0</v>
      </c>
      <c r="I380" s="1">
        <v>238000</v>
      </c>
      <c r="J380" s="1">
        <v>51000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1411000</v>
      </c>
      <c r="T380" s="2">
        <v>38965</v>
      </c>
      <c r="V380" t="s">
        <v>80</v>
      </c>
      <c r="W380">
        <v>400800</v>
      </c>
      <c r="X380">
        <v>0</v>
      </c>
      <c r="Y380" t="s">
        <v>551</v>
      </c>
      <c r="Z380" s="6">
        <v>0</v>
      </c>
      <c r="AA380" t="s">
        <v>43</v>
      </c>
      <c r="AB380">
        <v>0</v>
      </c>
      <c r="AC380">
        <v>0</v>
      </c>
      <c r="AD380" t="s">
        <v>1334</v>
      </c>
    </row>
    <row r="381" spans="1:30" x14ac:dyDescent="0.25">
      <c r="A381">
        <v>3050</v>
      </c>
      <c r="B381" t="s">
        <v>120</v>
      </c>
      <c r="C381" t="s">
        <v>121</v>
      </c>
      <c r="D381" s="11">
        <f t="shared" si="5"/>
        <v>1007814.5</v>
      </c>
      <c r="E381" s="10">
        <v>1007814.5</v>
      </c>
      <c r="F381" s="10">
        <v>0</v>
      </c>
      <c r="G381" s="1">
        <v>0</v>
      </c>
      <c r="H381" s="1">
        <v>0</v>
      </c>
      <c r="I381" s="1">
        <v>141094.04</v>
      </c>
      <c r="J381" s="1">
        <v>30234.44</v>
      </c>
      <c r="K381" s="1">
        <v>10078.15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-23434.83</v>
      </c>
      <c r="R381" s="1">
        <v>0</v>
      </c>
      <c r="S381" s="1">
        <v>802973</v>
      </c>
      <c r="T381" s="2">
        <v>42476</v>
      </c>
      <c r="V381">
        <v>1</v>
      </c>
      <c r="W381">
        <v>3009</v>
      </c>
      <c r="X381">
        <v>0</v>
      </c>
      <c r="Y381" t="s">
        <v>551</v>
      </c>
      <c r="Z381" s="6">
        <v>0</v>
      </c>
      <c r="AA381" t="s">
        <v>105</v>
      </c>
      <c r="AB381">
        <v>0</v>
      </c>
      <c r="AC381">
        <v>-0.04</v>
      </c>
      <c r="AD381" t="s">
        <v>3825</v>
      </c>
    </row>
    <row r="382" spans="1:30" x14ac:dyDescent="0.25">
      <c r="A382">
        <v>3150</v>
      </c>
      <c r="B382" t="s">
        <v>130</v>
      </c>
      <c r="C382" t="s">
        <v>131</v>
      </c>
      <c r="D382" s="11">
        <f t="shared" si="5"/>
        <v>500000</v>
      </c>
      <c r="E382" s="10">
        <v>500000</v>
      </c>
      <c r="F382" s="10">
        <v>0</v>
      </c>
      <c r="G382" s="1">
        <v>0</v>
      </c>
      <c r="H382" s="1">
        <v>0</v>
      </c>
      <c r="I382" s="1">
        <v>70000</v>
      </c>
      <c r="J382" s="1">
        <v>15000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415000</v>
      </c>
      <c r="T382" s="2">
        <v>40924</v>
      </c>
      <c r="V382" t="s">
        <v>31</v>
      </c>
      <c r="W382">
        <v>400800</v>
      </c>
      <c r="X382">
        <v>0</v>
      </c>
      <c r="Y382" t="s">
        <v>551</v>
      </c>
      <c r="Z382" s="6">
        <v>0</v>
      </c>
      <c r="AA382" t="s">
        <v>43</v>
      </c>
      <c r="AB382">
        <v>0</v>
      </c>
      <c r="AC382">
        <v>0</v>
      </c>
      <c r="AD382" t="s">
        <v>643</v>
      </c>
    </row>
    <row r="383" spans="1:30" x14ac:dyDescent="0.25">
      <c r="A383">
        <v>3392</v>
      </c>
      <c r="B383" t="s">
        <v>140</v>
      </c>
      <c r="C383" t="s">
        <v>141</v>
      </c>
      <c r="D383" s="11">
        <f t="shared" si="5"/>
        <v>500000</v>
      </c>
      <c r="E383" s="10">
        <v>500000</v>
      </c>
      <c r="F383" s="10">
        <v>0</v>
      </c>
      <c r="G383" s="1">
        <v>0</v>
      </c>
      <c r="H383" s="1">
        <v>0</v>
      </c>
      <c r="I383" s="1">
        <v>70000</v>
      </c>
      <c r="J383" s="1">
        <v>15000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415000</v>
      </c>
      <c r="T383" s="2">
        <v>39484</v>
      </c>
      <c r="V383" t="s">
        <v>80</v>
      </c>
      <c r="W383">
        <v>400800</v>
      </c>
      <c r="X383">
        <v>0</v>
      </c>
      <c r="Y383" t="s">
        <v>551</v>
      </c>
      <c r="Z383" s="6">
        <v>0</v>
      </c>
      <c r="AA383" t="s">
        <v>43</v>
      </c>
      <c r="AB383">
        <v>0</v>
      </c>
      <c r="AC383">
        <v>0</v>
      </c>
      <c r="AD383" t="s">
        <v>643</v>
      </c>
    </row>
    <row r="384" spans="1:30" x14ac:dyDescent="0.25">
      <c r="A384">
        <v>3415</v>
      </c>
      <c r="B384" t="s">
        <v>3826</v>
      </c>
      <c r="C384" t="s">
        <v>1567</v>
      </c>
      <c r="D384" s="11">
        <f t="shared" si="5"/>
        <v>190000</v>
      </c>
      <c r="E384" s="10">
        <v>190000</v>
      </c>
      <c r="F384" s="10">
        <v>0</v>
      </c>
      <c r="G384" s="1">
        <v>0</v>
      </c>
      <c r="H384" s="1">
        <v>0</v>
      </c>
      <c r="I384" s="1">
        <v>20900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169100</v>
      </c>
      <c r="T384" s="2">
        <v>45547</v>
      </c>
      <c r="V384">
        <v>1</v>
      </c>
      <c r="W384" t="s">
        <v>42</v>
      </c>
      <c r="X384">
        <v>0</v>
      </c>
      <c r="Y384" t="s">
        <v>551</v>
      </c>
      <c r="Z384" s="6">
        <v>0</v>
      </c>
      <c r="AA384" t="s">
        <v>43</v>
      </c>
      <c r="AB384">
        <v>0</v>
      </c>
      <c r="AC384">
        <v>0</v>
      </c>
      <c r="AD384" t="s">
        <v>3813</v>
      </c>
    </row>
    <row r="385" spans="1:30" x14ac:dyDescent="0.25">
      <c r="A385">
        <v>3464</v>
      </c>
      <c r="B385" t="s">
        <v>142</v>
      </c>
      <c r="C385" t="s">
        <v>143</v>
      </c>
      <c r="D385" s="11">
        <f t="shared" si="5"/>
        <v>1007814.5</v>
      </c>
      <c r="E385" s="10">
        <v>1007814.5</v>
      </c>
      <c r="F385" s="10">
        <v>0</v>
      </c>
      <c r="G385" s="1">
        <v>0</v>
      </c>
      <c r="H385" s="1">
        <v>0</v>
      </c>
      <c r="I385" s="1">
        <v>141094.04</v>
      </c>
      <c r="J385" s="1">
        <v>30234.44</v>
      </c>
      <c r="K385" s="1">
        <v>10078.15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-200000</v>
      </c>
      <c r="R385" s="1">
        <v>0</v>
      </c>
      <c r="S385" s="1">
        <v>626408</v>
      </c>
      <c r="T385" s="2">
        <v>42476</v>
      </c>
      <c r="V385" t="s">
        <v>80</v>
      </c>
      <c r="W385">
        <v>401704</v>
      </c>
      <c r="X385">
        <v>0</v>
      </c>
      <c r="Y385" t="s">
        <v>551</v>
      </c>
      <c r="Z385" s="6">
        <v>0</v>
      </c>
      <c r="AA385" t="s">
        <v>105</v>
      </c>
      <c r="AB385">
        <v>0</v>
      </c>
      <c r="AC385">
        <v>0.13</v>
      </c>
      <c r="AD385" t="s">
        <v>3827</v>
      </c>
    </row>
    <row r="386" spans="1:30" x14ac:dyDescent="0.25">
      <c r="A386">
        <v>4159</v>
      </c>
      <c r="B386" t="s">
        <v>158</v>
      </c>
      <c r="C386" t="s">
        <v>159</v>
      </c>
      <c r="D386" s="11">
        <f t="shared" si="5"/>
        <v>300000</v>
      </c>
      <c r="E386" s="10">
        <v>300000</v>
      </c>
      <c r="F386" s="10">
        <v>0</v>
      </c>
      <c r="G386" s="1">
        <v>0</v>
      </c>
      <c r="H386" s="1">
        <v>0</v>
      </c>
      <c r="I386" s="1">
        <v>33000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267000</v>
      </c>
      <c r="T386" s="2">
        <v>45516</v>
      </c>
      <c r="V386" t="s">
        <v>31</v>
      </c>
      <c r="W386" t="s">
        <v>42</v>
      </c>
      <c r="X386">
        <v>0</v>
      </c>
      <c r="Y386" t="s">
        <v>551</v>
      </c>
      <c r="Z386" s="6">
        <v>0</v>
      </c>
      <c r="AA386" t="s">
        <v>43</v>
      </c>
      <c r="AB386">
        <v>0</v>
      </c>
      <c r="AC386">
        <v>0</v>
      </c>
      <c r="AD386" t="s">
        <v>3807</v>
      </c>
    </row>
    <row r="387" spans="1:30" x14ac:dyDescent="0.25">
      <c r="A387">
        <v>4647</v>
      </c>
      <c r="B387" t="s">
        <v>172</v>
      </c>
      <c r="C387" t="s">
        <v>173</v>
      </c>
      <c r="D387" s="11">
        <f t="shared" ref="D387:D394" si="6">+E387+F387+Z387</f>
        <v>500000</v>
      </c>
      <c r="E387" s="10">
        <v>500000</v>
      </c>
      <c r="F387" s="10">
        <v>0</v>
      </c>
      <c r="G387" s="1">
        <v>0</v>
      </c>
      <c r="H387" s="1">
        <v>0</v>
      </c>
      <c r="I387" s="1">
        <v>70000</v>
      </c>
      <c r="J387" s="1">
        <v>15000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415000</v>
      </c>
      <c r="T387" s="2">
        <v>43284</v>
      </c>
      <c r="V387" t="s">
        <v>31</v>
      </c>
      <c r="W387">
        <v>106302</v>
      </c>
      <c r="X387">
        <v>0</v>
      </c>
      <c r="Y387" t="s">
        <v>551</v>
      </c>
      <c r="Z387" s="6">
        <v>0</v>
      </c>
      <c r="AA387" t="s">
        <v>43</v>
      </c>
      <c r="AB387">
        <v>0</v>
      </c>
      <c r="AC387">
        <v>0</v>
      </c>
      <c r="AD387" t="s">
        <v>643</v>
      </c>
    </row>
    <row r="388" spans="1:30" x14ac:dyDescent="0.25">
      <c r="A388">
        <v>5156</v>
      </c>
      <c r="B388" t="s">
        <v>194</v>
      </c>
      <c r="C388" t="s">
        <v>195</v>
      </c>
      <c r="D388" s="11">
        <f t="shared" si="6"/>
        <v>1101963.5</v>
      </c>
      <c r="E388" s="10">
        <v>1101963.5</v>
      </c>
      <c r="F388" s="10">
        <v>0</v>
      </c>
      <c r="G388" s="1">
        <v>0</v>
      </c>
      <c r="H388" s="1">
        <v>0</v>
      </c>
      <c r="I388" s="1">
        <v>154274.9</v>
      </c>
      <c r="J388" s="1">
        <v>33058.910000000003</v>
      </c>
      <c r="K388" s="1">
        <v>11019.64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903610</v>
      </c>
      <c r="T388" s="2">
        <v>42476</v>
      </c>
      <c r="V388" t="s">
        <v>31</v>
      </c>
      <c r="W388">
        <v>406</v>
      </c>
      <c r="X388">
        <v>0</v>
      </c>
      <c r="Y388" t="s">
        <v>551</v>
      </c>
      <c r="Z388" s="6">
        <v>0</v>
      </c>
      <c r="AA388" t="s">
        <v>196</v>
      </c>
      <c r="AB388">
        <v>0</v>
      </c>
      <c r="AC388">
        <v>-0.05</v>
      </c>
      <c r="AD388" t="s">
        <v>3828</v>
      </c>
    </row>
    <row r="389" spans="1:30" x14ac:dyDescent="0.25">
      <c r="A389">
        <v>6852</v>
      </c>
      <c r="B389" t="s">
        <v>338</v>
      </c>
      <c r="C389" t="s">
        <v>339</v>
      </c>
      <c r="D389" s="11">
        <f t="shared" si="6"/>
        <v>1007814.5</v>
      </c>
      <c r="E389" s="10">
        <v>1007814.5</v>
      </c>
      <c r="F389" s="10">
        <v>0</v>
      </c>
      <c r="G389" s="1">
        <v>0</v>
      </c>
      <c r="H389" s="1">
        <v>0</v>
      </c>
      <c r="I389" s="1">
        <v>141094.04</v>
      </c>
      <c r="J389" s="1">
        <v>30234.44</v>
      </c>
      <c r="K389" s="1">
        <v>10078.15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826408</v>
      </c>
      <c r="T389" s="1">
        <v>45516</v>
      </c>
      <c r="U389" s="1"/>
      <c r="V389" s="1" t="s">
        <v>31</v>
      </c>
      <c r="W389" s="1">
        <v>123305</v>
      </c>
      <c r="X389" s="1">
        <v>0</v>
      </c>
      <c r="Y389" s="1" t="s">
        <v>551</v>
      </c>
      <c r="Z389" s="10">
        <v>0</v>
      </c>
      <c r="AA389" s="1" t="s">
        <v>105</v>
      </c>
      <c r="AB389" s="1">
        <v>0</v>
      </c>
      <c r="AC389" s="1">
        <v>0.13</v>
      </c>
      <c r="AD389" s="1" t="s">
        <v>3829</v>
      </c>
    </row>
    <row r="390" spans="1:30" x14ac:dyDescent="0.25">
      <c r="A390">
        <v>7239</v>
      </c>
      <c r="B390" t="s">
        <v>659</v>
      </c>
      <c r="C390" t="s">
        <v>1288</v>
      </c>
      <c r="D390" s="11">
        <f t="shared" si="6"/>
        <v>300000</v>
      </c>
      <c r="E390" s="10">
        <v>300000</v>
      </c>
      <c r="F390" s="10">
        <v>0</v>
      </c>
      <c r="G390" s="1">
        <v>0</v>
      </c>
      <c r="H390" s="1">
        <v>0</v>
      </c>
      <c r="I390" s="1">
        <v>33000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267000</v>
      </c>
      <c r="T390" s="2">
        <v>45405</v>
      </c>
      <c r="V390">
        <v>1</v>
      </c>
      <c r="W390" t="s">
        <v>42</v>
      </c>
      <c r="X390">
        <v>0</v>
      </c>
      <c r="Y390" t="s">
        <v>551</v>
      </c>
      <c r="Z390" s="6">
        <v>0</v>
      </c>
      <c r="AA390" t="s">
        <v>43</v>
      </c>
      <c r="AB390">
        <v>0</v>
      </c>
      <c r="AC390">
        <v>0</v>
      </c>
      <c r="AD390" t="s">
        <v>3807</v>
      </c>
    </row>
    <row r="391" spans="1:30" x14ac:dyDescent="0.25">
      <c r="A391">
        <v>7292</v>
      </c>
      <c r="B391" t="s">
        <v>1444</v>
      </c>
      <c r="C391" t="s">
        <v>1515</v>
      </c>
      <c r="D391" s="11">
        <f t="shared" si="6"/>
        <v>1007814.5</v>
      </c>
      <c r="E391" s="10">
        <v>1007814.5</v>
      </c>
      <c r="F391" s="10">
        <v>0</v>
      </c>
      <c r="G391" s="1">
        <v>0</v>
      </c>
      <c r="H391" s="1">
        <v>0</v>
      </c>
      <c r="I391" s="1">
        <v>141094.04</v>
      </c>
      <c r="J391" s="1">
        <v>30234.44</v>
      </c>
      <c r="K391" s="1">
        <v>10078.15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826408</v>
      </c>
      <c r="T391" s="2">
        <v>45446</v>
      </c>
      <c r="V391" t="s">
        <v>31</v>
      </c>
      <c r="W391">
        <v>406</v>
      </c>
      <c r="X391">
        <v>0</v>
      </c>
      <c r="Y391" t="s">
        <v>551</v>
      </c>
      <c r="Z391" s="6">
        <v>0</v>
      </c>
      <c r="AA391" t="s">
        <v>105</v>
      </c>
      <c r="AB391">
        <v>0</v>
      </c>
      <c r="AC391">
        <v>0.13</v>
      </c>
      <c r="AD391" t="s">
        <v>3829</v>
      </c>
    </row>
    <row r="392" spans="1:30" x14ac:dyDescent="0.25">
      <c r="A392">
        <v>7309</v>
      </c>
      <c r="B392" t="s">
        <v>2070</v>
      </c>
      <c r="C392" t="s">
        <v>1612</v>
      </c>
      <c r="D392" s="11">
        <f t="shared" si="6"/>
        <v>1300000</v>
      </c>
      <c r="E392" s="10">
        <v>1300000</v>
      </c>
      <c r="F392" s="10">
        <v>0</v>
      </c>
      <c r="G392" s="1">
        <v>0</v>
      </c>
      <c r="H392" s="1">
        <v>0</v>
      </c>
      <c r="I392" s="1">
        <v>182000</v>
      </c>
      <c r="J392" s="1">
        <v>39000</v>
      </c>
      <c r="K392" s="1">
        <v>0</v>
      </c>
      <c r="L392" s="1">
        <v>0</v>
      </c>
      <c r="M392" s="1">
        <v>0</v>
      </c>
      <c r="N392" s="1">
        <v>0</v>
      </c>
      <c r="O392" s="1">
        <v>269750</v>
      </c>
      <c r="P392" s="1">
        <v>0</v>
      </c>
      <c r="Q392" s="1">
        <v>0</v>
      </c>
      <c r="R392" s="1">
        <v>0</v>
      </c>
      <c r="S392" s="1">
        <v>809250</v>
      </c>
      <c r="T392" s="2">
        <v>45488</v>
      </c>
      <c r="V392">
        <v>1</v>
      </c>
      <c r="W392">
        <v>113809</v>
      </c>
      <c r="X392">
        <v>0</v>
      </c>
      <c r="Y392" t="s">
        <v>551</v>
      </c>
      <c r="Z392" s="6">
        <v>0</v>
      </c>
      <c r="AA392" t="s">
        <v>43</v>
      </c>
      <c r="AB392">
        <v>0</v>
      </c>
      <c r="AC392">
        <v>0</v>
      </c>
      <c r="AD392" t="s">
        <v>3818</v>
      </c>
    </row>
    <row r="393" spans="1:30" x14ac:dyDescent="0.25">
      <c r="A393">
        <v>7318</v>
      </c>
      <c r="B393" t="s">
        <v>2085</v>
      </c>
      <c r="C393" t="s">
        <v>2086</v>
      </c>
      <c r="D393" s="11">
        <f t="shared" si="6"/>
        <v>300000</v>
      </c>
      <c r="E393" s="10">
        <v>300000</v>
      </c>
      <c r="F393" s="10">
        <v>0</v>
      </c>
      <c r="G393" s="1">
        <v>0</v>
      </c>
      <c r="H393" s="1">
        <v>0</v>
      </c>
      <c r="I393" s="1">
        <v>33000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267000</v>
      </c>
      <c r="T393" s="2">
        <v>45502</v>
      </c>
      <c r="U393" s="2">
        <v>45628</v>
      </c>
      <c r="V393">
        <v>1</v>
      </c>
      <c r="W393" t="s">
        <v>42</v>
      </c>
      <c r="X393">
        <v>0</v>
      </c>
      <c r="Y393" t="s">
        <v>551</v>
      </c>
      <c r="Z393" s="6">
        <v>0</v>
      </c>
      <c r="AA393" t="s">
        <v>43</v>
      </c>
      <c r="AB393">
        <v>0</v>
      </c>
      <c r="AC393">
        <v>0</v>
      </c>
      <c r="AD393" t="s">
        <v>3807</v>
      </c>
    </row>
    <row r="394" spans="1:30" x14ac:dyDescent="0.25">
      <c r="A394">
        <v>7321</v>
      </c>
      <c r="B394" t="s">
        <v>3819</v>
      </c>
      <c r="C394" t="s">
        <v>1639</v>
      </c>
      <c r="D394" s="11">
        <f t="shared" si="6"/>
        <v>1278647.7</v>
      </c>
      <c r="E394" s="10">
        <v>1278647.7</v>
      </c>
      <c r="F394" s="10">
        <v>0</v>
      </c>
      <c r="G394" s="1">
        <v>0</v>
      </c>
      <c r="H394" s="1">
        <v>0</v>
      </c>
      <c r="I394" s="1">
        <v>179010.68</v>
      </c>
      <c r="J394" s="1">
        <v>38359.43</v>
      </c>
      <c r="K394" s="1">
        <v>12786.48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1048491</v>
      </c>
      <c r="T394" s="2">
        <v>45512</v>
      </c>
      <c r="V394" t="s">
        <v>31</v>
      </c>
      <c r="W394">
        <v>100106</v>
      </c>
      <c r="X394">
        <v>0</v>
      </c>
      <c r="Y394" t="s">
        <v>551</v>
      </c>
      <c r="Z394" s="6">
        <v>0</v>
      </c>
      <c r="AA394" t="s">
        <v>3820</v>
      </c>
      <c r="AB394">
        <v>0</v>
      </c>
      <c r="AC394">
        <v>-0.11</v>
      </c>
      <c r="AD394" t="s">
        <v>3830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D404"/>
  <sheetViews>
    <sheetView topLeftCell="A334" zoomScale="85" zoomScaleNormal="85" workbookViewId="0">
      <selection activeCell="H342" sqref="H342"/>
    </sheetView>
  </sheetViews>
  <sheetFormatPr baseColWidth="10" defaultRowHeight="15" x14ac:dyDescent="0.25"/>
  <cols>
    <col min="1" max="1" width="5" bestFit="1" customWidth="1"/>
    <col min="2" max="2" width="33.140625" bestFit="1" customWidth="1"/>
    <col min="3" max="3" width="12" bestFit="1" customWidth="1"/>
    <col min="4" max="4" width="13.42578125" customWidth="1"/>
    <col min="5" max="5" width="11" style="6" bestFit="1" customWidth="1"/>
    <col min="6" max="6" width="7" style="6" bestFit="1" customWidth="1"/>
    <col min="7" max="7" width="10" style="6" bestFit="1" customWidth="1"/>
    <col min="8" max="9" width="10" bestFit="1" customWidth="1"/>
    <col min="10" max="11" width="9" bestFit="1" customWidth="1"/>
    <col min="12" max="12" width="19.140625" bestFit="1" customWidth="1"/>
    <col min="13" max="13" width="8" bestFit="1" customWidth="1"/>
    <col min="14" max="14" width="6.7109375" bestFit="1" customWidth="1"/>
    <col min="15" max="15" width="10" bestFit="1" customWidth="1"/>
    <col min="16" max="16" width="8.5703125" bestFit="1" customWidth="1"/>
    <col min="17" max="17" width="10.7109375" bestFit="1" customWidth="1"/>
    <col min="18" max="18" width="9" bestFit="1" customWidth="1"/>
    <col min="19" max="19" width="11" bestFit="1" customWidth="1"/>
    <col min="20" max="20" width="10.7109375" bestFit="1" customWidth="1"/>
    <col min="21" max="21" width="7.28515625" bestFit="1" customWidth="1"/>
    <col min="22" max="22" width="4.5703125" bestFit="1" customWidth="1"/>
    <col min="23" max="23" width="14" bestFit="1" customWidth="1"/>
    <col min="24" max="24" width="17.140625" bestFit="1" customWidth="1"/>
    <col min="25" max="25" width="10" bestFit="1" customWidth="1"/>
    <col min="26" max="26" width="10.85546875" style="6" bestFit="1" customWidth="1"/>
    <col min="27" max="27" width="22.7109375" bestFit="1" customWidth="1"/>
    <col min="28" max="28" width="20" bestFit="1" customWidth="1"/>
    <col min="29" max="29" width="11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553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3691404.08</v>
      </c>
      <c r="E2">
        <v>3691404.08</v>
      </c>
      <c r="F2" s="11">
        <v>0</v>
      </c>
      <c r="G2">
        <v>0</v>
      </c>
      <c r="H2">
        <v>0</v>
      </c>
      <c r="I2">
        <v>516796.57</v>
      </c>
      <c r="J2">
        <v>110742.12</v>
      </c>
      <c r="K2">
        <v>92285.11</v>
      </c>
      <c r="L2">
        <v>0</v>
      </c>
      <c r="M2">
        <v>10327.5</v>
      </c>
      <c r="N2">
        <v>0</v>
      </c>
      <c r="O2">
        <v>0</v>
      </c>
      <c r="P2">
        <v>0</v>
      </c>
      <c r="Q2">
        <v>0</v>
      </c>
      <c r="R2">
        <v>0</v>
      </c>
      <c r="S2">
        <v>2961253</v>
      </c>
      <c r="T2" s="2">
        <v>45261</v>
      </c>
      <c r="V2" s="2" t="s">
        <v>31</v>
      </c>
      <c r="W2">
        <v>125707</v>
      </c>
      <c r="X2">
        <v>0</v>
      </c>
      <c r="Y2" t="s">
        <v>551</v>
      </c>
      <c r="Z2">
        <v>0</v>
      </c>
      <c r="AA2" t="s">
        <v>2467</v>
      </c>
      <c r="AB2">
        <v>960851</v>
      </c>
      <c r="AC2">
        <v>0.22</v>
      </c>
      <c r="AD2" t="s">
        <v>2806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</f>
        <v>2236987.4</v>
      </c>
      <c r="E3">
        <v>2236987.4</v>
      </c>
      <c r="F3" s="11">
        <v>0</v>
      </c>
      <c r="G3">
        <v>0</v>
      </c>
      <c r="H3">
        <v>0</v>
      </c>
      <c r="I3">
        <v>313178.23999999999</v>
      </c>
      <c r="J3">
        <v>67109.62</v>
      </c>
      <c r="K3">
        <v>55924.69</v>
      </c>
      <c r="L3">
        <v>0</v>
      </c>
      <c r="M3">
        <v>10327.5</v>
      </c>
      <c r="N3">
        <v>0</v>
      </c>
      <c r="O3">
        <v>0</v>
      </c>
      <c r="P3">
        <v>0</v>
      </c>
      <c r="Q3">
        <v>0</v>
      </c>
      <c r="R3">
        <v>0</v>
      </c>
      <c r="S3">
        <v>1790448</v>
      </c>
      <c r="T3" s="2">
        <v>45261</v>
      </c>
      <c r="V3" s="2" t="s">
        <v>31</v>
      </c>
      <c r="W3">
        <v>119906</v>
      </c>
      <c r="X3">
        <v>0</v>
      </c>
      <c r="Y3" t="s">
        <v>551</v>
      </c>
      <c r="Z3">
        <v>0</v>
      </c>
      <c r="AA3" t="s">
        <v>2467</v>
      </c>
      <c r="AB3">
        <v>972689</v>
      </c>
      <c r="AC3">
        <v>0.65</v>
      </c>
      <c r="AD3" t="s">
        <v>2807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1349251.1400000001</v>
      </c>
      <c r="E4">
        <v>1062392</v>
      </c>
      <c r="F4" s="11">
        <v>0</v>
      </c>
      <c r="G4">
        <v>0</v>
      </c>
      <c r="H4">
        <v>0</v>
      </c>
      <c r="I4">
        <v>188895.16</v>
      </c>
      <c r="J4">
        <v>40477.53</v>
      </c>
      <c r="K4">
        <v>33731.279999999999</v>
      </c>
      <c r="L4">
        <v>0</v>
      </c>
      <c r="M4">
        <v>10327.5</v>
      </c>
      <c r="N4">
        <v>0</v>
      </c>
      <c r="O4">
        <v>0</v>
      </c>
      <c r="P4">
        <v>0</v>
      </c>
      <c r="Q4">
        <v>0</v>
      </c>
      <c r="R4">
        <v>0</v>
      </c>
      <c r="S4">
        <v>1075820</v>
      </c>
      <c r="T4" s="2">
        <v>45261</v>
      </c>
      <c r="V4" s="2" t="s">
        <v>31</v>
      </c>
      <c r="W4">
        <v>2808</v>
      </c>
      <c r="X4">
        <v>0</v>
      </c>
      <c r="Y4" t="s">
        <v>551</v>
      </c>
      <c r="Z4">
        <v>286859.14</v>
      </c>
      <c r="AA4" t="s">
        <v>2470</v>
      </c>
      <c r="AB4">
        <v>171462</v>
      </c>
      <c r="AC4">
        <v>0.33</v>
      </c>
      <c r="AD4" t="s">
        <v>2808</v>
      </c>
    </row>
    <row r="5" spans="1:30" x14ac:dyDescent="0.25">
      <c r="A5">
        <v>84</v>
      </c>
      <c r="B5" t="s">
        <v>2095</v>
      </c>
      <c r="C5" t="s">
        <v>2096</v>
      </c>
      <c r="D5" s="11">
        <f t="shared" si="0"/>
        <v>1539849.79</v>
      </c>
      <c r="E5">
        <v>1539849.79</v>
      </c>
      <c r="F5" s="11">
        <v>0</v>
      </c>
      <c r="G5">
        <v>0</v>
      </c>
      <c r="H5">
        <v>0</v>
      </c>
      <c r="I5">
        <v>215578.97</v>
      </c>
      <c r="J5">
        <v>46195.49</v>
      </c>
      <c r="K5">
        <v>38496.239999999998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1239579</v>
      </c>
      <c r="T5" s="2">
        <v>45499</v>
      </c>
      <c r="U5" s="2">
        <v>45589</v>
      </c>
      <c r="V5" s="2" t="s">
        <v>31</v>
      </c>
      <c r="W5">
        <v>105408</v>
      </c>
      <c r="X5">
        <v>0</v>
      </c>
      <c r="Y5" t="s">
        <v>551</v>
      </c>
      <c r="Z5">
        <v>0</v>
      </c>
      <c r="AA5" t="s">
        <v>2470</v>
      </c>
      <c r="AB5">
        <v>400078</v>
      </c>
      <c r="AC5">
        <v>-0.09</v>
      </c>
      <c r="AD5" t="s">
        <v>2809</v>
      </c>
    </row>
    <row r="6" spans="1:30" x14ac:dyDescent="0.25">
      <c r="A6">
        <v>276</v>
      </c>
      <c r="B6" t="s">
        <v>36</v>
      </c>
      <c r="C6" t="s">
        <v>37</v>
      </c>
      <c r="D6" s="11">
        <f t="shared" si="0"/>
        <v>1145326.5</v>
      </c>
      <c r="E6">
        <v>1145326.5</v>
      </c>
      <c r="F6" s="11">
        <v>0</v>
      </c>
      <c r="G6">
        <v>0</v>
      </c>
      <c r="H6">
        <v>0</v>
      </c>
      <c r="I6">
        <v>160345.72</v>
      </c>
      <c r="J6">
        <v>34359.800000000003</v>
      </c>
      <c r="K6">
        <v>28633.16</v>
      </c>
      <c r="L6">
        <v>0</v>
      </c>
      <c r="M6">
        <v>10327.5</v>
      </c>
      <c r="N6">
        <v>0</v>
      </c>
      <c r="O6">
        <v>0</v>
      </c>
      <c r="P6">
        <v>0</v>
      </c>
      <c r="Q6">
        <v>0</v>
      </c>
      <c r="R6">
        <v>0</v>
      </c>
      <c r="S6">
        <v>911660</v>
      </c>
      <c r="T6" s="2">
        <v>45313</v>
      </c>
      <c r="V6" s="2" t="s">
        <v>31</v>
      </c>
      <c r="W6">
        <v>105408</v>
      </c>
      <c r="X6">
        <v>0</v>
      </c>
      <c r="Y6" t="s">
        <v>551</v>
      </c>
      <c r="Z6">
        <v>0</v>
      </c>
      <c r="AA6" t="s">
        <v>2467</v>
      </c>
      <c r="AB6">
        <v>69055</v>
      </c>
      <c r="AC6">
        <v>-0.32</v>
      </c>
      <c r="AD6" t="s">
        <v>2810</v>
      </c>
    </row>
    <row r="7" spans="1:30" x14ac:dyDescent="0.25">
      <c r="A7">
        <v>311</v>
      </c>
      <c r="B7" t="s">
        <v>38</v>
      </c>
      <c r="C7" t="s">
        <v>39</v>
      </c>
      <c r="D7" s="11">
        <f t="shared" si="0"/>
        <v>3317954.64</v>
      </c>
      <c r="E7">
        <v>3317954.64</v>
      </c>
      <c r="F7" s="11">
        <v>0</v>
      </c>
      <c r="G7">
        <v>0</v>
      </c>
      <c r="H7">
        <v>0</v>
      </c>
      <c r="I7">
        <v>464513.65</v>
      </c>
      <c r="J7">
        <v>99538.64</v>
      </c>
      <c r="K7">
        <v>82948.87</v>
      </c>
      <c r="L7">
        <v>0</v>
      </c>
      <c r="M7">
        <v>10327.5</v>
      </c>
      <c r="N7">
        <v>0</v>
      </c>
      <c r="O7">
        <v>0</v>
      </c>
      <c r="P7">
        <v>0</v>
      </c>
      <c r="Q7">
        <v>-267621.84999999998</v>
      </c>
      <c r="R7">
        <v>0</v>
      </c>
      <c r="S7">
        <v>2393004</v>
      </c>
      <c r="T7" s="2">
        <v>42339</v>
      </c>
      <c r="V7" s="2" t="s">
        <v>31</v>
      </c>
      <c r="W7">
        <v>100601</v>
      </c>
      <c r="X7">
        <v>0</v>
      </c>
      <c r="Y7" t="s">
        <v>551</v>
      </c>
      <c r="Z7">
        <v>0</v>
      </c>
      <c r="AA7" t="s">
        <v>2467</v>
      </c>
      <c r="AB7">
        <v>919418</v>
      </c>
      <c r="AC7">
        <v>-0.13</v>
      </c>
      <c r="AD7" t="s">
        <v>2811</v>
      </c>
    </row>
    <row r="8" spans="1:30" x14ac:dyDescent="0.25">
      <c r="A8">
        <v>318</v>
      </c>
      <c r="B8" t="s">
        <v>1445</v>
      </c>
      <c r="C8" t="s">
        <v>1487</v>
      </c>
      <c r="D8" s="11">
        <f t="shared" si="0"/>
        <v>1309598.19</v>
      </c>
      <c r="E8">
        <v>1032134</v>
      </c>
      <c r="F8" s="11">
        <v>0</v>
      </c>
      <c r="G8">
        <v>0</v>
      </c>
      <c r="H8">
        <v>0</v>
      </c>
      <c r="I8">
        <v>183343.74</v>
      </c>
      <c r="J8">
        <v>39287.94</v>
      </c>
      <c r="K8">
        <v>32739.96</v>
      </c>
      <c r="L8">
        <v>0</v>
      </c>
      <c r="M8">
        <v>10327.5</v>
      </c>
      <c r="N8">
        <v>0</v>
      </c>
      <c r="O8">
        <v>0</v>
      </c>
      <c r="P8">
        <v>0</v>
      </c>
      <c r="Q8">
        <v>0</v>
      </c>
      <c r="R8">
        <v>0</v>
      </c>
      <c r="S8">
        <v>1043900</v>
      </c>
      <c r="T8" s="2">
        <v>45446</v>
      </c>
      <c r="V8" s="2" t="s">
        <v>31</v>
      </c>
      <c r="W8">
        <v>105408</v>
      </c>
      <c r="X8">
        <v>0</v>
      </c>
      <c r="Y8" t="s">
        <v>551</v>
      </c>
      <c r="Z8">
        <v>277464.19</v>
      </c>
      <c r="AA8" t="s">
        <v>2470</v>
      </c>
      <c r="AB8">
        <v>146247</v>
      </c>
      <c r="AC8">
        <v>0.95</v>
      </c>
      <c r="AD8" t="s">
        <v>2812</v>
      </c>
    </row>
    <row r="9" spans="1:30" x14ac:dyDescent="0.25">
      <c r="A9">
        <v>355</v>
      </c>
      <c r="B9" t="s">
        <v>2101</v>
      </c>
      <c r="C9" t="s">
        <v>2102</v>
      </c>
      <c r="D9" s="11">
        <f t="shared" si="0"/>
        <v>915808.8</v>
      </c>
      <c r="E9">
        <v>915808.8</v>
      </c>
      <c r="F9" s="11">
        <v>0</v>
      </c>
      <c r="G9">
        <v>0</v>
      </c>
      <c r="H9">
        <v>0</v>
      </c>
      <c r="I9">
        <v>128213.24</v>
      </c>
      <c r="J9">
        <v>27474.27</v>
      </c>
      <c r="K9">
        <v>22895.23</v>
      </c>
      <c r="L9">
        <v>0</v>
      </c>
      <c r="M9">
        <v>10327.5</v>
      </c>
      <c r="N9">
        <v>0</v>
      </c>
      <c r="O9">
        <v>0</v>
      </c>
      <c r="P9">
        <v>0</v>
      </c>
      <c r="Q9">
        <v>0</v>
      </c>
      <c r="R9">
        <v>0</v>
      </c>
      <c r="S9">
        <v>807239</v>
      </c>
      <c r="T9" s="2">
        <v>45566</v>
      </c>
      <c r="V9" s="2" t="s">
        <v>80</v>
      </c>
      <c r="W9">
        <v>2907</v>
      </c>
      <c r="X9">
        <v>0</v>
      </c>
      <c r="Y9" t="s">
        <v>2813</v>
      </c>
      <c r="Z9">
        <v>0</v>
      </c>
      <c r="AA9" t="s">
        <v>2470</v>
      </c>
      <c r="AB9">
        <v>117670</v>
      </c>
      <c r="AC9">
        <v>-0.56000000000000005</v>
      </c>
      <c r="AD9" t="s">
        <v>2814</v>
      </c>
    </row>
    <row r="10" spans="1:30" x14ac:dyDescent="0.25">
      <c r="A10">
        <v>370</v>
      </c>
      <c r="B10" t="s">
        <v>49</v>
      </c>
      <c r="C10" t="s">
        <v>50</v>
      </c>
      <c r="D10" s="11">
        <f t="shared" si="0"/>
        <v>2912917.5</v>
      </c>
      <c r="E10">
        <v>2912917.5</v>
      </c>
      <c r="F10" s="11">
        <v>0</v>
      </c>
      <c r="G10">
        <v>0</v>
      </c>
      <c r="H10">
        <v>0</v>
      </c>
      <c r="I10">
        <v>407808.44</v>
      </c>
      <c r="J10">
        <v>87387.520000000004</v>
      </c>
      <c r="K10">
        <v>72822.94</v>
      </c>
      <c r="L10">
        <v>0</v>
      </c>
      <c r="M10">
        <v>10327.5</v>
      </c>
      <c r="N10">
        <v>0</v>
      </c>
      <c r="O10">
        <v>0</v>
      </c>
      <c r="P10">
        <v>0</v>
      </c>
      <c r="Q10">
        <v>0</v>
      </c>
      <c r="R10">
        <v>0</v>
      </c>
      <c r="S10">
        <v>2334571</v>
      </c>
      <c r="T10" s="2">
        <v>45554</v>
      </c>
      <c r="V10" s="2" t="s">
        <v>31</v>
      </c>
      <c r="W10">
        <v>121705</v>
      </c>
      <c r="X10">
        <v>0</v>
      </c>
      <c r="Y10" t="s">
        <v>551</v>
      </c>
      <c r="Z10">
        <v>0</v>
      </c>
      <c r="AA10" t="s">
        <v>2470</v>
      </c>
      <c r="AB10">
        <v>763174</v>
      </c>
      <c r="AC10">
        <v>-0.1</v>
      </c>
      <c r="AD10" t="s">
        <v>2815</v>
      </c>
    </row>
    <row r="11" spans="1:30" x14ac:dyDescent="0.25">
      <c r="A11">
        <v>376</v>
      </c>
      <c r="B11" t="s">
        <v>51</v>
      </c>
      <c r="C11" t="s">
        <v>52</v>
      </c>
      <c r="D11" s="11">
        <f t="shared" si="0"/>
        <v>1452348.81</v>
      </c>
      <c r="E11">
        <v>1141062.8</v>
      </c>
      <c r="F11" s="11">
        <v>0</v>
      </c>
      <c r="G11">
        <v>0</v>
      </c>
      <c r="H11">
        <v>0</v>
      </c>
      <c r="I11">
        <v>203328.83</v>
      </c>
      <c r="J11">
        <v>43570.46</v>
      </c>
      <c r="K11">
        <v>36308.720000000001</v>
      </c>
      <c r="L11">
        <v>0</v>
      </c>
      <c r="M11">
        <v>10327.5</v>
      </c>
      <c r="N11">
        <v>0</v>
      </c>
      <c r="O11">
        <v>0</v>
      </c>
      <c r="P11">
        <v>0</v>
      </c>
      <c r="Q11">
        <v>0</v>
      </c>
      <c r="R11">
        <v>0</v>
      </c>
      <c r="S11">
        <v>1158814</v>
      </c>
      <c r="T11" s="2">
        <v>45261</v>
      </c>
      <c r="V11" s="2" t="s">
        <v>31</v>
      </c>
      <c r="W11">
        <v>3009</v>
      </c>
      <c r="X11">
        <v>0</v>
      </c>
      <c r="Y11" t="s">
        <v>551</v>
      </c>
      <c r="Z11">
        <v>311286.01</v>
      </c>
      <c r="AA11" t="s">
        <v>2470</v>
      </c>
      <c r="AB11">
        <v>237021</v>
      </c>
      <c r="AC11">
        <v>0.7</v>
      </c>
      <c r="AD11" t="s">
        <v>2816</v>
      </c>
    </row>
    <row r="12" spans="1:30" x14ac:dyDescent="0.25">
      <c r="A12">
        <v>499</v>
      </c>
      <c r="B12" t="s">
        <v>55</v>
      </c>
      <c r="C12" t="s">
        <v>56</v>
      </c>
      <c r="D12" s="11">
        <f t="shared" si="0"/>
        <v>1356634.8</v>
      </c>
      <c r="E12">
        <v>1356634.8</v>
      </c>
      <c r="F12" s="11">
        <v>0</v>
      </c>
      <c r="G12">
        <v>0</v>
      </c>
      <c r="H12">
        <v>0</v>
      </c>
      <c r="I12">
        <v>189928.87</v>
      </c>
      <c r="J12">
        <v>40699.040000000001</v>
      </c>
      <c r="K12">
        <v>33915.870000000003</v>
      </c>
      <c r="L12">
        <v>0</v>
      </c>
      <c r="M12">
        <v>10327.5</v>
      </c>
      <c r="N12">
        <v>0</v>
      </c>
      <c r="O12">
        <v>0</v>
      </c>
      <c r="P12">
        <v>0</v>
      </c>
      <c r="Q12">
        <v>0</v>
      </c>
      <c r="R12">
        <v>0</v>
      </c>
      <c r="S12">
        <v>1081763</v>
      </c>
      <c r="T12" s="2">
        <v>45261</v>
      </c>
      <c r="V12" s="2">
        <v>1</v>
      </c>
      <c r="W12">
        <v>3207</v>
      </c>
      <c r="X12">
        <v>0</v>
      </c>
      <c r="Y12" t="s">
        <v>551</v>
      </c>
      <c r="Z12">
        <v>0</v>
      </c>
      <c r="AA12" t="s">
        <v>2467</v>
      </c>
      <c r="AB12">
        <v>224922</v>
      </c>
      <c r="AC12">
        <v>-0.52</v>
      </c>
      <c r="AD12" t="s">
        <v>2817</v>
      </c>
    </row>
    <row r="13" spans="1:30" x14ac:dyDescent="0.25">
      <c r="A13">
        <v>512</v>
      </c>
      <c r="B13" t="s">
        <v>57</v>
      </c>
      <c r="C13" t="s">
        <v>58</v>
      </c>
      <c r="D13" s="11">
        <f t="shared" si="0"/>
        <v>1227211.6499999999</v>
      </c>
      <c r="E13">
        <v>986074.6</v>
      </c>
      <c r="F13" s="11">
        <v>0</v>
      </c>
      <c r="G13">
        <v>0</v>
      </c>
      <c r="H13">
        <v>0</v>
      </c>
      <c r="I13">
        <v>171809.63</v>
      </c>
      <c r="J13">
        <v>36816.35</v>
      </c>
      <c r="K13">
        <v>30680.29</v>
      </c>
      <c r="L13">
        <v>0</v>
      </c>
      <c r="M13">
        <v>10327.5</v>
      </c>
      <c r="N13">
        <v>0</v>
      </c>
      <c r="O13">
        <v>0</v>
      </c>
      <c r="P13">
        <v>0</v>
      </c>
      <c r="Q13">
        <v>0</v>
      </c>
      <c r="R13">
        <v>0</v>
      </c>
      <c r="S13">
        <v>977578</v>
      </c>
      <c r="T13" s="2">
        <v>45261</v>
      </c>
      <c r="V13" s="2" t="s">
        <v>31</v>
      </c>
      <c r="W13">
        <v>105408</v>
      </c>
      <c r="X13">
        <v>0</v>
      </c>
      <c r="Y13" t="s">
        <v>551</v>
      </c>
      <c r="Z13">
        <v>241137.05</v>
      </c>
      <c r="AA13" t="s">
        <v>2470</v>
      </c>
      <c r="AB13">
        <v>126075</v>
      </c>
      <c r="AC13">
        <v>0.12</v>
      </c>
      <c r="AD13" t="s">
        <v>2818</v>
      </c>
    </row>
    <row r="14" spans="1:30" x14ac:dyDescent="0.25">
      <c r="A14">
        <v>708</v>
      </c>
      <c r="B14" t="s">
        <v>2497</v>
      </c>
      <c r="C14" t="s">
        <v>1555</v>
      </c>
      <c r="D14" s="11">
        <f t="shared" si="0"/>
        <v>955144.2</v>
      </c>
      <c r="E14">
        <v>955144.2</v>
      </c>
      <c r="F14" s="11">
        <v>0</v>
      </c>
      <c r="G14">
        <v>0</v>
      </c>
      <c r="H14">
        <v>0</v>
      </c>
      <c r="I14">
        <v>133720.19</v>
      </c>
      <c r="J14">
        <v>28654.33</v>
      </c>
      <c r="K14">
        <v>23878.61</v>
      </c>
      <c r="L14">
        <v>0</v>
      </c>
      <c r="M14">
        <v>10327.5</v>
      </c>
      <c r="N14">
        <v>0</v>
      </c>
      <c r="O14">
        <v>0</v>
      </c>
      <c r="P14">
        <v>0</v>
      </c>
      <c r="Q14">
        <v>0</v>
      </c>
      <c r="R14">
        <v>0</v>
      </c>
      <c r="S14">
        <v>758563</v>
      </c>
      <c r="T14" s="2">
        <v>45539</v>
      </c>
      <c r="V14" s="2">
        <v>1</v>
      </c>
      <c r="W14">
        <v>105408</v>
      </c>
      <c r="X14">
        <v>0</v>
      </c>
      <c r="Y14" t="s">
        <v>551</v>
      </c>
      <c r="Z14">
        <v>0</v>
      </c>
      <c r="AA14" t="s">
        <v>2470</v>
      </c>
      <c r="AB14">
        <v>20172</v>
      </c>
      <c r="AC14">
        <v>-0.56999999999999995</v>
      </c>
      <c r="AD14" t="s">
        <v>2819</v>
      </c>
    </row>
    <row r="15" spans="1:30" x14ac:dyDescent="0.25">
      <c r="A15">
        <v>779</v>
      </c>
      <c r="B15" t="s">
        <v>2499</v>
      </c>
      <c r="C15" t="s">
        <v>1557</v>
      </c>
      <c r="D15" s="11">
        <f t="shared" si="0"/>
        <v>923108.12</v>
      </c>
      <c r="E15">
        <v>908076.2</v>
      </c>
      <c r="F15" s="11">
        <v>0</v>
      </c>
      <c r="G15">
        <v>0</v>
      </c>
      <c r="H15">
        <v>0</v>
      </c>
      <c r="I15">
        <v>129235.14</v>
      </c>
      <c r="J15">
        <v>27693.25</v>
      </c>
      <c r="K15">
        <v>23077.71</v>
      </c>
      <c r="L15">
        <v>0</v>
      </c>
      <c r="M15">
        <v>10327.5</v>
      </c>
      <c r="N15">
        <v>0</v>
      </c>
      <c r="O15">
        <v>0</v>
      </c>
      <c r="P15">
        <v>0</v>
      </c>
      <c r="Q15">
        <v>0</v>
      </c>
      <c r="R15">
        <v>0</v>
      </c>
      <c r="S15">
        <v>732775</v>
      </c>
      <c r="T15" s="2">
        <v>45547</v>
      </c>
      <c r="V15" s="2">
        <v>1</v>
      </c>
      <c r="W15">
        <v>2808</v>
      </c>
      <c r="X15">
        <v>0</v>
      </c>
      <c r="Y15" t="s">
        <v>551</v>
      </c>
      <c r="Z15">
        <v>15031.92</v>
      </c>
      <c r="AA15" t="s">
        <v>2470</v>
      </c>
      <c r="AB15">
        <v>10086</v>
      </c>
      <c r="AC15">
        <v>0.48</v>
      </c>
      <c r="AD15" t="s">
        <v>2820</v>
      </c>
    </row>
    <row r="16" spans="1:30" x14ac:dyDescent="0.25">
      <c r="A16">
        <v>842</v>
      </c>
      <c r="B16" t="s">
        <v>63</v>
      </c>
      <c r="C16" t="s">
        <v>64</v>
      </c>
      <c r="D16" s="11">
        <f t="shared" si="0"/>
        <v>1068779.8</v>
      </c>
      <c r="E16">
        <v>1068779.8</v>
      </c>
      <c r="F16" s="11">
        <v>0</v>
      </c>
      <c r="G16">
        <v>0</v>
      </c>
      <c r="H16">
        <v>0</v>
      </c>
      <c r="I16">
        <v>149629.18</v>
      </c>
      <c r="J16">
        <v>32063.4</v>
      </c>
      <c r="K16">
        <v>26719.5</v>
      </c>
      <c r="L16">
        <v>0</v>
      </c>
      <c r="M16">
        <v>10327.5</v>
      </c>
      <c r="N16">
        <v>0</v>
      </c>
      <c r="O16">
        <v>0</v>
      </c>
      <c r="P16">
        <v>0</v>
      </c>
      <c r="Q16">
        <v>-200000</v>
      </c>
      <c r="R16">
        <v>0</v>
      </c>
      <c r="S16">
        <v>996876</v>
      </c>
      <c r="T16" s="2">
        <v>45555</v>
      </c>
      <c r="V16" s="2" t="s">
        <v>31</v>
      </c>
      <c r="W16">
        <v>105408</v>
      </c>
      <c r="X16">
        <v>0</v>
      </c>
      <c r="Y16" t="s">
        <v>2821</v>
      </c>
      <c r="Z16">
        <v>0</v>
      </c>
      <c r="AA16" t="s">
        <v>2470</v>
      </c>
      <c r="AB16">
        <v>117670</v>
      </c>
      <c r="AC16">
        <v>-0.22</v>
      </c>
      <c r="AD16" t="s">
        <v>2822</v>
      </c>
    </row>
    <row r="17" spans="1:30" x14ac:dyDescent="0.25">
      <c r="A17">
        <v>1073</v>
      </c>
      <c r="B17" t="s">
        <v>65</v>
      </c>
      <c r="C17" t="s">
        <v>66</v>
      </c>
      <c r="D17" s="11">
        <f t="shared" si="0"/>
        <v>1481552.71</v>
      </c>
      <c r="E17">
        <v>1481552.71</v>
      </c>
      <c r="F17" s="11">
        <v>0</v>
      </c>
      <c r="G17">
        <v>0</v>
      </c>
      <c r="H17">
        <v>0</v>
      </c>
      <c r="I17">
        <v>207417.38</v>
      </c>
      <c r="J17">
        <v>44446.58</v>
      </c>
      <c r="K17">
        <v>37038.82</v>
      </c>
      <c r="L17">
        <v>0</v>
      </c>
      <c r="M17">
        <v>10327.5</v>
      </c>
      <c r="N17">
        <v>0</v>
      </c>
      <c r="O17">
        <v>0</v>
      </c>
      <c r="P17">
        <v>0</v>
      </c>
      <c r="Q17">
        <v>0</v>
      </c>
      <c r="R17">
        <v>0</v>
      </c>
      <c r="S17">
        <v>1314897</v>
      </c>
      <c r="T17" s="2">
        <v>45261</v>
      </c>
      <c r="V17" s="2" t="s">
        <v>31</v>
      </c>
      <c r="W17">
        <v>100106</v>
      </c>
      <c r="X17">
        <v>0</v>
      </c>
      <c r="Y17" t="s">
        <v>2823</v>
      </c>
      <c r="Z17">
        <v>0</v>
      </c>
      <c r="AA17" t="s">
        <v>2470</v>
      </c>
      <c r="AB17">
        <v>220211</v>
      </c>
      <c r="AC17">
        <v>-0.43</v>
      </c>
      <c r="AD17" t="s">
        <v>2824</v>
      </c>
    </row>
    <row r="18" spans="1:30" x14ac:dyDescent="0.25">
      <c r="A18">
        <v>1354</v>
      </c>
      <c r="B18" t="s">
        <v>72</v>
      </c>
      <c r="C18" t="s">
        <v>73</v>
      </c>
      <c r="D18" s="11">
        <f t="shared" si="0"/>
        <v>1309598.19</v>
      </c>
      <c r="E18">
        <v>1032134</v>
      </c>
      <c r="F18" s="11">
        <v>0</v>
      </c>
      <c r="G18">
        <v>0</v>
      </c>
      <c r="H18">
        <v>0</v>
      </c>
      <c r="I18">
        <v>183343.74</v>
      </c>
      <c r="J18">
        <v>39287.94</v>
      </c>
      <c r="K18">
        <v>32739.96</v>
      </c>
      <c r="L18">
        <v>0</v>
      </c>
      <c r="M18">
        <v>10327.5</v>
      </c>
      <c r="N18">
        <v>0</v>
      </c>
      <c r="O18">
        <v>0</v>
      </c>
      <c r="P18">
        <v>0</v>
      </c>
      <c r="Q18">
        <v>0</v>
      </c>
      <c r="R18">
        <v>0</v>
      </c>
      <c r="S18">
        <v>1043900</v>
      </c>
      <c r="T18" s="2">
        <v>45198</v>
      </c>
      <c r="V18" s="2" t="s">
        <v>31</v>
      </c>
      <c r="W18">
        <v>3801</v>
      </c>
      <c r="X18">
        <v>0</v>
      </c>
      <c r="Y18" t="s">
        <v>551</v>
      </c>
      <c r="Z18">
        <v>277464.19</v>
      </c>
      <c r="AA18" t="s">
        <v>2470</v>
      </c>
      <c r="AB18">
        <v>146247</v>
      </c>
      <c r="AC18">
        <v>0.95</v>
      </c>
      <c r="AD18" t="s">
        <v>2812</v>
      </c>
    </row>
    <row r="19" spans="1:30" x14ac:dyDescent="0.25">
      <c r="A19">
        <v>1355</v>
      </c>
      <c r="B19" t="s">
        <v>524</v>
      </c>
      <c r="C19" t="s">
        <v>583</v>
      </c>
      <c r="D19" s="11">
        <f t="shared" si="0"/>
        <v>2777079.24</v>
      </c>
      <c r="E19">
        <v>2777079.24</v>
      </c>
      <c r="F19" s="11">
        <v>0</v>
      </c>
      <c r="G19">
        <v>0</v>
      </c>
      <c r="H19">
        <v>0</v>
      </c>
      <c r="I19">
        <v>388791.09</v>
      </c>
      <c r="J19">
        <v>83312.38</v>
      </c>
      <c r="K19">
        <v>69426.98</v>
      </c>
      <c r="L19">
        <v>0</v>
      </c>
      <c r="M19">
        <v>10327.5</v>
      </c>
      <c r="N19">
        <v>0</v>
      </c>
      <c r="O19">
        <v>0</v>
      </c>
      <c r="P19">
        <v>0</v>
      </c>
      <c r="Q19">
        <v>0</v>
      </c>
      <c r="R19">
        <v>0</v>
      </c>
      <c r="S19">
        <v>2225221</v>
      </c>
      <c r="T19" s="2">
        <v>45316</v>
      </c>
      <c r="V19" s="2" t="s">
        <v>31</v>
      </c>
      <c r="W19">
        <v>105408</v>
      </c>
      <c r="X19">
        <v>0</v>
      </c>
      <c r="Y19" t="s">
        <v>551</v>
      </c>
      <c r="Z19">
        <v>0</v>
      </c>
      <c r="AA19" t="s">
        <v>2470</v>
      </c>
      <c r="AB19">
        <v>700977</v>
      </c>
      <c r="AC19">
        <v>-0.28999999999999998</v>
      </c>
      <c r="AD19" t="s">
        <v>2825</v>
      </c>
    </row>
    <row r="20" spans="1:30" x14ac:dyDescent="0.25">
      <c r="A20">
        <v>1370</v>
      </c>
      <c r="B20" t="s">
        <v>74</v>
      </c>
      <c r="C20" t="s">
        <v>75</v>
      </c>
      <c r="D20" s="11">
        <f t="shared" si="0"/>
        <v>1092647.3999999999</v>
      </c>
      <c r="E20">
        <v>1092647.3999999999</v>
      </c>
      <c r="F20" s="11">
        <v>0</v>
      </c>
      <c r="G20">
        <v>0</v>
      </c>
      <c r="H20">
        <v>0</v>
      </c>
      <c r="I20">
        <v>152970.64000000001</v>
      </c>
      <c r="J20">
        <v>32779.42</v>
      </c>
      <c r="K20">
        <v>27316.19</v>
      </c>
      <c r="L20">
        <v>0</v>
      </c>
      <c r="M20">
        <v>10327.5</v>
      </c>
      <c r="N20">
        <v>0</v>
      </c>
      <c r="O20">
        <v>0</v>
      </c>
      <c r="P20">
        <v>0</v>
      </c>
      <c r="Q20">
        <v>0</v>
      </c>
      <c r="R20">
        <v>0</v>
      </c>
      <c r="S20">
        <v>869253</v>
      </c>
      <c r="T20" s="2">
        <v>45261</v>
      </c>
      <c r="V20" s="2">
        <v>1</v>
      </c>
      <c r="W20">
        <v>105408</v>
      </c>
      <c r="X20">
        <v>0</v>
      </c>
      <c r="Y20" t="s">
        <v>551</v>
      </c>
      <c r="Z20">
        <v>0</v>
      </c>
      <c r="AA20" t="s">
        <v>2467</v>
      </c>
      <c r="AB20">
        <v>0</v>
      </c>
      <c r="AC20">
        <v>-0.65</v>
      </c>
      <c r="AD20" t="s">
        <v>2826</v>
      </c>
    </row>
    <row r="21" spans="1:30" x14ac:dyDescent="0.25">
      <c r="A21">
        <v>1383</v>
      </c>
      <c r="B21" t="s">
        <v>76</v>
      </c>
      <c r="C21" t="s">
        <v>77</v>
      </c>
      <c r="D21" s="11">
        <f t="shared" si="0"/>
        <v>1113955.8</v>
      </c>
      <c r="E21">
        <v>1113955.8</v>
      </c>
      <c r="F21" s="11">
        <v>0</v>
      </c>
      <c r="G21">
        <v>0</v>
      </c>
      <c r="H21">
        <v>0</v>
      </c>
      <c r="I21">
        <v>155953.81</v>
      </c>
      <c r="J21">
        <v>33418.67</v>
      </c>
      <c r="K21">
        <v>27848.9</v>
      </c>
      <c r="L21">
        <v>0</v>
      </c>
      <c r="M21">
        <v>10327.5</v>
      </c>
      <c r="N21">
        <v>0</v>
      </c>
      <c r="O21">
        <v>0</v>
      </c>
      <c r="P21">
        <v>0</v>
      </c>
      <c r="Q21">
        <v>0</v>
      </c>
      <c r="R21">
        <v>0</v>
      </c>
      <c r="S21">
        <v>886407</v>
      </c>
      <c r="T21" s="2">
        <v>45261</v>
      </c>
      <c r="V21" s="2">
        <v>1</v>
      </c>
      <c r="W21">
        <v>100106</v>
      </c>
      <c r="X21">
        <v>0</v>
      </c>
      <c r="Y21" t="s">
        <v>551</v>
      </c>
      <c r="Z21">
        <v>0</v>
      </c>
      <c r="AA21" t="s">
        <v>2467</v>
      </c>
      <c r="AB21">
        <v>17757</v>
      </c>
      <c r="AC21">
        <v>0.08</v>
      </c>
      <c r="AD21" t="s">
        <v>2827</v>
      </c>
    </row>
    <row r="22" spans="1:30" x14ac:dyDescent="0.25">
      <c r="A22">
        <v>1403</v>
      </c>
      <c r="B22" t="s">
        <v>2507</v>
      </c>
      <c r="C22" t="s">
        <v>2508</v>
      </c>
      <c r="D22" s="11">
        <f t="shared" si="0"/>
        <v>1068779.8</v>
      </c>
      <c r="E22">
        <v>1068779.8</v>
      </c>
      <c r="F22" s="11">
        <v>0</v>
      </c>
      <c r="G22">
        <v>0</v>
      </c>
      <c r="H22">
        <v>0</v>
      </c>
      <c r="I22">
        <v>149629.18</v>
      </c>
      <c r="J22">
        <v>32063.4</v>
      </c>
      <c r="K22">
        <v>26719.5</v>
      </c>
      <c r="L22">
        <v>0</v>
      </c>
      <c r="M22">
        <v>10327.5</v>
      </c>
      <c r="N22">
        <v>0</v>
      </c>
      <c r="O22">
        <v>0</v>
      </c>
      <c r="P22">
        <v>0</v>
      </c>
      <c r="Q22">
        <v>0</v>
      </c>
      <c r="R22">
        <v>0</v>
      </c>
      <c r="S22">
        <v>996876</v>
      </c>
      <c r="T22" s="2">
        <v>45560</v>
      </c>
      <c r="V22" s="2">
        <v>1</v>
      </c>
      <c r="W22">
        <v>105408</v>
      </c>
      <c r="X22">
        <v>0</v>
      </c>
      <c r="Y22" t="s">
        <v>2828</v>
      </c>
      <c r="Z22">
        <v>0</v>
      </c>
      <c r="AA22" t="s">
        <v>2470</v>
      </c>
      <c r="AB22">
        <v>117670</v>
      </c>
      <c r="AC22">
        <v>-0.22</v>
      </c>
      <c r="AD22" t="s">
        <v>2822</v>
      </c>
    </row>
    <row r="23" spans="1:30" x14ac:dyDescent="0.25">
      <c r="A23">
        <v>1518</v>
      </c>
      <c r="B23" t="s">
        <v>88</v>
      </c>
      <c r="C23" t="s">
        <v>89</v>
      </c>
      <c r="D23" s="11">
        <f t="shared" si="0"/>
        <v>902528.9</v>
      </c>
      <c r="E23">
        <v>902528.9</v>
      </c>
      <c r="F23" s="11">
        <v>0</v>
      </c>
      <c r="G23">
        <v>0</v>
      </c>
      <c r="H23">
        <v>0</v>
      </c>
      <c r="I23">
        <v>126354.05</v>
      </c>
      <c r="J23">
        <v>27075.87</v>
      </c>
      <c r="K23">
        <v>22563.23</v>
      </c>
      <c r="L23">
        <v>0</v>
      </c>
      <c r="M23">
        <v>10327.5</v>
      </c>
      <c r="N23">
        <v>0</v>
      </c>
      <c r="O23">
        <v>0</v>
      </c>
      <c r="P23">
        <v>0</v>
      </c>
      <c r="Q23">
        <v>-100000</v>
      </c>
      <c r="R23">
        <v>0</v>
      </c>
      <c r="S23">
        <v>616208</v>
      </c>
      <c r="T23" s="2">
        <v>45261</v>
      </c>
      <c r="V23" s="2">
        <v>1</v>
      </c>
      <c r="W23">
        <v>105408</v>
      </c>
      <c r="X23">
        <v>0</v>
      </c>
      <c r="Y23" t="s">
        <v>551</v>
      </c>
      <c r="Z23">
        <v>0</v>
      </c>
      <c r="AA23" t="s">
        <v>2470</v>
      </c>
      <c r="AB23">
        <v>25215</v>
      </c>
      <c r="AC23">
        <v>-0.25</v>
      </c>
      <c r="AD23" t="s">
        <v>2829</v>
      </c>
    </row>
    <row r="24" spans="1:30" x14ac:dyDescent="0.25">
      <c r="A24">
        <v>1609</v>
      </c>
      <c r="B24" t="s">
        <v>525</v>
      </c>
      <c r="C24" t="s">
        <v>584</v>
      </c>
      <c r="D24" s="11">
        <f t="shared" si="0"/>
        <v>924381.9</v>
      </c>
      <c r="E24">
        <v>924381.9</v>
      </c>
      <c r="F24" s="11">
        <v>0</v>
      </c>
      <c r="G24">
        <v>0</v>
      </c>
      <c r="H24">
        <v>0</v>
      </c>
      <c r="I24">
        <v>129413.47</v>
      </c>
      <c r="J24">
        <v>27731.46</v>
      </c>
      <c r="K24">
        <v>23109.55</v>
      </c>
      <c r="L24">
        <v>0</v>
      </c>
      <c r="M24">
        <v>10327.5</v>
      </c>
      <c r="N24">
        <v>0</v>
      </c>
      <c r="O24">
        <v>0</v>
      </c>
      <c r="P24">
        <v>0</v>
      </c>
      <c r="Q24">
        <v>0</v>
      </c>
      <c r="R24">
        <v>0</v>
      </c>
      <c r="S24">
        <v>733800</v>
      </c>
      <c r="T24" s="2">
        <v>45324</v>
      </c>
      <c r="V24" s="2" t="s">
        <v>31</v>
      </c>
      <c r="W24">
        <v>105408</v>
      </c>
      <c r="X24">
        <v>0</v>
      </c>
      <c r="Y24" t="s">
        <v>551</v>
      </c>
      <c r="Z24">
        <v>0</v>
      </c>
      <c r="AA24" t="s">
        <v>2470</v>
      </c>
      <c r="AB24">
        <v>0</v>
      </c>
      <c r="AC24">
        <v>0.08</v>
      </c>
      <c r="AD24" t="s">
        <v>2830</v>
      </c>
    </row>
    <row r="25" spans="1:30" x14ac:dyDescent="0.25">
      <c r="A25">
        <v>1639</v>
      </c>
      <c r="B25" t="s">
        <v>93</v>
      </c>
      <c r="C25" t="s">
        <v>94</v>
      </c>
      <c r="D25" s="11">
        <f t="shared" si="0"/>
        <v>1030116.8</v>
      </c>
      <c r="E25">
        <v>1030116.8</v>
      </c>
      <c r="F25" s="11">
        <v>0</v>
      </c>
      <c r="G25">
        <v>0</v>
      </c>
      <c r="H25">
        <v>0</v>
      </c>
      <c r="I25">
        <v>144216.35999999999</v>
      </c>
      <c r="J25">
        <v>30903.51</v>
      </c>
      <c r="K25">
        <v>25752.92</v>
      </c>
      <c r="L25">
        <v>0</v>
      </c>
      <c r="M25">
        <v>10327.5</v>
      </c>
      <c r="N25">
        <v>0</v>
      </c>
      <c r="O25">
        <v>0</v>
      </c>
      <c r="P25">
        <v>0</v>
      </c>
      <c r="Q25">
        <v>0</v>
      </c>
      <c r="R25">
        <v>0</v>
      </c>
      <c r="S25">
        <v>818916</v>
      </c>
      <c r="T25" s="2">
        <v>45261</v>
      </c>
      <c r="V25" s="2" t="s">
        <v>31</v>
      </c>
      <c r="W25">
        <v>100809</v>
      </c>
      <c r="X25">
        <v>0</v>
      </c>
      <c r="Y25" t="s">
        <v>551</v>
      </c>
      <c r="Z25">
        <v>0</v>
      </c>
      <c r="AA25" t="s">
        <v>2470</v>
      </c>
      <c r="AB25">
        <v>84050</v>
      </c>
      <c r="AC25">
        <v>-0.51</v>
      </c>
      <c r="AD25" t="s">
        <v>2831</v>
      </c>
    </row>
    <row r="26" spans="1:30" x14ac:dyDescent="0.25">
      <c r="A26">
        <v>1698</v>
      </c>
      <c r="B26" t="s">
        <v>1750</v>
      </c>
      <c r="C26" t="s">
        <v>1559</v>
      </c>
      <c r="D26" s="11">
        <f t="shared" si="0"/>
        <v>1090042.05</v>
      </c>
      <c r="E26">
        <v>848905</v>
      </c>
      <c r="F26" s="11">
        <v>0</v>
      </c>
      <c r="G26">
        <v>0</v>
      </c>
      <c r="H26">
        <v>0</v>
      </c>
      <c r="I26">
        <v>152605.88</v>
      </c>
      <c r="J26">
        <v>32701.26</v>
      </c>
      <c r="K26">
        <v>27251.05</v>
      </c>
      <c r="L26">
        <v>0</v>
      </c>
      <c r="M26">
        <v>10327.5</v>
      </c>
      <c r="N26">
        <v>0</v>
      </c>
      <c r="O26">
        <v>0</v>
      </c>
      <c r="P26">
        <v>0</v>
      </c>
      <c r="Q26">
        <v>0</v>
      </c>
      <c r="R26">
        <v>0</v>
      </c>
      <c r="S26">
        <v>867157</v>
      </c>
      <c r="T26" s="2">
        <v>45499</v>
      </c>
      <c r="V26" s="2">
        <v>1</v>
      </c>
      <c r="W26">
        <v>2808</v>
      </c>
      <c r="X26">
        <v>0</v>
      </c>
      <c r="Y26" t="s">
        <v>551</v>
      </c>
      <c r="Z26">
        <v>241137.05</v>
      </c>
      <c r="AA26" t="s">
        <v>2470</v>
      </c>
      <c r="AB26">
        <v>105903</v>
      </c>
      <c r="AC26">
        <v>0.64</v>
      </c>
      <c r="AD26" t="s">
        <v>2832</v>
      </c>
    </row>
    <row r="27" spans="1:30" x14ac:dyDescent="0.25">
      <c r="A27">
        <v>1984</v>
      </c>
      <c r="B27" t="s">
        <v>99</v>
      </c>
      <c r="C27" t="s">
        <v>100</v>
      </c>
      <c r="D27" s="11">
        <f t="shared" si="0"/>
        <v>1068779.8</v>
      </c>
      <c r="E27">
        <v>1068779.8</v>
      </c>
      <c r="F27" s="11">
        <v>0</v>
      </c>
      <c r="G27">
        <v>0</v>
      </c>
      <c r="H27">
        <v>0</v>
      </c>
      <c r="I27">
        <v>149629.18</v>
      </c>
      <c r="J27">
        <v>32063.4</v>
      </c>
      <c r="K27">
        <v>26719.5</v>
      </c>
      <c r="L27">
        <v>0</v>
      </c>
      <c r="M27">
        <v>10327.5</v>
      </c>
      <c r="N27">
        <v>0</v>
      </c>
      <c r="O27">
        <v>0</v>
      </c>
      <c r="P27">
        <v>0</v>
      </c>
      <c r="Q27">
        <v>0</v>
      </c>
      <c r="R27">
        <v>0</v>
      </c>
      <c r="S27">
        <v>996876</v>
      </c>
      <c r="T27" s="2">
        <v>45176</v>
      </c>
      <c r="V27" s="2" t="s">
        <v>31</v>
      </c>
      <c r="W27">
        <v>105408</v>
      </c>
      <c r="X27">
        <v>0</v>
      </c>
      <c r="Y27" t="s">
        <v>2828</v>
      </c>
      <c r="Z27">
        <v>0</v>
      </c>
      <c r="AA27" t="s">
        <v>2470</v>
      </c>
      <c r="AB27">
        <v>117670</v>
      </c>
      <c r="AC27">
        <v>-0.22</v>
      </c>
      <c r="AD27" t="s">
        <v>2822</v>
      </c>
    </row>
    <row r="28" spans="1:30" x14ac:dyDescent="0.25">
      <c r="A28">
        <v>1994</v>
      </c>
      <c r="B28" t="s">
        <v>101</v>
      </c>
      <c r="C28" t="s">
        <v>102</v>
      </c>
      <c r="D28" s="11">
        <f t="shared" si="0"/>
        <v>1309598.19</v>
      </c>
      <c r="E28">
        <v>1032134</v>
      </c>
      <c r="F28" s="11">
        <v>0</v>
      </c>
      <c r="G28">
        <v>0</v>
      </c>
      <c r="H28">
        <v>0</v>
      </c>
      <c r="I28">
        <v>183343.74</v>
      </c>
      <c r="J28">
        <v>39287.94</v>
      </c>
      <c r="K28">
        <v>32739.96</v>
      </c>
      <c r="L28">
        <v>0</v>
      </c>
      <c r="M28">
        <v>10327.5</v>
      </c>
      <c r="N28">
        <v>0</v>
      </c>
      <c r="O28">
        <v>0</v>
      </c>
      <c r="P28">
        <v>0</v>
      </c>
      <c r="Q28">
        <v>0</v>
      </c>
      <c r="R28">
        <v>0</v>
      </c>
      <c r="S28">
        <v>1043900</v>
      </c>
      <c r="T28" s="2">
        <v>45261</v>
      </c>
      <c r="V28" s="2" t="s">
        <v>31</v>
      </c>
      <c r="W28">
        <v>105408</v>
      </c>
      <c r="X28">
        <v>0</v>
      </c>
      <c r="Y28" t="s">
        <v>551</v>
      </c>
      <c r="Z28">
        <v>277464.19</v>
      </c>
      <c r="AA28" t="s">
        <v>2470</v>
      </c>
      <c r="AB28">
        <v>146247</v>
      </c>
      <c r="AC28">
        <v>0.95</v>
      </c>
      <c r="AD28" t="s">
        <v>2812</v>
      </c>
    </row>
    <row r="29" spans="1:30" x14ac:dyDescent="0.25">
      <c r="A29">
        <v>2003</v>
      </c>
      <c r="B29" t="s">
        <v>2519</v>
      </c>
      <c r="C29" t="s">
        <v>2520</v>
      </c>
      <c r="D29" s="11">
        <f t="shared" si="0"/>
        <v>1296445.26</v>
      </c>
      <c r="E29">
        <v>1032134</v>
      </c>
      <c r="F29" s="11">
        <v>0</v>
      </c>
      <c r="G29">
        <v>0</v>
      </c>
      <c r="H29">
        <v>0</v>
      </c>
      <c r="I29">
        <v>181502.34</v>
      </c>
      <c r="J29">
        <v>38893.360000000001</v>
      </c>
      <c r="K29">
        <v>32411.13</v>
      </c>
      <c r="L29">
        <v>0</v>
      </c>
      <c r="M29">
        <v>10327.5</v>
      </c>
      <c r="N29">
        <v>0</v>
      </c>
      <c r="O29">
        <v>0</v>
      </c>
      <c r="P29">
        <v>0</v>
      </c>
      <c r="Q29">
        <v>0</v>
      </c>
      <c r="R29">
        <v>0</v>
      </c>
      <c r="S29">
        <v>1033311</v>
      </c>
      <c r="T29" s="2">
        <v>45554</v>
      </c>
      <c r="V29" s="2" t="s">
        <v>31</v>
      </c>
      <c r="W29">
        <v>105408</v>
      </c>
      <c r="X29">
        <v>0</v>
      </c>
      <c r="Y29" t="s">
        <v>551</v>
      </c>
      <c r="Z29">
        <v>264311.26</v>
      </c>
      <c r="AA29" t="s">
        <v>2470</v>
      </c>
      <c r="AB29">
        <v>146247</v>
      </c>
      <c r="AC29">
        <v>7.0000000000000007E-2</v>
      </c>
      <c r="AD29" t="s">
        <v>2833</v>
      </c>
    </row>
    <row r="30" spans="1:30" x14ac:dyDescent="0.25">
      <c r="A30">
        <v>2044</v>
      </c>
      <c r="B30" t="s">
        <v>103</v>
      </c>
      <c r="C30" t="s">
        <v>104</v>
      </c>
      <c r="D30" s="11">
        <f t="shared" si="0"/>
        <v>513069.2</v>
      </c>
      <c r="E30">
        <v>0</v>
      </c>
      <c r="F30" s="11">
        <v>513069.2</v>
      </c>
      <c r="G30">
        <v>0</v>
      </c>
      <c r="H30">
        <v>0</v>
      </c>
      <c r="I30">
        <v>71829.69</v>
      </c>
      <c r="J30">
        <v>15392.08</v>
      </c>
      <c r="K30">
        <v>5130.6899999999996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420717</v>
      </c>
      <c r="T30" s="2">
        <v>42522</v>
      </c>
      <c r="V30" s="2" t="s">
        <v>31</v>
      </c>
      <c r="W30">
        <v>3009</v>
      </c>
      <c r="X30">
        <v>0</v>
      </c>
      <c r="Y30" t="s">
        <v>551</v>
      </c>
      <c r="Z30">
        <v>0</v>
      </c>
      <c r="AA30" t="s">
        <v>105</v>
      </c>
      <c r="AB30">
        <v>0</v>
      </c>
      <c r="AC30">
        <v>0.26</v>
      </c>
      <c r="AD30" t="s">
        <v>2834</v>
      </c>
    </row>
    <row r="31" spans="1:30" x14ac:dyDescent="0.25">
      <c r="A31">
        <v>2076</v>
      </c>
      <c r="B31" t="s">
        <v>1472</v>
      </c>
      <c r="C31" t="s">
        <v>1488</v>
      </c>
      <c r="D31" s="11">
        <f t="shared" si="0"/>
        <v>1309598.19</v>
      </c>
      <c r="E31">
        <v>1032134</v>
      </c>
      <c r="F31" s="11">
        <v>0</v>
      </c>
      <c r="G31">
        <v>0</v>
      </c>
      <c r="H31">
        <v>0</v>
      </c>
      <c r="I31">
        <v>183343.74</v>
      </c>
      <c r="J31">
        <v>39287.94</v>
      </c>
      <c r="K31">
        <v>32739.96</v>
      </c>
      <c r="L31">
        <v>0</v>
      </c>
      <c r="M31">
        <v>10327.5</v>
      </c>
      <c r="N31">
        <v>0</v>
      </c>
      <c r="O31">
        <v>0</v>
      </c>
      <c r="P31">
        <v>0</v>
      </c>
      <c r="Q31">
        <v>0</v>
      </c>
      <c r="R31">
        <v>0</v>
      </c>
      <c r="S31">
        <v>1043900</v>
      </c>
      <c r="T31" s="2">
        <v>45456</v>
      </c>
      <c r="V31" s="2">
        <v>1</v>
      </c>
      <c r="W31">
        <v>2808</v>
      </c>
      <c r="X31">
        <v>0</v>
      </c>
      <c r="Y31" t="s">
        <v>551</v>
      </c>
      <c r="Z31">
        <v>277464.19</v>
      </c>
      <c r="AA31" t="s">
        <v>2470</v>
      </c>
      <c r="AB31">
        <v>146247</v>
      </c>
      <c r="AC31">
        <v>0.95</v>
      </c>
      <c r="AD31" t="s">
        <v>2812</v>
      </c>
    </row>
    <row r="32" spans="1:30" x14ac:dyDescent="0.25">
      <c r="A32">
        <v>2121</v>
      </c>
      <c r="B32" t="s">
        <v>2835</v>
      </c>
      <c r="C32" t="s">
        <v>1561</v>
      </c>
      <c r="D32" s="11">
        <f t="shared" si="0"/>
        <v>3144209.64</v>
      </c>
      <c r="E32">
        <v>3144209.64</v>
      </c>
      <c r="F32" s="11">
        <v>0</v>
      </c>
      <c r="G32">
        <v>0</v>
      </c>
      <c r="H32">
        <v>0</v>
      </c>
      <c r="I32">
        <v>440189.35</v>
      </c>
      <c r="J32">
        <v>94326.29</v>
      </c>
      <c r="K32">
        <v>78605.240000000005</v>
      </c>
      <c r="L32">
        <v>0</v>
      </c>
      <c r="M32">
        <v>10327.5</v>
      </c>
      <c r="N32">
        <v>0</v>
      </c>
      <c r="O32">
        <v>0</v>
      </c>
      <c r="P32">
        <v>0</v>
      </c>
      <c r="Q32">
        <v>0</v>
      </c>
      <c r="R32">
        <v>0</v>
      </c>
      <c r="S32">
        <v>2520761</v>
      </c>
      <c r="T32" s="2">
        <v>45567</v>
      </c>
      <c r="V32" s="2" t="s">
        <v>31</v>
      </c>
      <c r="W32">
        <v>127208</v>
      </c>
      <c r="X32">
        <v>0</v>
      </c>
      <c r="Y32" t="s">
        <v>551</v>
      </c>
      <c r="Z32">
        <v>0</v>
      </c>
      <c r="AA32" t="s">
        <v>2470</v>
      </c>
      <c r="AB32">
        <v>808561</v>
      </c>
      <c r="AC32">
        <v>-0.26</v>
      </c>
      <c r="AD32" t="s">
        <v>2836</v>
      </c>
    </row>
    <row r="33" spans="1:30" x14ac:dyDescent="0.25">
      <c r="A33">
        <v>2127</v>
      </c>
      <c r="B33" t="s">
        <v>108</v>
      </c>
      <c r="C33" t="s">
        <v>109</v>
      </c>
      <c r="D33" s="11">
        <f t="shared" si="0"/>
        <v>1438076.49</v>
      </c>
      <c r="E33">
        <v>1129295.8</v>
      </c>
      <c r="F33" s="11">
        <v>0</v>
      </c>
      <c r="G33">
        <v>0</v>
      </c>
      <c r="H33">
        <v>0</v>
      </c>
      <c r="I33">
        <v>201330.71</v>
      </c>
      <c r="J33">
        <v>43142.29</v>
      </c>
      <c r="K33">
        <v>35951.919999999998</v>
      </c>
      <c r="L33">
        <v>0</v>
      </c>
      <c r="M33">
        <v>10327.5</v>
      </c>
      <c r="N33">
        <v>0</v>
      </c>
      <c r="O33">
        <v>0</v>
      </c>
      <c r="P33">
        <v>0</v>
      </c>
      <c r="Q33">
        <v>0</v>
      </c>
      <c r="R33">
        <v>0</v>
      </c>
      <c r="S33">
        <v>1147325</v>
      </c>
      <c r="T33" s="2">
        <v>45261</v>
      </c>
      <c r="V33" s="2" t="s">
        <v>31</v>
      </c>
      <c r="W33">
        <v>105408</v>
      </c>
      <c r="X33">
        <v>0</v>
      </c>
      <c r="Y33" t="s">
        <v>551</v>
      </c>
      <c r="Z33">
        <v>308780.69</v>
      </c>
      <c r="AA33" t="s">
        <v>2470</v>
      </c>
      <c r="AB33">
        <v>226935</v>
      </c>
      <c r="AC33">
        <v>0.93</v>
      </c>
      <c r="AD33" t="s">
        <v>2837</v>
      </c>
    </row>
    <row r="34" spans="1:30" x14ac:dyDescent="0.25">
      <c r="A34">
        <v>2375</v>
      </c>
      <c r="B34" t="s">
        <v>642</v>
      </c>
      <c r="C34" t="s">
        <v>674</v>
      </c>
      <c r="D34" s="11">
        <f t="shared" si="0"/>
        <v>1309598.19</v>
      </c>
      <c r="E34">
        <v>1032134</v>
      </c>
      <c r="F34" s="11">
        <v>0</v>
      </c>
      <c r="G34">
        <v>0</v>
      </c>
      <c r="H34">
        <v>0</v>
      </c>
      <c r="I34">
        <v>183343.74</v>
      </c>
      <c r="J34">
        <v>39287.94</v>
      </c>
      <c r="K34">
        <v>32739.96</v>
      </c>
      <c r="L34">
        <v>0</v>
      </c>
      <c r="M34">
        <v>10327.5</v>
      </c>
      <c r="N34">
        <v>0</v>
      </c>
      <c r="O34">
        <v>0</v>
      </c>
      <c r="P34">
        <v>0</v>
      </c>
      <c r="Q34">
        <v>0</v>
      </c>
      <c r="R34">
        <v>0</v>
      </c>
      <c r="S34">
        <v>1043900</v>
      </c>
      <c r="T34" s="2">
        <v>45398</v>
      </c>
      <c r="V34" s="2" t="s">
        <v>31</v>
      </c>
      <c r="W34">
        <v>100106</v>
      </c>
      <c r="X34">
        <v>0</v>
      </c>
      <c r="Y34" t="s">
        <v>551</v>
      </c>
      <c r="Z34">
        <v>277464.19</v>
      </c>
      <c r="AA34" t="s">
        <v>2470</v>
      </c>
      <c r="AB34">
        <v>146247</v>
      </c>
      <c r="AC34">
        <v>0.95</v>
      </c>
      <c r="AD34" t="s">
        <v>2812</v>
      </c>
    </row>
    <row r="35" spans="1:30" x14ac:dyDescent="0.25">
      <c r="A35">
        <v>2567</v>
      </c>
      <c r="B35" t="s">
        <v>1442</v>
      </c>
      <c r="C35" t="s">
        <v>1490</v>
      </c>
      <c r="D35" s="11">
        <f t="shared" si="0"/>
        <v>1432453.23</v>
      </c>
      <c r="E35">
        <v>1124925.2</v>
      </c>
      <c r="F35" s="11">
        <v>0</v>
      </c>
      <c r="G35">
        <v>0</v>
      </c>
      <c r="H35">
        <v>0</v>
      </c>
      <c r="I35">
        <v>200543.45</v>
      </c>
      <c r="J35">
        <v>42973.59</v>
      </c>
      <c r="K35">
        <v>35811.33</v>
      </c>
      <c r="L35">
        <v>0</v>
      </c>
      <c r="M35">
        <v>10327.5</v>
      </c>
      <c r="N35">
        <v>0</v>
      </c>
      <c r="O35">
        <v>0</v>
      </c>
      <c r="P35">
        <v>0</v>
      </c>
      <c r="Q35">
        <v>0</v>
      </c>
      <c r="R35">
        <v>0</v>
      </c>
      <c r="S35">
        <v>1142798</v>
      </c>
      <c r="T35" s="2">
        <v>45440</v>
      </c>
      <c r="V35" s="2" t="s">
        <v>31</v>
      </c>
      <c r="W35">
        <v>105408</v>
      </c>
      <c r="X35">
        <v>0</v>
      </c>
      <c r="Y35" t="s">
        <v>551</v>
      </c>
      <c r="Z35">
        <v>307528.03000000003</v>
      </c>
      <c r="AA35" t="s">
        <v>2470</v>
      </c>
      <c r="AB35">
        <v>226935</v>
      </c>
      <c r="AC35">
        <v>0.64</v>
      </c>
      <c r="AD35" t="s">
        <v>2838</v>
      </c>
    </row>
    <row r="36" spans="1:30" x14ac:dyDescent="0.25">
      <c r="A36">
        <v>2592</v>
      </c>
      <c r="B36" t="s">
        <v>110</v>
      </c>
      <c r="C36" t="s">
        <v>111</v>
      </c>
      <c r="D36" s="11">
        <f t="shared" si="0"/>
        <v>1432453.23</v>
      </c>
      <c r="E36">
        <v>1124925.2</v>
      </c>
      <c r="F36" s="11">
        <v>0</v>
      </c>
      <c r="G36">
        <v>0</v>
      </c>
      <c r="H36">
        <v>0</v>
      </c>
      <c r="I36">
        <v>200543.45</v>
      </c>
      <c r="J36">
        <v>42973.59</v>
      </c>
      <c r="K36">
        <v>35811.33</v>
      </c>
      <c r="L36">
        <v>0</v>
      </c>
      <c r="M36">
        <v>10327.5</v>
      </c>
      <c r="N36">
        <v>0</v>
      </c>
      <c r="O36">
        <v>0</v>
      </c>
      <c r="P36">
        <v>0</v>
      </c>
      <c r="Q36">
        <v>0</v>
      </c>
      <c r="R36">
        <v>0</v>
      </c>
      <c r="S36">
        <v>1142798</v>
      </c>
      <c r="T36" s="2">
        <v>45261</v>
      </c>
      <c r="V36" s="2" t="s">
        <v>31</v>
      </c>
      <c r="W36">
        <v>105408</v>
      </c>
      <c r="X36">
        <v>0</v>
      </c>
      <c r="Y36" t="s">
        <v>551</v>
      </c>
      <c r="Z36">
        <v>307528.03000000003</v>
      </c>
      <c r="AA36" t="s">
        <v>2470</v>
      </c>
      <c r="AB36">
        <v>226935</v>
      </c>
      <c r="AC36">
        <v>0.64</v>
      </c>
      <c r="AD36" t="s">
        <v>2838</v>
      </c>
    </row>
    <row r="37" spans="1:30" x14ac:dyDescent="0.25">
      <c r="A37">
        <v>2719</v>
      </c>
      <c r="B37" t="s">
        <v>112</v>
      </c>
      <c r="C37" t="s">
        <v>113</v>
      </c>
      <c r="D37" s="11">
        <f t="shared" si="0"/>
        <v>961195.8</v>
      </c>
      <c r="E37">
        <v>961195.8</v>
      </c>
      <c r="F37" s="11">
        <v>0</v>
      </c>
      <c r="G37">
        <v>0</v>
      </c>
      <c r="H37">
        <v>0</v>
      </c>
      <c r="I37">
        <v>134567.42000000001</v>
      </c>
      <c r="J37">
        <v>28835.88</v>
      </c>
      <c r="K37">
        <v>24029.9</v>
      </c>
      <c r="L37">
        <v>0</v>
      </c>
      <c r="M37">
        <v>10327.5</v>
      </c>
      <c r="N37">
        <v>0</v>
      </c>
      <c r="O37">
        <v>0</v>
      </c>
      <c r="P37">
        <v>0</v>
      </c>
      <c r="Q37">
        <v>-40000</v>
      </c>
      <c r="R37">
        <v>0</v>
      </c>
      <c r="S37">
        <v>723435</v>
      </c>
      <c r="T37" s="2">
        <v>45261</v>
      </c>
      <c r="V37" s="2" t="s">
        <v>31</v>
      </c>
      <c r="W37">
        <v>105408</v>
      </c>
      <c r="X37">
        <v>0</v>
      </c>
      <c r="Y37" t="s">
        <v>551</v>
      </c>
      <c r="Z37">
        <v>0</v>
      </c>
      <c r="AA37" t="s">
        <v>2470</v>
      </c>
      <c r="AB37">
        <v>25215</v>
      </c>
      <c r="AC37">
        <v>-0.1</v>
      </c>
      <c r="AD37" t="s">
        <v>2839</v>
      </c>
    </row>
    <row r="38" spans="1:30" x14ac:dyDescent="0.25">
      <c r="A38">
        <v>2780</v>
      </c>
      <c r="B38" t="s">
        <v>2840</v>
      </c>
      <c r="C38" t="s">
        <v>1563</v>
      </c>
      <c r="D38" s="11">
        <f t="shared" si="0"/>
        <v>925627.65</v>
      </c>
      <c r="E38">
        <v>734597</v>
      </c>
      <c r="F38" s="11">
        <v>0</v>
      </c>
      <c r="G38">
        <v>0</v>
      </c>
      <c r="H38">
        <v>0</v>
      </c>
      <c r="I38">
        <v>129587.87</v>
      </c>
      <c r="J38">
        <v>27768.83</v>
      </c>
      <c r="K38">
        <v>23140.69</v>
      </c>
      <c r="L38">
        <v>0</v>
      </c>
      <c r="M38">
        <v>10327.5</v>
      </c>
      <c r="N38">
        <v>0</v>
      </c>
      <c r="O38">
        <v>0</v>
      </c>
      <c r="P38">
        <v>0</v>
      </c>
      <c r="Q38">
        <v>0</v>
      </c>
      <c r="R38">
        <v>0</v>
      </c>
      <c r="S38">
        <v>734802</v>
      </c>
      <c r="T38" s="2">
        <v>45572</v>
      </c>
      <c r="V38" s="2" t="s">
        <v>31</v>
      </c>
      <c r="W38">
        <v>2808</v>
      </c>
      <c r="X38">
        <v>0</v>
      </c>
      <c r="Y38" t="s">
        <v>551</v>
      </c>
      <c r="Z38">
        <v>191030.65</v>
      </c>
      <c r="AA38" t="s">
        <v>2470</v>
      </c>
      <c r="AB38">
        <v>105903</v>
      </c>
      <c r="AC38">
        <v>-0.76</v>
      </c>
      <c r="AD38" t="s">
        <v>2841</v>
      </c>
    </row>
    <row r="39" spans="1:30" x14ac:dyDescent="0.25">
      <c r="A39">
        <v>2811</v>
      </c>
      <c r="B39" t="s">
        <v>116</v>
      </c>
      <c r="C39" t="s">
        <v>117</v>
      </c>
      <c r="D39" s="11">
        <f t="shared" si="0"/>
        <v>909084.8</v>
      </c>
      <c r="E39">
        <v>909084.8</v>
      </c>
      <c r="F39" s="11">
        <v>0</v>
      </c>
      <c r="G39">
        <v>0</v>
      </c>
      <c r="H39">
        <v>0</v>
      </c>
      <c r="I39">
        <v>127271.88</v>
      </c>
      <c r="J39">
        <v>27272.55</v>
      </c>
      <c r="K39">
        <v>22727.13</v>
      </c>
      <c r="L39">
        <v>0</v>
      </c>
      <c r="M39">
        <v>10327.5</v>
      </c>
      <c r="N39">
        <v>0</v>
      </c>
      <c r="O39">
        <v>0</v>
      </c>
      <c r="P39">
        <v>0</v>
      </c>
      <c r="Q39">
        <v>0</v>
      </c>
      <c r="R39">
        <v>0</v>
      </c>
      <c r="S39">
        <v>721486</v>
      </c>
      <c r="T39" s="2">
        <v>45261</v>
      </c>
      <c r="V39" s="2" t="s">
        <v>31</v>
      </c>
      <c r="W39">
        <v>118705</v>
      </c>
      <c r="X39">
        <v>0</v>
      </c>
      <c r="Y39" t="s">
        <v>551</v>
      </c>
      <c r="Z39">
        <v>0</v>
      </c>
      <c r="AA39" t="s">
        <v>2470</v>
      </c>
      <c r="AB39">
        <v>0</v>
      </c>
      <c r="AC39">
        <v>0.26</v>
      </c>
      <c r="AD39" t="s">
        <v>2842</v>
      </c>
    </row>
    <row r="40" spans="1:30" x14ac:dyDescent="0.25">
      <c r="A40">
        <v>2895</v>
      </c>
      <c r="B40" t="s">
        <v>118</v>
      </c>
      <c r="C40" t="s">
        <v>119</v>
      </c>
      <c r="D40" s="11">
        <f t="shared" si="0"/>
        <v>1241511.3900000001</v>
      </c>
      <c r="E40">
        <v>989100.4</v>
      </c>
      <c r="F40" s="11">
        <v>0</v>
      </c>
      <c r="G40">
        <v>0</v>
      </c>
      <c r="H40">
        <v>0</v>
      </c>
      <c r="I40">
        <v>173811.6</v>
      </c>
      <c r="J40">
        <v>37245.339999999997</v>
      </c>
      <c r="K40">
        <v>31037.78</v>
      </c>
      <c r="L40">
        <v>0</v>
      </c>
      <c r="M40">
        <v>10327.5</v>
      </c>
      <c r="N40">
        <v>0</v>
      </c>
      <c r="O40">
        <v>0</v>
      </c>
      <c r="P40">
        <v>0</v>
      </c>
      <c r="Q40">
        <v>0</v>
      </c>
      <c r="R40">
        <v>0</v>
      </c>
      <c r="S40">
        <v>989090</v>
      </c>
      <c r="T40" s="2">
        <v>45261</v>
      </c>
      <c r="V40" s="2" t="s">
        <v>31</v>
      </c>
      <c r="W40">
        <v>3801</v>
      </c>
      <c r="X40">
        <v>0</v>
      </c>
      <c r="Y40" t="s">
        <v>551</v>
      </c>
      <c r="Z40">
        <v>252410.99</v>
      </c>
      <c r="AA40" t="s">
        <v>2470</v>
      </c>
      <c r="AB40">
        <v>196677</v>
      </c>
      <c r="AC40">
        <v>0.83</v>
      </c>
      <c r="AD40" t="s">
        <v>2843</v>
      </c>
    </row>
    <row r="41" spans="1:30" x14ac:dyDescent="0.25">
      <c r="A41">
        <v>3019</v>
      </c>
      <c r="B41" t="s">
        <v>2530</v>
      </c>
      <c r="C41" t="s">
        <v>2531</v>
      </c>
      <c r="D41" s="11">
        <f t="shared" si="0"/>
        <v>1118978.9200000002</v>
      </c>
      <c r="E41">
        <v>1101328.6000000001</v>
      </c>
      <c r="F41" s="11">
        <v>0</v>
      </c>
      <c r="G41">
        <v>0</v>
      </c>
      <c r="H41">
        <v>0</v>
      </c>
      <c r="I41">
        <v>156657.06</v>
      </c>
      <c r="J41">
        <v>33569.370000000003</v>
      </c>
      <c r="K41">
        <v>27974.48</v>
      </c>
      <c r="L41">
        <v>0</v>
      </c>
      <c r="M41">
        <v>10327.5</v>
      </c>
      <c r="N41">
        <v>0</v>
      </c>
      <c r="O41">
        <v>0</v>
      </c>
      <c r="P41">
        <v>0</v>
      </c>
      <c r="Q41">
        <v>0</v>
      </c>
      <c r="R41">
        <v>0</v>
      </c>
      <c r="S41">
        <v>890450</v>
      </c>
      <c r="T41" s="2">
        <v>45547</v>
      </c>
      <c r="V41" s="2">
        <v>1</v>
      </c>
      <c r="W41">
        <v>2808</v>
      </c>
      <c r="X41">
        <v>0</v>
      </c>
      <c r="Y41" t="s">
        <v>551</v>
      </c>
      <c r="Z41">
        <v>17650.32</v>
      </c>
      <c r="AA41" t="s">
        <v>2467</v>
      </c>
      <c r="AB41">
        <v>41433</v>
      </c>
      <c r="AC41">
        <v>-0.51</v>
      </c>
      <c r="AD41" t="s">
        <v>2844</v>
      </c>
    </row>
    <row r="42" spans="1:30" x14ac:dyDescent="0.25">
      <c r="A42">
        <v>3111</v>
      </c>
      <c r="B42" t="s">
        <v>122</v>
      </c>
      <c r="C42" t="s">
        <v>123</v>
      </c>
      <c r="D42" s="11">
        <f t="shared" si="0"/>
        <v>1030116.8</v>
      </c>
      <c r="E42">
        <v>1030116.8</v>
      </c>
      <c r="F42" s="11">
        <v>0</v>
      </c>
      <c r="G42">
        <v>0</v>
      </c>
      <c r="H42">
        <v>0</v>
      </c>
      <c r="I42">
        <v>144216.35999999999</v>
      </c>
      <c r="J42">
        <v>30903.51</v>
      </c>
      <c r="K42">
        <v>25752.92</v>
      </c>
      <c r="L42">
        <v>0</v>
      </c>
      <c r="M42">
        <v>10327.5</v>
      </c>
      <c r="N42">
        <v>0</v>
      </c>
      <c r="O42">
        <v>0</v>
      </c>
      <c r="P42">
        <v>0</v>
      </c>
      <c r="Q42">
        <v>0</v>
      </c>
      <c r="R42">
        <v>0</v>
      </c>
      <c r="S42">
        <v>818916</v>
      </c>
      <c r="T42" s="2">
        <v>45261</v>
      </c>
      <c r="V42" s="2" t="s">
        <v>80</v>
      </c>
      <c r="W42">
        <v>3801</v>
      </c>
      <c r="X42">
        <v>0</v>
      </c>
      <c r="Y42" t="s">
        <v>551</v>
      </c>
      <c r="Z42">
        <v>0</v>
      </c>
      <c r="AA42" t="s">
        <v>2470</v>
      </c>
      <c r="AB42">
        <v>84050</v>
      </c>
      <c r="AC42">
        <v>-0.51</v>
      </c>
      <c r="AD42" t="s">
        <v>2831</v>
      </c>
    </row>
    <row r="43" spans="1:30" x14ac:dyDescent="0.25">
      <c r="A43">
        <v>3123</v>
      </c>
      <c r="B43" t="s">
        <v>124</v>
      </c>
      <c r="C43" t="s">
        <v>125</v>
      </c>
      <c r="D43" s="11">
        <f t="shared" si="0"/>
        <v>961195.8</v>
      </c>
      <c r="E43">
        <v>961195.8</v>
      </c>
      <c r="F43" s="11">
        <v>0</v>
      </c>
      <c r="G43">
        <v>0</v>
      </c>
      <c r="H43">
        <v>0</v>
      </c>
      <c r="I43">
        <v>134567.42000000001</v>
      </c>
      <c r="J43">
        <v>28835.88</v>
      </c>
      <c r="K43">
        <v>24029.9</v>
      </c>
      <c r="L43">
        <v>0</v>
      </c>
      <c r="M43">
        <v>10327.5</v>
      </c>
      <c r="N43">
        <v>0</v>
      </c>
      <c r="O43">
        <v>0</v>
      </c>
      <c r="P43">
        <v>0</v>
      </c>
      <c r="Q43">
        <v>0</v>
      </c>
      <c r="R43">
        <v>0</v>
      </c>
      <c r="S43">
        <v>763435</v>
      </c>
      <c r="T43" s="2">
        <v>45261</v>
      </c>
      <c r="V43" s="2" t="s">
        <v>31</v>
      </c>
      <c r="W43">
        <v>118705</v>
      </c>
      <c r="X43">
        <v>0</v>
      </c>
      <c r="Y43" t="s">
        <v>551</v>
      </c>
      <c r="Z43">
        <v>0</v>
      </c>
      <c r="AA43" t="s">
        <v>2470</v>
      </c>
      <c r="AB43">
        <v>25215</v>
      </c>
      <c r="AC43">
        <v>-0.1</v>
      </c>
      <c r="AD43" t="s">
        <v>2845</v>
      </c>
    </row>
    <row r="44" spans="1:30" x14ac:dyDescent="0.25">
      <c r="A44">
        <v>3135</v>
      </c>
      <c r="B44" t="s">
        <v>126</v>
      </c>
      <c r="C44" t="s">
        <v>127</v>
      </c>
      <c r="D44" s="11">
        <f t="shared" si="0"/>
        <v>1432453.23</v>
      </c>
      <c r="E44">
        <v>1124925.2</v>
      </c>
      <c r="F44" s="11">
        <v>0</v>
      </c>
      <c r="G44">
        <v>0</v>
      </c>
      <c r="H44">
        <v>0</v>
      </c>
      <c r="I44">
        <v>200543.45</v>
      </c>
      <c r="J44">
        <v>42973.59</v>
      </c>
      <c r="K44">
        <v>35811.33</v>
      </c>
      <c r="L44">
        <v>0</v>
      </c>
      <c r="M44">
        <v>10327.5</v>
      </c>
      <c r="N44">
        <v>0</v>
      </c>
      <c r="O44">
        <v>0</v>
      </c>
      <c r="P44">
        <v>0</v>
      </c>
      <c r="Q44">
        <v>0</v>
      </c>
      <c r="R44">
        <v>0</v>
      </c>
      <c r="S44">
        <v>1142798</v>
      </c>
      <c r="T44" s="2">
        <v>45261</v>
      </c>
      <c r="V44" s="2" t="s">
        <v>31</v>
      </c>
      <c r="W44">
        <v>105408</v>
      </c>
      <c r="X44">
        <v>0</v>
      </c>
      <c r="Y44" t="s">
        <v>551</v>
      </c>
      <c r="Z44">
        <v>307528.03000000003</v>
      </c>
      <c r="AA44" t="s">
        <v>2470</v>
      </c>
      <c r="AB44">
        <v>226935</v>
      </c>
      <c r="AC44">
        <v>0.64</v>
      </c>
      <c r="AD44" t="s">
        <v>2838</v>
      </c>
    </row>
    <row r="45" spans="1:30" x14ac:dyDescent="0.25">
      <c r="A45">
        <v>3151</v>
      </c>
      <c r="B45" t="s">
        <v>132</v>
      </c>
      <c r="C45" t="s">
        <v>133</v>
      </c>
      <c r="D45" s="11">
        <f t="shared" si="0"/>
        <v>895300.6</v>
      </c>
      <c r="E45">
        <v>895300.6</v>
      </c>
      <c r="F45" s="11">
        <v>0</v>
      </c>
      <c r="G45">
        <v>0</v>
      </c>
      <c r="H45">
        <v>0</v>
      </c>
      <c r="I45">
        <v>125342.08</v>
      </c>
      <c r="J45">
        <v>26859.02</v>
      </c>
      <c r="K45">
        <v>22382.52</v>
      </c>
      <c r="L45">
        <v>0</v>
      </c>
      <c r="M45">
        <v>10327.5</v>
      </c>
      <c r="N45">
        <v>0</v>
      </c>
      <c r="O45">
        <v>0</v>
      </c>
      <c r="P45">
        <v>0</v>
      </c>
      <c r="Q45">
        <v>0</v>
      </c>
      <c r="R45">
        <v>0</v>
      </c>
      <c r="S45">
        <v>710390</v>
      </c>
      <c r="T45" s="2">
        <v>45166</v>
      </c>
      <c r="V45" s="2" t="s">
        <v>31</v>
      </c>
      <c r="W45">
        <v>115300</v>
      </c>
      <c r="X45">
        <v>0</v>
      </c>
      <c r="Y45" t="s">
        <v>551</v>
      </c>
      <c r="Z45">
        <v>0</v>
      </c>
      <c r="AA45" t="s">
        <v>2535</v>
      </c>
      <c r="AB45">
        <v>0</v>
      </c>
      <c r="AC45">
        <v>0.52</v>
      </c>
      <c r="AD45" t="s">
        <v>2846</v>
      </c>
    </row>
    <row r="46" spans="1:30" x14ac:dyDescent="0.25">
      <c r="A46">
        <v>3159</v>
      </c>
      <c r="B46" t="s">
        <v>134</v>
      </c>
      <c r="C46" t="s">
        <v>135</v>
      </c>
      <c r="D46" s="11">
        <f t="shared" si="0"/>
        <v>1327357.95</v>
      </c>
      <c r="E46">
        <v>1327357.95</v>
      </c>
      <c r="F46" s="11">
        <v>0</v>
      </c>
      <c r="G46">
        <v>0</v>
      </c>
      <c r="H46">
        <v>0</v>
      </c>
      <c r="I46">
        <v>185830.11</v>
      </c>
      <c r="J46">
        <v>39820.74</v>
      </c>
      <c r="K46">
        <v>33183.949999999997</v>
      </c>
      <c r="L46">
        <v>0</v>
      </c>
      <c r="M46">
        <v>10327.5</v>
      </c>
      <c r="N46">
        <v>0</v>
      </c>
      <c r="O46">
        <v>0</v>
      </c>
      <c r="P46">
        <v>0</v>
      </c>
      <c r="Q46">
        <v>0</v>
      </c>
      <c r="R46">
        <v>0</v>
      </c>
      <c r="S46">
        <v>1190770</v>
      </c>
      <c r="T46" s="2">
        <v>45261</v>
      </c>
      <c r="V46" s="2" t="s">
        <v>31</v>
      </c>
      <c r="W46">
        <v>2808</v>
      </c>
      <c r="X46">
        <v>0</v>
      </c>
      <c r="Y46" t="s">
        <v>2823</v>
      </c>
      <c r="Z46">
        <v>0</v>
      </c>
      <c r="AA46" t="s">
        <v>2470</v>
      </c>
      <c r="AB46">
        <v>210125</v>
      </c>
      <c r="AC46">
        <v>-0.65</v>
      </c>
      <c r="AD46" t="s">
        <v>2847</v>
      </c>
    </row>
    <row r="47" spans="1:30" x14ac:dyDescent="0.25">
      <c r="A47">
        <v>3188</v>
      </c>
      <c r="B47" t="s">
        <v>136</v>
      </c>
      <c r="C47" t="s">
        <v>137</v>
      </c>
      <c r="D47" s="11">
        <f t="shared" si="0"/>
        <v>1231904.04</v>
      </c>
      <c r="E47">
        <v>1231904.04</v>
      </c>
      <c r="F47" s="11">
        <v>0</v>
      </c>
      <c r="G47">
        <v>0</v>
      </c>
      <c r="H47">
        <v>0</v>
      </c>
      <c r="I47">
        <v>172466.56</v>
      </c>
      <c r="J47">
        <v>36957.120000000003</v>
      </c>
      <c r="K47">
        <v>30797.599999999999</v>
      </c>
      <c r="L47">
        <v>0</v>
      </c>
      <c r="M47">
        <v>10327.5</v>
      </c>
      <c r="N47">
        <v>0</v>
      </c>
      <c r="O47">
        <v>0</v>
      </c>
      <c r="P47">
        <v>0</v>
      </c>
      <c r="Q47">
        <v>0</v>
      </c>
      <c r="R47">
        <v>0</v>
      </c>
      <c r="S47">
        <v>1113930</v>
      </c>
      <c r="T47" s="2">
        <v>45331</v>
      </c>
      <c r="V47" s="2" t="s">
        <v>31</v>
      </c>
      <c r="W47">
        <v>1508</v>
      </c>
      <c r="X47">
        <v>0</v>
      </c>
      <c r="Y47" t="s">
        <v>2823</v>
      </c>
      <c r="Z47">
        <v>0</v>
      </c>
      <c r="AA47" t="s">
        <v>2470</v>
      </c>
      <c r="AB47">
        <v>223573</v>
      </c>
      <c r="AC47">
        <v>-0.26</v>
      </c>
      <c r="AD47" t="s">
        <v>2848</v>
      </c>
    </row>
    <row r="48" spans="1:30" x14ac:dyDescent="0.25">
      <c r="A48">
        <v>3424</v>
      </c>
      <c r="B48" t="s">
        <v>644</v>
      </c>
      <c r="C48" t="s">
        <v>677</v>
      </c>
      <c r="D48" s="11">
        <f t="shared" si="0"/>
        <v>1034487.4</v>
      </c>
      <c r="E48">
        <v>1034487.4</v>
      </c>
      <c r="F48" s="11">
        <v>0</v>
      </c>
      <c r="G48">
        <v>0</v>
      </c>
      <c r="H48">
        <v>0</v>
      </c>
      <c r="I48">
        <v>144828.23000000001</v>
      </c>
      <c r="J48">
        <v>31034.62</v>
      </c>
      <c r="K48">
        <v>25862.2</v>
      </c>
      <c r="L48">
        <v>0</v>
      </c>
      <c r="M48">
        <v>10327.5</v>
      </c>
      <c r="N48">
        <v>0</v>
      </c>
      <c r="O48">
        <v>0</v>
      </c>
      <c r="P48">
        <v>0</v>
      </c>
      <c r="Q48">
        <v>0</v>
      </c>
      <c r="R48">
        <v>0</v>
      </c>
      <c r="S48">
        <v>930922</v>
      </c>
      <c r="T48" s="2">
        <v>45398</v>
      </c>
      <c r="V48" s="2" t="s">
        <v>80</v>
      </c>
      <c r="W48">
        <v>105408</v>
      </c>
      <c r="X48">
        <v>0</v>
      </c>
      <c r="Y48" t="s">
        <v>2849</v>
      </c>
      <c r="Z48">
        <v>0</v>
      </c>
      <c r="AA48" t="s">
        <v>2470</v>
      </c>
      <c r="AB48">
        <v>84050</v>
      </c>
      <c r="AC48">
        <v>0.15</v>
      </c>
      <c r="AD48" t="s">
        <v>2850</v>
      </c>
    </row>
    <row r="49" spans="1:30" x14ac:dyDescent="0.25">
      <c r="A49">
        <v>3520</v>
      </c>
      <c r="B49" t="s">
        <v>1335</v>
      </c>
      <c r="C49" t="s">
        <v>1336</v>
      </c>
      <c r="D49" s="11">
        <f t="shared" si="0"/>
        <v>2252082.77</v>
      </c>
      <c r="E49">
        <v>2252082.77</v>
      </c>
      <c r="F49" s="11">
        <v>0</v>
      </c>
      <c r="G49">
        <v>0</v>
      </c>
      <c r="H49">
        <v>0</v>
      </c>
      <c r="I49">
        <v>315291.59000000003</v>
      </c>
      <c r="J49">
        <v>67562.490000000005</v>
      </c>
      <c r="K49">
        <v>56302.07</v>
      </c>
      <c r="L49">
        <v>0</v>
      </c>
      <c r="M49">
        <v>10327.5</v>
      </c>
      <c r="N49">
        <v>0</v>
      </c>
      <c r="O49">
        <v>0</v>
      </c>
      <c r="P49">
        <v>0</v>
      </c>
      <c r="Q49">
        <v>0</v>
      </c>
      <c r="R49">
        <v>0</v>
      </c>
      <c r="S49">
        <v>1802599</v>
      </c>
      <c r="T49" s="2">
        <v>45432</v>
      </c>
      <c r="V49" s="2" t="s">
        <v>31</v>
      </c>
      <c r="W49">
        <v>110206</v>
      </c>
      <c r="X49">
        <v>0</v>
      </c>
      <c r="Y49" t="s">
        <v>551</v>
      </c>
      <c r="Z49">
        <v>0</v>
      </c>
      <c r="AA49" t="s">
        <v>2470</v>
      </c>
      <c r="AB49">
        <v>487490</v>
      </c>
      <c r="AC49">
        <v>-0.12</v>
      </c>
      <c r="AD49" t="s">
        <v>2851</v>
      </c>
    </row>
    <row r="50" spans="1:30" x14ac:dyDescent="0.25">
      <c r="A50">
        <v>3521</v>
      </c>
      <c r="B50" t="s">
        <v>1780</v>
      </c>
      <c r="C50" t="s">
        <v>1571</v>
      </c>
      <c r="D50" s="11">
        <f t="shared" si="0"/>
        <v>813349.4</v>
      </c>
      <c r="E50">
        <v>799490</v>
      </c>
      <c r="F50" s="11">
        <v>0</v>
      </c>
      <c r="G50">
        <v>0</v>
      </c>
      <c r="H50">
        <v>0</v>
      </c>
      <c r="I50">
        <v>113868.91</v>
      </c>
      <c r="J50">
        <v>24400.48</v>
      </c>
      <c r="K50">
        <v>20333.740000000002</v>
      </c>
      <c r="L50">
        <v>0</v>
      </c>
      <c r="M50">
        <v>10327.5</v>
      </c>
      <c r="N50">
        <v>0</v>
      </c>
      <c r="O50">
        <v>0</v>
      </c>
      <c r="P50">
        <v>0</v>
      </c>
      <c r="Q50">
        <v>0</v>
      </c>
      <c r="R50">
        <v>0</v>
      </c>
      <c r="S50">
        <v>644419</v>
      </c>
      <c r="T50" s="2">
        <v>45481</v>
      </c>
      <c r="V50" s="2" t="s">
        <v>80</v>
      </c>
      <c r="W50">
        <v>105408</v>
      </c>
      <c r="X50">
        <v>0</v>
      </c>
      <c r="Y50" t="s">
        <v>551</v>
      </c>
      <c r="Z50">
        <v>13859.4</v>
      </c>
      <c r="AA50" t="s">
        <v>2475</v>
      </c>
      <c r="AB50">
        <v>32550</v>
      </c>
      <c r="AC50">
        <v>0.23</v>
      </c>
      <c r="AD50" t="s">
        <v>2852</v>
      </c>
    </row>
    <row r="51" spans="1:30" x14ac:dyDescent="0.25">
      <c r="A51">
        <v>3744</v>
      </c>
      <c r="B51" t="s">
        <v>678</v>
      </c>
      <c r="C51" t="s">
        <v>679</v>
      </c>
      <c r="D51" s="11">
        <f t="shared" si="0"/>
        <v>973299</v>
      </c>
      <c r="E51">
        <v>973299</v>
      </c>
      <c r="F51" s="11">
        <v>0</v>
      </c>
      <c r="G51">
        <v>0</v>
      </c>
      <c r="H51">
        <v>0</v>
      </c>
      <c r="I51">
        <v>136261.85999999999</v>
      </c>
      <c r="J51">
        <v>29198.97</v>
      </c>
      <c r="K51">
        <v>24332.48</v>
      </c>
      <c r="L51">
        <v>0</v>
      </c>
      <c r="M51">
        <v>10327.5</v>
      </c>
      <c r="N51">
        <v>0</v>
      </c>
      <c r="O51">
        <v>193294.5</v>
      </c>
      <c r="P51">
        <v>0</v>
      </c>
      <c r="Q51">
        <v>0</v>
      </c>
      <c r="R51">
        <v>0</v>
      </c>
      <c r="S51">
        <v>579884</v>
      </c>
      <c r="T51" s="2">
        <v>45414</v>
      </c>
      <c r="V51" s="2" t="s">
        <v>31</v>
      </c>
      <c r="W51">
        <v>105408</v>
      </c>
      <c r="X51">
        <v>0</v>
      </c>
      <c r="Y51" t="s">
        <v>551</v>
      </c>
      <c r="Z51">
        <v>0</v>
      </c>
      <c r="AA51" t="s">
        <v>2470</v>
      </c>
      <c r="AB51">
        <v>35301</v>
      </c>
      <c r="AC51">
        <v>0.31</v>
      </c>
      <c r="AD51" t="s">
        <v>2853</v>
      </c>
    </row>
    <row r="52" spans="1:30" x14ac:dyDescent="0.25">
      <c r="A52">
        <v>3749</v>
      </c>
      <c r="B52" t="s">
        <v>146</v>
      </c>
      <c r="C52" t="s">
        <v>147</v>
      </c>
      <c r="D52" s="11">
        <f t="shared" si="0"/>
        <v>949092.6</v>
      </c>
      <c r="E52">
        <v>949092.6</v>
      </c>
      <c r="F52" s="11">
        <v>0</v>
      </c>
      <c r="G52">
        <v>0</v>
      </c>
      <c r="H52">
        <v>0</v>
      </c>
      <c r="I52">
        <v>132872.97</v>
      </c>
      <c r="J52">
        <v>28472.78</v>
      </c>
      <c r="K52">
        <v>23727.32</v>
      </c>
      <c r="L52">
        <v>0</v>
      </c>
      <c r="M52">
        <v>10327.5</v>
      </c>
      <c r="N52">
        <v>0</v>
      </c>
      <c r="O52">
        <v>0</v>
      </c>
      <c r="P52">
        <v>0</v>
      </c>
      <c r="Q52">
        <v>0</v>
      </c>
      <c r="R52">
        <v>0</v>
      </c>
      <c r="S52">
        <v>753692</v>
      </c>
      <c r="T52" s="2">
        <v>45261</v>
      </c>
      <c r="V52" s="2" t="s">
        <v>31</v>
      </c>
      <c r="W52">
        <v>100106</v>
      </c>
      <c r="X52">
        <v>0</v>
      </c>
      <c r="Y52" t="s">
        <v>551</v>
      </c>
      <c r="Z52">
        <v>0</v>
      </c>
      <c r="AA52" t="s">
        <v>2470</v>
      </c>
      <c r="AB52">
        <v>15129</v>
      </c>
      <c r="AC52">
        <v>-0.03</v>
      </c>
      <c r="AD52" t="s">
        <v>2854</v>
      </c>
    </row>
    <row r="53" spans="1:30" x14ac:dyDescent="0.25">
      <c r="A53">
        <v>3773</v>
      </c>
      <c r="B53" t="s">
        <v>2151</v>
      </c>
      <c r="C53" t="s">
        <v>1576</v>
      </c>
      <c r="D53" s="11">
        <f t="shared" si="0"/>
        <v>1068779.8</v>
      </c>
      <c r="E53">
        <v>1068779.8</v>
      </c>
      <c r="F53" s="11">
        <v>0</v>
      </c>
      <c r="G53">
        <v>0</v>
      </c>
      <c r="H53">
        <v>0</v>
      </c>
      <c r="I53">
        <v>149629.18</v>
      </c>
      <c r="J53">
        <v>32063.4</v>
      </c>
      <c r="K53">
        <v>26719.5</v>
      </c>
      <c r="L53">
        <v>0</v>
      </c>
      <c r="M53">
        <v>10327.5</v>
      </c>
      <c r="N53">
        <v>0</v>
      </c>
      <c r="O53">
        <v>0</v>
      </c>
      <c r="P53">
        <v>0</v>
      </c>
      <c r="Q53">
        <v>0</v>
      </c>
      <c r="R53">
        <v>0</v>
      </c>
      <c r="S53">
        <v>996876</v>
      </c>
      <c r="T53" s="2">
        <v>45530</v>
      </c>
      <c r="V53" s="2" t="s">
        <v>31</v>
      </c>
      <c r="W53">
        <v>105408</v>
      </c>
      <c r="X53">
        <v>0</v>
      </c>
      <c r="Y53" t="s">
        <v>2828</v>
      </c>
      <c r="Z53">
        <v>0</v>
      </c>
      <c r="AA53" t="s">
        <v>2470</v>
      </c>
      <c r="AB53">
        <v>117670</v>
      </c>
      <c r="AC53">
        <v>-0.22</v>
      </c>
      <c r="AD53" t="s">
        <v>2822</v>
      </c>
    </row>
    <row r="54" spans="1:30" x14ac:dyDescent="0.25">
      <c r="A54">
        <v>3778</v>
      </c>
      <c r="B54" t="s">
        <v>148</v>
      </c>
      <c r="C54" t="s">
        <v>149</v>
      </c>
      <c r="D54" s="11">
        <f t="shared" si="0"/>
        <v>734260.8</v>
      </c>
      <c r="E54">
        <v>734260.8</v>
      </c>
      <c r="F54" s="11">
        <v>0</v>
      </c>
      <c r="G54">
        <v>0</v>
      </c>
      <c r="H54">
        <v>0</v>
      </c>
      <c r="I54">
        <v>102796.52</v>
      </c>
      <c r="J54">
        <v>22027.83</v>
      </c>
      <c r="K54">
        <v>18356.53</v>
      </c>
      <c r="L54">
        <v>0</v>
      </c>
      <c r="M54">
        <v>10327.5</v>
      </c>
      <c r="N54">
        <v>0</v>
      </c>
      <c r="O54">
        <v>0</v>
      </c>
      <c r="P54">
        <v>0</v>
      </c>
      <c r="Q54">
        <v>-40000</v>
      </c>
      <c r="R54">
        <v>0</v>
      </c>
      <c r="S54">
        <v>540753</v>
      </c>
      <c r="T54" s="2">
        <v>45238</v>
      </c>
      <c r="V54" s="2" t="s">
        <v>31</v>
      </c>
      <c r="W54">
        <v>2808</v>
      </c>
      <c r="X54">
        <v>0</v>
      </c>
      <c r="Y54" t="s">
        <v>551</v>
      </c>
      <c r="Z54">
        <v>0</v>
      </c>
      <c r="AA54" t="s">
        <v>2470</v>
      </c>
      <c r="AB54">
        <v>0</v>
      </c>
      <c r="AC54">
        <v>0.57999999999999996</v>
      </c>
      <c r="AD54" t="s">
        <v>2855</v>
      </c>
    </row>
    <row r="55" spans="1:30" x14ac:dyDescent="0.25">
      <c r="A55">
        <v>3787</v>
      </c>
      <c r="B55" t="s">
        <v>632</v>
      </c>
      <c r="C55" t="s">
        <v>680</v>
      </c>
      <c r="D55" s="11">
        <f t="shared" si="0"/>
        <v>1068779.8</v>
      </c>
      <c r="E55">
        <v>1068779.8</v>
      </c>
      <c r="F55" s="11">
        <v>0</v>
      </c>
      <c r="G55">
        <v>0</v>
      </c>
      <c r="H55">
        <v>0</v>
      </c>
      <c r="I55">
        <v>149629.18</v>
      </c>
      <c r="J55">
        <v>32063.4</v>
      </c>
      <c r="K55">
        <v>26719.5</v>
      </c>
      <c r="L55">
        <v>0</v>
      </c>
      <c r="M55">
        <v>10327.5</v>
      </c>
      <c r="N55">
        <v>0</v>
      </c>
      <c r="O55">
        <v>0</v>
      </c>
      <c r="P55">
        <v>0</v>
      </c>
      <c r="Q55">
        <v>0</v>
      </c>
      <c r="R55">
        <v>0</v>
      </c>
      <c r="S55">
        <v>996876</v>
      </c>
      <c r="T55" s="2">
        <v>45369</v>
      </c>
      <c r="V55" s="2" t="s">
        <v>31</v>
      </c>
      <c r="W55">
        <v>2808</v>
      </c>
      <c r="X55">
        <v>0</v>
      </c>
      <c r="Y55" t="s">
        <v>2828</v>
      </c>
      <c r="Z55">
        <v>0</v>
      </c>
      <c r="AA55" t="s">
        <v>2470</v>
      </c>
      <c r="AB55">
        <v>117670</v>
      </c>
      <c r="AC55">
        <v>-0.22</v>
      </c>
      <c r="AD55" t="s">
        <v>2822</v>
      </c>
    </row>
    <row r="56" spans="1:30" x14ac:dyDescent="0.25">
      <c r="A56">
        <v>3792</v>
      </c>
      <c r="B56" t="s">
        <v>150</v>
      </c>
      <c r="C56" t="s">
        <v>151</v>
      </c>
      <c r="D56" s="11">
        <f t="shared" si="0"/>
        <v>1192127.29</v>
      </c>
      <c r="E56">
        <v>958506.2</v>
      </c>
      <c r="F56" s="11">
        <v>0</v>
      </c>
      <c r="G56">
        <v>0</v>
      </c>
      <c r="H56">
        <v>0</v>
      </c>
      <c r="I56">
        <v>166897.82</v>
      </c>
      <c r="J56">
        <v>35763.82</v>
      </c>
      <c r="K56">
        <v>29803.19</v>
      </c>
      <c r="L56">
        <v>0</v>
      </c>
      <c r="M56">
        <v>10327.5</v>
      </c>
      <c r="N56">
        <v>0</v>
      </c>
      <c r="O56">
        <v>0</v>
      </c>
      <c r="P56">
        <v>0</v>
      </c>
      <c r="Q56">
        <v>0</v>
      </c>
      <c r="R56">
        <v>0</v>
      </c>
      <c r="S56">
        <v>949335</v>
      </c>
      <c r="T56" s="2">
        <v>45497</v>
      </c>
      <c r="V56" s="2" t="s">
        <v>31</v>
      </c>
      <c r="W56">
        <v>105408</v>
      </c>
      <c r="X56">
        <v>0</v>
      </c>
      <c r="Y56" t="s">
        <v>551</v>
      </c>
      <c r="Z56">
        <v>233621.09</v>
      </c>
      <c r="AA56" t="s">
        <v>2470</v>
      </c>
      <c r="AB56">
        <v>95817</v>
      </c>
      <c r="AC56">
        <v>0.04</v>
      </c>
      <c r="AD56" t="s">
        <v>2856</v>
      </c>
    </row>
    <row r="57" spans="1:30" x14ac:dyDescent="0.25">
      <c r="A57">
        <v>3796</v>
      </c>
      <c r="B57" t="s">
        <v>152</v>
      </c>
      <c r="C57" t="s">
        <v>153</v>
      </c>
      <c r="D57" s="11">
        <f t="shared" si="0"/>
        <v>1014651.6</v>
      </c>
      <c r="E57">
        <v>1014651.6</v>
      </c>
      <c r="F57" s="11">
        <v>0</v>
      </c>
      <c r="G57">
        <v>0</v>
      </c>
      <c r="H57">
        <v>0</v>
      </c>
      <c r="I57">
        <v>142051.23000000001</v>
      </c>
      <c r="J57">
        <v>30439.55</v>
      </c>
      <c r="K57">
        <v>25366.29</v>
      </c>
      <c r="L57">
        <v>0</v>
      </c>
      <c r="M57">
        <v>10327.5</v>
      </c>
      <c r="N57">
        <v>0</v>
      </c>
      <c r="O57">
        <v>0</v>
      </c>
      <c r="P57">
        <v>0</v>
      </c>
      <c r="Q57">
        <v>0</v>
      </c>
      <c r="R57">
        <v>0</v>
      </c>
      <c r="S57">
        <v>806467</v>
      </c>
      <c r="T57" s="2">
        <v>45261</v>
      </c>
      <c r="V57" s="2" t="s">
        <v>31</v>
      </c>
      <c r="W57">
        <v>105408</v>
      </c>
      <c r="X57">
        <v>0</v>
      </c>
      <c r="Y57" t="s">
        <v>551</v>
      </c>
      <c r="Z57">
        <v>0</v>
      </c>
      <c r="AA57" t="s">
        <v>2470</v>
      </c>
      <c r="AB57">
        <v>70602</v>
      </c>
      <c r="AC57">
        <v>-0.03</v>
      </c>
      <c r="AD57" t="s">
        <v>2857</v>
      </c>
    </row>
    <row r="58" spans="1:30" x14ac:dyDescent="0.25">
      <c r="A58">
        <v>3800</v>
      </c>
      <c r="B58" t="s">
        <v>154</v>
      </c>
      <c r="C58" t="s">
        <v>155</v>
      </c>
      <c r="D58" s="11">
        <f t="shared" si="0"/>
        <v>1045582</v>
      </c>
      <c r="E58">
        <v>1045582</v>
      </c>
      <c r="F58" s="11">
        <v>0</v>
      </c>
      <c r="G58">
        <v>0</v>
      </c>
      <c r="H58">
        <v>0</v>
      </c>
      <c r="I58">
        <v>146381.48000000001</v>
      </c>
      <c r="J58">
        <v>31367.46</v>
      </c>
      <c r="K58">
        <v>26139.55</v>
      </c>
      <c r="L58">
        <v>0</v>
      </c>
      <c r="M58">
        <v>10327.5</v>
      </c>
      <c r="N58">
        <v>0</v>
      </c>
      <c r="O58">
        <v>0</v>
      </c>
      <c r="P58">
        <v>0</v>
      </c>
      <c r="Q58">
        <v>0</v>
      </c>
      <c r="R58">
        <v>0</v>
      </c>
      <c r="S58">
        <v>831366</v>
      </c>
      <c r="T58" s="2">
        <v>45261</v>
      </c>
      <c r="V58" s="2" t="s">
        <v>31</v>
      </c>
      <c r="W58">
        <v>105408</v>
      </c>
      <c r="X58">
        <v>0</v>
      </c>
      <c r="Y58" t="s">
        <v>551</v>
      </c>
      <c r="Z58">
        <v>0</v>
      </c>
      <c r="AA58" t="s">
        <v>2470</v>
      </c>
      <c r="AB58">
        <v>97498</v>
      </c>
      <c r="AC58">
        <v>-0.01</v>
      </c>
      <c r="AD58" t="s">
        <v>2858</v>
      </c>
    </row>
    <row r="59" spans="1:30" x14ac:dyDescent="0.25">
      <c r="A59">
        <v>3970</v>
      </c>
      <c r="B59" t="s">
        <v>558</v>
      </c>
      <c r="C59" t="s">
        <v>585</v>
      </c>
      <c r="D59" s="11">
        <f t="shared" si="0"/>
        <v>3045084.42</v>
      </c>
      <c r="E59">
        <v>3045084.42</v>
      </c>
      <c r="F59" s="11">
        <v>0</v>
      </c>
      <c r="G59">
        <v>0</v>
      </c>
      <c r="H59">
        <v>0</v>
      </c>
      <c r="I59">
        <v>426311.81</v>
      </c>
      <c r="J59">
        <v>91352.53</v>
      </c>
      <c r="K59">
        <v>76127.11</v>
      </c>
      <c r="L59">
        <v>0</v>
      </c>
      <c r="M59">
        <v>10327.5</v>
      </c>
      <c r="N59">
        <v>0</v>
      </c>
      <c r="O59">
        <v>0</v>
      </c>
      <c r="P59">
        <v>0</v>
      </c>
      <c r="Q59">
        <v>0</v>
      </c>
      <c r="R59">
        <v>0</v>
      </c>
      <c r="S59">
        <v>2440965</v>
      </c>
      <c r="T59" s="2">
        <v>45352</v>
      </c>
      <c r="V59" s="2" t="s">
        <v>31</v>
      </c>
      <c r="W59">
        <v>105408</v>
      </c>
      <c r="X59">
        <v>0</v>
      </c>
      <c r="Y59" t="s">
        <v>551</v>
      </c>
      <c r="Z59">
        <v>0</v>
      </c>
      <c r="AA59" t="s">
        <v>2470</v>
      </c>
      <c r="AB59">
        <v>793432</v>
      </c>
      <c r="AC59">
        <v>-0.47</v>
      </c>
      <c r="AD59" t="s">
        <v>2859</v>
      </c>
    </row>
    <row r="60" spans="1:30" x14ac:dyDescent="0.25">
      <c r="A60">
        <v>3972</v>
      </c>
      <c r="B60" t="s">
        <v>156</v>
      </c>
      <c r="C60" t="s">
        <v>157</v>
      </c>
      <c r="D60" s="11">
        <f t="shared" si="0"/>
        <v>959178.6</v>
      </c>
      <c r="E60">
        <v>959178.6</v>
      </c>
      <c r="F60" s="11">
        <v>0</v>
      </c>
      <c r="G60">
        <v>0</v>
      </c>
      <c r="H60">
        <v>0</v>
      </c>
      <c r="I60">
        <v>134285.01</v>
      </c>
      <c r="J60">
        <v>28775.360000000001</v>
      </c>
      <c r="K60">
        <v>23979.47</v>
      </c>
      <c r="L60">
        <v>0</v>
      </c>
      <c r="M60">
        <v>10327.5</v>
      </c>
      <c r="N60">
        <v>0</v>
      </c>
      <c r="O60">
        <v>0</v>
      </c>
      <c r="P60">
        <v>0</v>
      </c>
      <c r="Q60">
        <v>0</v>
      </c>
      <c r="R60">
        <v>0</v>
      </c>
      <c r="S60">
        <v>894386</v>
      </c>
      <c r="T60" s="2">
        <v>45271</v>
      </c>
      <c r="V60" s="2" t="s">
        <v>31</v>
      </c>
      <c r="W60">
        <v>105408</v>
      </c>
      <c r="X60">
        <v>0</v>
      </c>
      <c r="Y60" t="s">
        <v>2823</v>
      </c>
      <c r="Z60">
        <v>0</v>
      </c>
      <c r="AA60" t="s">
        <v>2470</v>
      </c>
      <c r="AB60">
        <v>45387</v>
      </c>
      <c r="AC60">
        <v>-0.26</v>
      </c>
      <c r="AD60" t="s">
        <v>2860</v>
      </c>
    </row>
    <row r="61" spans="1:30" x14ac:dyDescent="0.25">
      <c r="A61">
        <v>4054</v>
      </c>
      <c r="B61" t="s">
        <v>1452</v>
      </c>
      <c r="C61" t="s">
        <v>1492</v>
      </c>
      <c r="D61" s="11">
        <f t="shared" si="0"/>
        <v>1030116.8</v>
      </c>
      <c r="E61">
        <v>1030116.8</v>
      </c>
      <c r="F61" s="11">
        <v>0</v>
      </c>
      <c r="G61">
        <v>0</v>
      </c>
      <c r="H61">
        <v>0</v>
      </c>
      <c r="I61">
        <v>144216.35999999999</v>
      </c>
      <c r="J61">
        <v>30903.51</v>
      </c>
      <c r="K61">
        <v>25752.92</v>
      </c>
      <c r="L61">
        <v>0</v>
      </c>
      <c r="M61">
        <v>10327.5</v>
      </c>
      <c r="N61">
        <v>0</v>
      </c>
      <c r="O61">
        <v>0</v>
      </c>
      <c r="P61">
        <v>0</v>
      </c>
      <c r="Q61">
        <v>0</v>
      </c>
      <c r="R61">
        <v>0</v>
      </c>
      <c r="S61">
        <v>818916</v>
      </c>
      <c r="T61" s="2">
        <v>45446</v>
      </c>
      <c r="V61" s="2" t="s">
        <v>31</v>
      </c>
      <c r="W61">
        <v>119906</v>
      </c>
      <c r="X61">
        <v>0</v>
      </c>
      <c r="Y61" t="s">
        <v>551</v>
      </c>
      <c r="Z61">
        <v>0</v>
      </c>
      <c r="AA61" t="s">
        <v>2470</v>
      </c>
      <c r="AB61">
        <v>84050</v>
      </c>
      <c r="AC61">
        <v>-0.51</v>
      </c>
      <c r="AD61" t="s">
        <v>2831</v>
      </c>
    </row>
    <row r="62" spans="1:30" x14ac:dyDescent="0.25">
      <c r="A62">
        <v>4138</v>
      </c>
      <c r="B62" t="s">
        <v>1447</v>
      </c>
      <c r="C62" t="s">
        <v>1493</v>
      </c>
      <c r="D62" s="11">
        <f t="shared" si="0"/>
        <v>1117507.2</v>
      </c>
      <c r="E62">
        <v>1117507.2</v>
      </c>
      <c r="F62" s="11">
        <v>0</v>
      </c>
      <c r="G62">
        <v>0</v>
      </c>
      <c r="H62">
        <v>0</v>
      </c>
      <c r="I62">
        <v>156451.01999999999</v>
      </c>
      <c r="J62">
        <v>33525.22</v>
      </c>
      <c r="K62">
        <v>27937.69</v>
      </c>
      <c r="L62">
        <v>0</v>
      </c>
      <c r="M62">
        <v>10327.5</v>
      </c>
      <c r="N62">
        <v>0</v>
      </c>
      <c r="O62">
        <v>0</v>
      </c>
      <c r="P62">
        <v>0</v>
      </c>
      <c r="Q62">
        <v>0</v>
      </c>
      <c r="R62">
        <v>0</v>
      </c>
      <c r="S62">
        <v>889266</v>
      </c>
      <c r="T62" s="2">
        <v>45446</v>
      </c>
      <c r="V62" s="2" t="s">
        <v>31</v>
      </c>
      <c r="W62">
        <v>119906</v>
      </c>
      <c r="X62">
        <v>0</v>
      </c>
      <c r="Y62" t="s">
        <v>551</v>
      </c>
      <c r="Z62">
        <v>0</v>
      </c>
      <c r="AA62" t="s">
        <v>2467</v>
      </c>
      <c r="AB62">
        <v>59190</v>
      </c>
      <c r="AC62">
        <v>0.23</v>
      </c>
      <c r="AD62" t="s">
        <v>2861</v>
      </c>
    </row>
    <row r="63" spans="1:30" x14ac:dyDescent="0.25">
      <c r="A63">
        <v>4146</v>
      </c>
      <c r="B63" t="s">
        <v>2163</v>
      </c>
      <c r="C63" t="s">
        <v>2164</v>
      </c>
      <c r="D63" s="11">
        <f t="shared" si="0"/>
        <v>536575.19999999995</v>
      </c>
      <c r="E63">
        <v>536575.19999999995</v>
      </c>
      <c r="F63" s="11">
        <v>0</v>
      </c>
      <c r="G63">
        <v>0</v>
      </c>
      <c r="H63">
        <v>0</v>
      </c>
      <c r="I63">
        <v>75120.53</v>
      </c>
      <c r="J63">
        <v>16097.26</v>
      </c>
      <c r="K63">
        <v>13414.38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498438</v>
      </c>
      <c r="T63" s="2">
        <v>45497</v>
      </c>
      <c r="U63" s="2">
        <v>45593</v>
      </c>
      <c r="V63" s="2" t="s">
        <v>31</v>
      </c>
      <c r="W63">
        <v>2501</v>
      </c>
      <c r="X63">
        <v>0</v>
      </c>
      <c r="Y63" t="s">
        <v>2862</v>
      </c>
      <c r="Z63">
        <v>0</v>
      </c>
      <c r="AA63" t="s">
        <v>2470</v>
      </c>
      <c r="AB63">
        <v>58835</v>
      </c>
      <c r="AC63">
        <v>-0.03</v>
      </c>
      <c r="AD63" t="s">
        <v>2863</v>
      </c>
    </row>
    <row r="64" spans="1:30" x14ac:dyDescent="0.25">
      <c r="A64">
        <v>4236</v>
      </c>
      <c r="B64" t="s">
        <v>2864</v>
      </c>
      <c r="C64" t="s">
        <v>1580</v>
      </c>
      <c r="D64" s="11">
        <f t="shared" si="0"/>
        <v>982192.62</v>
      </c>
      <c r="E64">
        <v>810578.2</v>
      </c>
      <c r="F64" s="11">
        <v>0</v>
      </c>
      <c r="G64">
        <v>0</v>
      </c>
      <c r="H64">
        <v>0</v>
      </c>
      <c r="I64">
        <v>137506.97</v>
      </c>
      <c r="J64">
        <v>29465.78</v>
      </c>
      <c r="K64">
        <v>24554.81</v>
      </c>
      <c r="L64">
        <v>0</v>
      </c>
      <c r="M64">
        <v>10327.5</v>
      </c>
      <c r="N64">
        <v>0</v>
      </c>
      <c r="O64">
        <v>0</v>
      </c>
      <c r="P64">
        <v>0</v>
      </c>
      <c r="Q64">
        <v>0</v>
      </c>
      <c r="R64">
        <v>0</v>
      </c>
      <c r="S64">
        <v>780337</v>
      </c>
      <c r="T64" s="2">
        <v>45566</v>
      </c>
      <c r="V64" s="2" t="s">
        <v>31</v>
      </c>
      <c r="W64">
        <v>100809</v>
      </c>
      <c r="X64">
        <v>0</v>
      </c>
      <c r="Y64" t="s">
        <v>551</v>
      </c>
      <c r="Z64">
        <v>171614.42</v>
      </c>
      <c r="AA64" t="s">
        <v>2470</v>
      </c>
      <c r="AB64">
        <v>80688</v>
      </c>
      <c r="AC64">
        <v>-0.56000000000000005</v>
      </c>
      <c r="AD64" t="s">
        <v>2865</v>
      </c>
    </row>
    <row r="65" spans="1:30" x14ac:dyDescent="0.25">
      <c r="A65">
        <v>4271</v>
      </c>
      <c r="B65" t="s">
        <v>2866</v>
      </c>
      <c r="C65" t="s">
        <v>1583</v>
      </c>
      <c r="D65" s="11">
        <f t="shared" si="0"/>
        <v>1133978.3999999999</v>
      </c>
      <c r="E65">
        <v>895973</v>
      </c>
      <c r="F65" s="11">
        <v>0</v>
      </c>
      <c r="G65">
        <v>0</v>
      </c>
      <c r="H65">
        <v>0</v>
      </c>
      <c r="I65">
        <v>158756.97</v>
      </c>
      <c r="J65">
        <v>34019.35</v>
      </c>
      <c r="K65">
        <v>28349.46</v>
      </c>
      <c r="L65">
        <v>0</v>
      </c>
      <c r="M65">
        <v>10327.5</v>
      </c>
      <c r="N65">
        <v>0</v>
      </c>
      <c r="O65">
        <v>0</v>
      </c>
      <c r="P65">
        <v>0</v>
      </c>
      <c r="Q65">
        <v>0</v>
      </c>
      <c r="R65">
        <v>0</v>
      </c>
      <c r="S65">
        <v>902526</v>
      </c>
      <c r="T65" s="2">
        <v>45568</v>
      </c>
      <c r="V65" s="2" t="s">
        <v>31</v>
      </c>
      <c r="W65">
        <v>105408</v>
      </c>
      <c r="X65">
        <v>0</v>
      </c>
      <c r="Y65" t="s">
        <v>551</v>
      </c>
      <c r="Z65">
        <v>238005.4</v>
      </c>
      <c r="AA65" t="s">
        <v>2470</v>
      </c>
      <c r="AB65">
        <v>131118</v>
      </c>
      <c r="AC65">
        <v>0.88</v>
      </c>
      <c r="AD65" t="s">
        <v>2867</v>
      </c>
    </row>
    <row r="66" spans="1:30" x14ac:dyDescent="0.25">
      <c r="A66">
        <v>4276</v>
      </c>
      <c r="B66" t="s">
        <v>1527</v>
      </c>
      <c r="C66" t="s">
        <v>1494</v>
      </c>
      <c r="D66" s="11">
        <f t="shared" si="0"/>
        <v>991453.8</v>
      </c>
      <c r="E66">
        <v>991453.8</v>
      </c>
      <c r="F66" s="11">
        <v>0</v>
      </c>
      <c r="G66">
        <v>0</v>
      </c>
      <c r="H66">
        <v>0</v>
      </c>
      <c r="I66">
        <v>138803.54</v>
      </c>
      <c r="J66">
        <v>29743.62</v>
      </c>
      <c r="K66">
        <v>24786.35</v>
      </c>
      <c r="L66">
        <v>0</v>
      </c>
      <c r="M66">
        <v>10327.5</v>
      </c>
      <c r="N66">
        <v>0</v>
      </c>
      <c r="O66">
        <v>0</v>
      </c>
      <c r="P66">
        <v>0</v>
      </c>
      <c r="Q66">
        <v>0</v>
      </c>
      <c r="R66">
        <v>0</v>
      </c>
      <c r="S66">
        <v>787792</v>
      </c>
      <c r="T66" s="2">
        <v>45461</v>
      </c>
      <c r="V66" s="2" t="s">
        <v>31</v>
      </c>
      <c r="W66">
        <v>105408</v>
      </c>
      <c r="X66">
        <v>0</v>
      </c>
      <c r="Y66" t="s">
        <v>551</v>
      </c>
      <c r="Z66">
        <v>0</v>
      </c>
      <c r="AA66" t="s">
        <v>2470</v>
      </c>
      <c r="AB66">
        <v>50430</v>
      </c>
      <c r="AC66">
        <v>-0.79</v>
      </c>
      <c r="AD66" t="s">
        <v>2868</v>
      </c>
    </row>
    <row r="67" spans="1:30" x14ac:dyDescent="0.25">
      <c r="A67">
        <v>4286</v>
      </c>
      <c r="B67" t="s">
        <v>634</v>
      </c>
      <c r="C67" t="s">
        <v>682</v>
      </c>
      <c r="D67" s="11">
        <f t="shared" ref="D67:D130" si="1">+E67+F67+Z67</f>
        <v>217064.53</v>
      </c>
      <c r="E67">
        <v>178858.4</v>
      </c>
      <c r="F67" s="11">
        <v>0</v>
      </c>
      <c r="G67">
        <v>0</v>
      </c>
      <c r="H67">
        <v>0</v>
      </c>
      <c r="I67">
        <v>30389.040000000001</v>
      </c>
      <c r="J67">
        <v>7513.44</v>
      </c>
      <c r="K67">
        <v>5426.61</v>
      </c>
      <c r="L67">
        <v>0</v>
      </c>
      <c r="M67">
        <v>0</v>
      </c>
      <c r="N67">
        <v>0</v>
      </c>
      <c r="O67">
        <v>0</v>
      </c>
      <c r="P67">
        <v>0</v>
      </c>
      <c r="Q67">
        <v>1001.5</v>
      </c>
      <c r="R67">
        <v>1001.5</v>
      </c>
      <c r="S67">
        <v>174737</v>
      </c>
      <c r="T67" s="2">
        <v>45393</v>
      </c>
      <c r="U67" s="2">
        <v>45574</v>
      </c>
      <c r="V67" s="2" t="s">
        <v>31</v>
      </c>
      <c r="W67" s="2">
        <v>2808</v>
      </c>
      <c r="X67">
        <v>0</v>
      </c>
      <c r="Y67" t="s">
        <v>551</v>
      </c>
      <c r="Z67">
        <v>38206.129999999997</v>
      </c>
      <c r="AA67" t="s">
        <v>2470</v>
      </c>
      <c r="AB67">
        <v>15129</v>
      </c>
      <c r="AC67">
        <v>0.06</v>
      </c>
      <c r="AD67" t="s">
        <v>2869</v>
      </c>
    </row>
    <row r="68" spans="1:30" x14ac:dyDescent="0.25">
      <c r="A68">
        <v>4340</v>
      </c>
      <c r="B68" t="s">
        <v>163</v>
      </c>
      <c r="C68" t="s">
        <v>164</v>
      </c>
      <c r="D68" s="11">
        <f t="shared" si="1"/>
        <v>961195.8</v>
      </c>
      <c r="E68">
        <v>961195.8</v>
      </c>
      <c r="F68" s="11">
        <v>0</v>
      </c>
      <c r="G68">
        <v>0</v>
      </c>
      <c r="H68">
        <v>0</v>
      </c>
      <c r="I68">
        <v>134567.42000000001</v>
      </c>
      <c r="J68">
        <v>28835.88</v>
      </c>
      <c r="K68">
        <v>24029.9</v>
      </c>
      <c r="L68">
        <v>0</v>
      </c>
      <c r="M68">
        <v>10327.5</v>
      </c>
      <c r="N68">
        <v>0</v>
      </c>
      <c r="O68">
        <v>0</v>
      </c>
      <c r="P68">
        <v>0</v>
      </c>
      <c r="Q68">
        <v>0</v>
      </c>
      <c r="R68">
        <v>0</v>
      </c>
      <c r="S68">
        <v>763435</v>
      </c>
      <c r="T68" s="2">
        <v>44531</v>
      </c>
      <c r="V68" s="2" t="s">
        <v>31</v>
      </c>
      <c r="W68">
        <v>110206</v>
      </c>
      <c r="X68">
        <v>0</v>
      </c>
      <c r="Y68" t="s">
        <v>551</v>
      </c>
      <c r="Z68">
        <v>0</v>
      </c>
      <c r="AA68" t="s">
        <v>2470</v>
      </c>
      <c r="AB68">
        <v>25215</v>
      </c>
      <c r="AC68">
        <v>-0.1</v>
      </c>
      <c r="AD68" t="s">
        <v>2845</v>
      </c>
    </row>
    <row r="69" spans="1:30" x14ac:dyDescent="0.25">
      <c r="A69">
        <v>4375</v>
      </c>
      <c r="B69" t="s">
        <v>165</v>
      </c>
      <c r="C69" t="s">
        <v>166</v>
      </c>
      <c r="D69" s="11">
        <f t="shared" si="1"/>
        <v>1061047.2</v>
      </c>
      <c r="E69">
        <v>1061047.2</v>
      </c>
      <c r="F69" s="11">
        <v>0</v>
      </c>
      <c r="G69">
        <v>0</v>
      </c>
      <c r="H69">
        <v>0</v>
      </c>
      <c r="I69">
        <v>148546.60999999999</v>
      </c>
      <c r="J69">
        <v>31831.42</v>
      </c>
      <c r="K69">
        <v>26526.18</v>
      </c>
      <c r="L69">
        <v>0</v>
      </c>
      <c r="M69">
        <v>10327.5</v>
      </c>
      <c r="N69">
        <v>0</v>
      </c>
      <c r="O69">
        <v>253144.5</v>
      </c>
      <c r="P69">
        <v>0</v>
      </c>
      <c r="Q69">
        <v>-100000</v>
      </c>
      <c r="R69">
        <v>0</v>
      </c>
      <c r="S69">
        <v>490671</v>
      </c>
      <c r="T69" s="2">
        <v>45261</v>
      </c>
      <c r="V69" s="2" t="s">
        <v>31</v>
      </c>
      <c r="W69">
        <v>2808</v>
      </c>
      <c r="X69">
        <v>0</v>
      </c>
      <c r="Y69" t="s">
        <v>551</v>
      </c>
      <c r="Z69">
        <v>0</v>
      </c>
      <c r="AA69" t="s">
        <v>2470</v>
      </c>
      <c r="AB69">
        <v>110946</v>
      </c>
      <c r="AC69">
        <v>0.01</v>
      </c>
      <c r="AD69" t="s">
        <v>2870</v>
      </c>
    </row>
    <row r="70" spans="1:30" x14ac:dyDescent="0.25">
      <c r="A70">
        <v>4379</v>
      </c>
      <c r="B70" t="s">
        <v>2556</v>
      </c>
      <c r="C70" t="s">
        <v>1586</v>
      </c>
      <c r="D70" s="11">
        <f t="shared" si="1"/>
        <v>1394044.17</v>
      </c>
      <c r="E70">
        <v>1112822</v>
      </c>
      <c r="F70" s="11">
        <v>0</v>
      </c>
      <c r="G70">
        <v>0</v>
      </c>
      <c r="H70">
        <v>0</v>
      </c>
      <c r="I70">
        <v>195166.18</v>
      </c>
      <c r="J70">
        <v>41821.32</v>
      </c>
      <c r="K70">
        <v>34851.1</v>
      </c>
      <c r="L70">
        <v>0</v>
      </c>
      <c r="M70">
        <v>10327.5</v>
      </c>
      <c r="N70">
        <v>0</v>
      </c>
      <c r="O70">
        <v>0</v>
      </c>
      <c r="P70">
        <v>0</v>
      </c>
      <c r="Q70">
        <v>0</v>
      </c>
      <c r="R70">
        <v>0</v>
      </c>
      <c r="S70">
        <v>1111878</v>
      </c>
      <c r="T70" s="2">
        <v>45547</v>
      </c>
      <c r="V70" s="2" t="s">
        <v>80</v>
      </c>
      <c r="W70">
        <v>105408</v>
      </c>
      <c r="X70">
        <v>0</v>
      </c>
      <c r="Y70" t="s">
        <v>551</v>
      </c>
      <c r="Z70">
        <v>281222.17</v>
      </c>
      <c r="AA70" t="s">
        <v>2470</v>
      </c>
      <c r="AB70">
        <v>216849</v>
      </c>
      <c r="AC70">
        <v>-7.0000000000000007E-2</v>
      </c>
      <c r="AD70" t="s">
        <v>2871</v>
      </c>
    </row>
    <row r="71" spans="1:30" x14ac:dyDescent="0.25">
      <c r="A71">
        <v>4462</v>
      </c>
      <c r="B71" t="s">
        <v>167</v>
      </c>
      <c r="C71" t="s">
        <v>168</v>
      </c>
      <c r="D71" s="11">
        <f t="shared" si="1"/>
        <v>997169.2</v>
      </c>
      <c r="E71">
        <v>997169.2</v>
      </c>
      <c r="F71" s="11">
        <v>0</v>
      </c>
      <c r="G71">
        <v>0</v>
      </c>
      <c r="H71">
        <v>0</v>
      </c>
      <c r="I71">
        <v>139603.69</v>
      </c>
      <c r="J71">
        <v>29915.08</v>
      </c>
      <c r="K71">
        <v>24929.23</v>
      </c>
      <c r="L71">
        <v>0</v>
      </c>
      <c r="M71">
        <v>10327.5</v>
      </c>
      <c r="N71">
        <v>0</v>
      </c>
      <c r="O71">
        <v>0</v>
      </c>
      <c r="P71">
        <v>0</v>
      </c>
      <c r="Q71">
        <v>0</v>
      </c>
      <c r="R71">
        <v>0</v>
      </c>
      <c r="S71">
        <v>792394</v>
      </c>
      <c r="T71" s="2">
        <v>45261</v>
      </c>
      <c r="V71" s="2" t="s">
        <v>31</v>
      </c>
      <c r="W71">
        <v>112103</v>
      </c>
      <c r="X71">
        <v>0</v>
      </c>
      <c r="Y71" t="s">
        <v>551</v>
      </c>
      <c r="Z71">
        <v>0</v>
      </c>
      <c r="AA71" t="s">
        <v>2470</v>
      </c>
      <c r="AB71">
        <v>70602</v>
      </c>
      <c r="AC71">
        <v>0.3</v>
      </c>
      <c r="AD71" t="s">
        <v>2872</v>
      </c>
    </row>
    <row r="72" spans="1:30" x14ac:dyDescent="0.25">
      <c r="A72">
        <v>4553</v>
      </c>
      <c r="B72" t="s">
        <v>169</v>
      </c>
      <c r="C72" t="s">
        <v>170</v>
      </c>
      <c r="D72" s="11">
        <f t="shared" si="1"/>
        <v>991453.8</v>
      </c>
      <c r="E72">
        <v>991453.8</v>
      </c>
      <c r="F72" s="11">
        <v>0</v>
      </c>
      <c r="G72">
        <v>0</v>
      </c>
      <c r="H72">
        <v>0</v>
      </c>
      <c r="I72">
        <v>138803.54</v>
      </c>
      <c r="J72">
        <v>29743.62</v>
      </c>
      <c r="K72">
        <v>24786.35</v>
      </c>
      <c r="L72">
        <v>0</v>
      </c>
      <c r="M72">
        <v>10327.5</v>
      </c>
      <c r="N72">
        <v>0</v>
      </c>
      <c r="O72">
        <v>0</v>
      </c>
      <c r="P72">
        <v>0</v>
      </c>
      <c r="Q72">
        <v>-40000</v>
      </c>
      <c r="R72">
        <v>0</v>
      </c>
      <c r="S72">
        <v>747792</v>
      </c>
      <c r="T72" s="2">
        <v>45261</v>
      </c>
      <c r="V72" s="2" t="s">
        <v>31</v>
      </c>
      <c r="W72">
        <v>105408</v>
      </c>
      <c r="X72">
        <v>0</v>
      </c>
      <c r="Y72" t="s">
        <v>551</v>
      </c>
      <c r="Z72">
        <v>0</v>
      </c>
      <c r="AA72" t="s">
        <v>2470</v>
      </c>
      <c r="AB72">
        <v>50430</v>
      </c>
      <c r="AC72">
        <v>-0.79</v>
      </c>
      <c r="AD72" t="s">
        <v>2873</v>
      </c>
    </row>
    <row r="73" spans="1:30" x14ac:dyDescent="0.25">
      <c r="A73">
        <v>4656</v>
      </c>
      <c r="B73" t="s">
        <v>646</v>
      </c>
      <c r="C73" t="s">
        <v>685</v>
      </c>
      <c r="D73" s="11">
        <f t="shared" si="1"/>
        <v>1198192.5999999999</v>
      </c>
      <c r="E73">
        <v>960187.2</v>
      </c>
      <c r="F73" s="11">
        <v>0</v>
      </c>
      <c r="G73">
        <v>0</v>
      </c>
      <c r="H73">
        <v>0</v>
      </c>
      <c r="I73">
        <v>167746.96</v>
      </c>
      <c r="J73">
        <v>35945.78</v>
      </c>
      <c r="K73">
        <v>29954.81</v>
      </c>
      <c r="L73">
        <v>0</v>
      </c>
      <c r="M73">
        <v>10327.5</v>
      </c>
      <c r="N73">
        <v>0</v>
      </c>
      <c r="O73">
        <v>0</v>
      </c>
      <c r="P73">
        <v>0</v>
      </c>
      <c r="Q73">
        <v>0</v>
      </c>
      <c r="R73">
        <v>0</v>
      </c>
      <c r="S73">
        <v>954218</v>
      </c>
      <c r="T73" s="2">
        <v>45398</v>
      </c>
      <c r="V73" s="2" t="s">
        <v>31</v>
      </c>
      <c r="W73">
        <v>118804</v>
      </c>
      <c r="X73">
        <v>0</v>
      </c>
      <c r="Y73" t="s">
        <v>551</v>
      </c>
      <c r="Z73">
        <v>238005.4</v>
      </c>
      <c r="AA73" t="s">
        <v>2470</v>
      </c>
      <c r="AB73">
        <v>100860</v>
      </c>
      <c r="AC73">
        <v>0.45</v>
      </c>
      <c r="AD73" t="s">
        <v>2874</v>
      </c>
    </row>
    <row r="74" spans="1:30" x14ac:dyDescent="0.25">
      <c r="A74">
        <v>4687</v>
      </c>
      <c r="B74" t="s">
        <v>174</v>
      </c>
      <c r="C74" t="s">
        <v>175</v>
      </c>
      <c r="D74" s="11">
        <f t="shared" si="1"/>
        <v>1012634.4</v>
      </c>
      <c r="E74">
        <v>1012634.4</v>
      </c>
      <c r="F74" s="11">
        <v>0</v>
      </c>
      <c r="G74">
        <v>0</v>
      </c>
      <c r="H74">
        <v>0</v>
      </c>
      <c r="I74">
        <v>141768.82</v>
      </c>
      <c r="J74">
        <v>30379.040000000001</v>
      </c>
      <c r="K74">
        <v>25315.86</v>
      </c>
      <c r="L74">
        <v>0</v>
      </c>
      <c r="M74">
        <v>10327.5</v>
      </c>
      <c r="N74">
        <v>0</v>
      </c>
      <c r="O74">
        <v>0</v>
      </c>
      <c r="P74">
        <v>0</v>
      </c>
      <c r="Q74">
        <v>0</v>
      </c>
      <c r="R74">
        <v>0</v>
      </c>
      <c r="S74">
        <v>804843</v>
      </c>
      <c r="T74" s="2">
        <v>44896</v>
      </c>
      <c r="V74" s="2" t="s">
        <v>31</v>
      </c>
      <c r="W74">
        <v>105408</v>
      </c>
      <c r="X74">
        <v>0</v>
      </c>
      <c r="Y74" t="s">
        <v>551</v>
      </c>
      <c r="Z74">
        <v>0</v>
      </c>
      <c r="AA74" t="s">
        <v>2470</v>
      </c>
      <c r="AB74">
        <v>84050</v>
      </c>
      <c r="AC74">
        <v>-0.18</v>
      </c>
      <c r="AD74" t="s">
        <v>2875</v>
      </c>
    </row>
    <row r="75" spans="1:30" x14ac:dyDescent="0.25">
      <c r="A75">
        <v>4768</v>
      </c>
      <c r="B75" t="s">
        <v>1802</v>
      </c>
      <c r="C75" t="s">
        <v>1588</v>
      </c>
      <c r="D75" s="11">
        <f t="shared" si="1"/>
        <v>1068779.8</v>
      </c>
      <c r="E75">
        <v>1068779.8</v>
      </c>
      <c r="F75" s="11">
        <v>0</v>
      </c>
      <c r="G75">
        <v>0</v>
      </c>
      <c r="H75">
        <v>0</v>
      </c>
      <c r="I75">
        <v>149629.18</v>
      </c>
      <c r="J75">
        <v>32063.4</v>
      </c>
      <c r="K75">
        <v>26719.5</v>
      </c>
      <c r="L75">
        <v>0</v>
      </c>
      <c r="M75">
        <v>10327.5</v>
      </c>
      <c r="N75">
        <v>0</v>
      </c>
      <c r="O75">
        <v>0</v>
      </c>
      <c r="P75">
        <v>0</v>
      </c>
      <c r="Q75">
        <v>0</v>
      </c>
      <c r="R75">
        <v>0</v>
      </c>
      <c r="S75">
        <v>996876</v>
      </c>
      <c r="T75" s="2">
        <v>45485</v>
      </c>
      <c r="V75" s="2" t="s">
        <v>31</v>
      </c>
      <c r="W75">
        <v>2501</v>
      </c>
      <c r="X75">
        <v>0</v>
      </c>
      <c r="Y75" t="s">
        <v>2828</v>
      </c>
      <c r="Z75">
        <v>0</v>
      </c>
      <c r="AA75" t="s">
        <v>2470</v>
      </c>
      <c r="AB75">
        <v>117670</v>
      </c>
      <c r="AC75">
        <v>-0.22</v>
      </c>
      <c r="AD75" t="s">
        <v>2822</v>
      </c>
    </row>
    <row r="76" spans="1:30" x14ac:dyDescent="0.25">
      <c r="A76">
        <v>4879</v>
      </c>
      <c r="B76" t="s">
        <v>176</v>
      </c>
      <c r="C76" t="s">
        <v>177</v>
      </c>
      <c r="D76" s="11">
        <f t="shared" si="1"/>
        <v>1340311.9500000002</v>
      </c>
      <c r="E76">
        <v>1055331.8</v>
      </c>
      <c r="F76" s="11">
        <v>0</v>
      </c>
      <c r="G76">
        <v>0</v>
      </c>
      <c r="H76">
        <v>0</v>
      </c>
      <c r="I76">
        <v>187643.68</v>
      </c>
      <c r="J76">
        <v>40209.360000000001</v>
      </c>
      <c r="K76">
        <v>33507.800000000003</v>
      </c>
      <c r="L76">
        <v>0</v>
      </c>
      <c r="M76">
        <v>10327.5</v>
      </c>
      <c r="N76">
        <v>0</v>
      </c>
      <c r="O76">
        <v>0</v>
      </c>
      <c r="P76">
        <v>0</v>
      </c>
      <c r="Q76">
        <v>0</v>
      </c>
      <c r="R76">
        <v>0</v>
      </c>
      <c r="S76">
        <v>1068624</v>
      </c>
      <c r="T76" s="2">
        <v>45399</v>
      </c>
      <c r="V76" s="2" t="s">
        <v>31</v>
      </c>
      <c r="W76">
        <v>105408</v>
      </c>
      <c r="X76">
        <v>0</v>
      </c>
      <c r="Y76" t="s">
        <v>551</v>
      </c>
      <c r="Z76">
        <v>284980.15000000002</v>
      </c>
      <c r="AA76" t="s">
        <v>2470</v>
      </c>
      <c r="AB76">
        <v>166419</v>
      </c>
      <c r="AC76">
        <v>0.39</v>
      </c>
      <c r="AD76" t="s">
        <v>2876</v>
      </c>
    </row>
    <row r="77" spans="1:30" x14ac:dyDescent="0.25">
      <c r="A77">
        <v>4951</v>
      </c>
      <c r="B77" t="s">
        <v>178</v>
      </c>
      <c r="C77" t="s">
        <v>179</v>
      </c>
      <c r="D77" s="11">
        <f t="shared" si="1"/>
        <v>1028099.6</v>
      </c>
      <c r="E77">
        <v>1028099.6</v>
      </c>
      <c r="F77" s="11">
        <v>0</v>
      </c>
      <c r="G77">
        <v>0</v>
      </c>
      <c r="H77">
        <v>0</v>
      </c>
      <c r="I77">
        <v>143933.94</v>
      </c>
      <c r="J77">
        <v>30842.98</v>
      </c>
      <c r="K77">
        <v>25702.49</v>
      </c>
      <c r="L77">
        <v>0</v>
      </c>
      <c r="M77">
        <v>10327.5</v>
      </c>
      <c r="N77">
        <v>0</v>
      </c>
      <c r="O77">
        <v>326917.2</v>
      </c>
      <c r="P77">
        <v>0</v>
      </c>
      <c r="Q77">
        <v>0</v>
      </c>
      <c r="R77">
        <v>0</v>
      </c>
      <c r="S77">
        <v>490376</v>
      </c>
      <c r="T77" s="2">
        <v>45261</v>
      </c>
      <c r="V77" s="2" t="s">
        <v>31</v>
      </c>
      <c r="W77">
        <v>2808</v>
      </c>
      <c r="X77">
        <v>0</v>
      </c>
      <c r="Y77" t="s">
        <v>551</v>
      </c>
      <c r="Z77">
        <v>0</v>
      </c>
      <c r="AA77" t="s">
        <v>2470</v>
      </c>
      <c r="AB77">
        <v>97498</v>
      </c>
      <c r="AC77">
        <v>0.51</v>
      </c>
      <c r="AD77" t="s">
        <v>2877</v>
      </c>
    </row>
    <row r="78" spans="1:30" x14ac:dyDescent="0.25">
      <c r="A78">
        <v>4978</v>
      </c>
      <c r="B78" t="s">
        <v>180</v>
      </c>
      <c r="C78" t="s">
        <v>181</v>
      </c>
      <c r="D78" s="11">
        <f t="shared" si="1"/>
        <v>961458.03</v>
      </c>
      <c r="E78">
        <v>961458.03</v>
      </c>
      <c r="F78" s="11">
        <v>0</v>
      </c>
      <c r="G78">
        <v>0</v>
      </c>
      <c r="H78">
        <v>0</v>
      </c>
      <c r="I78">
        <v>134604.12</v>
      </c>
      <c r="J78">
        <v>28843.74</v>
      </c>
      <c r="K78">
        <v>24036.45</v>
      </c>
      <c r="L78">
        <v>0</v>
      </c>
      <c r="M78">
        <v>10327.5</v>
      </c>
      <c r="N78">
        <v>0</v>
      </c>
      <c r="O78">
        <v>0</v>
      </c>
      <c r="P78">
        <v>0</v>
      </c>
      <c r="Q78">
        <v>-40000</v>
      </c>
      <c r="R78">
        <v>0</v>
      </c>
      <c r="S78">
        <v>723646</v>
      </c>
      <c r="T78" s="2">
        <v>45180</v>
      </c>
      <c r="V78" s="2" t="s">
        <v>31</v>
      </c>
      <c r="W78">
        <v>2808</v>
      </c>
      <c r="X78">
        <v>0</v>
      </c>
      <c r="Y78" t="s">
        <v>551</v>
      </c>
      <c r="Z78">
        <v>0</v>
      </c>
      <c r="AA78" t="s">
        <v>2470</v>
      </c>
      <c r="AB78">
        <v>82570.720000000001</v>
      </c>
      <c r="AC78">
        <v>-0.22</v>
      </c>
      <c r="AD78" t="s">
        <v>2878</v>
      </c>
    </row>
    <row r="79" spans="1:30" x14ac:dyDescent="0.25">
      <c r="A79">
        <v>4997</v>
      </c>
      <c r="B79" t="s">
        <v>182</v>
      </c>
      <c r="C79" t="s">
        <v>183</v>
      </c>
      <c r="D79" s="11">
        <f t="shared" si="1"/>
        <v>930937.8</v>
      </c>
      <c r="E79">
        <v>930937.8</v>
      </c>
      <c r="F79" s="11">
        <v>0</v>
      </c>
      <c r="G79">
        <v>0</v>
      </c>
      <c r="H79">
        <v>0</v>
      </c>
      <c r="I79">
        <v>130331.3</v>
      </c>
      <c r="J79">
        <v>27928.14</v>
      </c>
      <c r="K79">
        <v>23273.45</v>
      </c>
      <c r="L79">
        <v>0</v>
      </c>
      <c r="M79">
        <v>10327.5</v>
      </c>
      <c r="N79">
        <v>0</v>
      </c>
      <c r="O79">
        <v>0</v>
      </c>
      <c r="P79">
        <v>0</v>
      </c>
      <c r="Q79">
        <v>0</v>
      </c>
      <c r="R79">
        <v>0</v>
      </c>
      <c r="S79">
        <v>739078</v>
      </c>
      <c r="T79" s="2">
        <v>45110</v>
      </c>
      <c r="V79" s="2" t="s">
        <v>31</v>
      </c>
      <c r="W79">
        <v>3009</v>
      </c>
      <c r="X79">
        <v>0</v>
      </c>
      <c r="Y79" t="s">
        <v>551</v>
      </c>
      <c r="Z79">
        <v>0</v>
      </c>
      <c r="AA79" t="s">
        <v>2470</v>
      </c>
      <c r="AB79">
        <v>0</v>
      </c>
      <c r="AC79">
        <v>0.59</v>
      </c>
      <c r="AD79" t="s">
        <v>2879</v>
      </c>
    </row>
    <row r="80" spans="1:30" x14ac:dyDescent="0.25">
      <c r="A80">
        <v>5007</v>
      </c>
      <c r="B80" t="s">
        <v>184</v>
      </c>
      <c r="C80" t="s">
        <v>185</v>
      </c>
      <c r="D80" s="11">
        <f t="shared" si="1"/>
        <v>1179783.8599999999</v>
      </c>
      <c r="E80">
        <v>915472.6</v>
      </c>
      <c r="F80" s="11">
        <v>0</v>
      </c>
      <c r="G80">
        <v>0</v>
      </c>
      <c r="H80">
        <v>0</v>
      </c>
      <c r="I80">
        <v>165169.74</v>
      </c>
      <c r="J80">
        <v>35393.51</v>
      </c>
      <c r="K80">
        <v>29494.6</v>
      </c>
      <c r="L80">
        <v>0</v>
      </c>
      <c r="M80">
        <v>10327.5</v>
      </c>
      <c r="N80">
        <v>0</v>
      </c>
      <c r="O80">
        <v>0</v>
      </c>
      <c r="P80">
        <v>0</v>
      </c>
      <c r="Q80">
        <v>0</v>
      </c>
      <c r="R80">
        <v>0</v>
      </c>
      <c r="S80">
        <v>939399</v>
      </c>
      <c r="T80" s="2">
        <v>45002</v>
      </c>
      <c r="V80" s="2" t="s">
        <v>31</v>
      </c>
      <c r="W80">
        <v>2808</v>
      </c>
      <c r="X80">
        <v>0</v>
      </c>
      <c r="Y80" t="s">
        <v>551</v>
      </c>
      <c r="Z80">
        <v>264311.26</v>
      </c>
      <c r="AA80" t="s">
        <v>2470</v>
      </c>
      <c r="AB80">
        <v>141204</v>
      </c>
      <c r="AC80">
        <v>0.49</v>
      </c>
      <c r="AD80" t="s">
        <v>2880</v>
      </c>
    </row>
    <row r="81" spans="1:30" x14ac:dyDescent="0.25">
      <c r="A81">
        <v>5012</v>
      </c>
      <c r="B81" t="s">
        <v>186</v>
      </c>
      <c r="C81" t="s">
        <v>187</v>
      </c>
      <c r="D81" s="11">
        <f t="shared" si="1"/>
        <v>2622884.4700000002</v>
      </c>
      <c r="E81">
        <v>2622884.4700000002</v>
      </c>
      <c r="F81" s="11">
        <v>0</v>
      </c>
      <c r="G81">
        <v>0</v>
      </c>
      <c r="H81">
        <v>0</v>
      </c>
      <c r="I81">
        <v>367203.82</v>
      </c>
      <c r="J81">
        <v>78686.53</v>
      </c>
      <c r="K81">
        <v>65572.12</v>
      </c>
      <c r="L81">
        <v>0</v>
      </c>
      <c r="M81">
        <v>10327.5</v>
      </c>
      <c r="N81">
        <v>0</v>
      </c>
      <c r="O81">
        <v>0</v>
      </c>
      <c r="P81">
        <v>0</v>
      </c>
      <c r="Q81">
        <v>0</v>
      </c>
      <c r="R81">
        <v>0</v>
      </c>
      <c r="S81">
        <v>2101095</v>
      </c>
      <c r="T81" s="2">
        <v>45261</v>
      </c>
      <c r="V81" s="2" t="s">
        <v>31</v>
      </c>
      <c r="W81">
        <v>105408</v>
      </c>
      <c r="X81">
        <v>0</v>
      </c>
      <c r="Y81" t="s">
        <v>551</v>
      </c>
      <c r="Z81">
        <v>0</v>
      </c>
      <c r="AA81" t="s">
        <v>2470</v>
      </c>
      <c r="AB81">
        <v>630375</v>
      </c>
      <c r="AC81">
        <v>0.5</v>
      </c>
      <c r="AD81" t="s">
        <v>2881</v>
      </c>
    </row>
    <row r="82" spans="1:30" x14ac:dyDescent="0.25">
      <c r="A82">
        <v>5028</v>
      </c>
      <c r="B82" t="s">
        <v>188</v>
      </c>
      <c r="C82" t="s">
        <v>189</v>
      </c>
      <c r="D82" s="11">
        <f t="shared" si="1"/>
        <v>930937.8</v>
      </c>
      <c r="E82">
        <v>930937.8</v>
      </c>
      <c r="F82" s="11">
        <v>0</v>
      </c>
      <c r="G82">
        <v>0</v>
      </c>
      <c r="H82">
        <v>0</v>
      </c>
      <c r="I82">
        <v>130331.3</v>
      </c>
      <c r="J82">
        <v>27928.14</v>
      </c>
      <c r="K82">
        <v>23273.45</v>
      </c>
      <c r="L82">
        <v>0</v>
      </c>
      <c r="M82">
        <v>10327.5</v>
      </c>
      <c r="N82">
        <v>0</v>
      </c>
      <c r="O82">
        <v>0</v>
      </c>
      <c r="P82">
        <v>0</v>
      </c>
      <c r="Q82">
        <v>0</v>
      </c>
      <c r="R82">
        <v>0</v>
      </c>
      <c r="S82">
        <v>739078</v>
      </c>
      <c r="T82" s="2">
        <v>44896</v>
      </c>
      <c r="V82" s="2" t="s">
        <v>31</v>
      </c>
      <c r="W82">
        <v>3801</v>
      </c>
      <c r="X82">
        <v>0</v>
      </c>
      <c r="Y82" t="s">
        <v>551</v>
      </c>
      <c r="Z82">
        <v>0</v>
      </c>
      <c r="AA82" t="s">
        <v>2470</v>
      </c>
      <c r="AB82">
        <v>0</v>
      </c>
      <c r="AC82">
        <v>0.59</v>
      </c>
      <c r="AD82" t="s">
        <v>2879</v>
      </c>
    </row>
    <row r="83" spans="1:30" x14ac:dyDescent="0.25">
      <c r="A83">
        <v>5044</v>
      </c>
      <c r="B83" t="s">
        <v>190</v>
      </c>
      <c r="C83" t="s">
        <v>191</v>
      </c>
      <c r="D83" s="11">
        <f t="shared" si="1"/>
        <v>845060</v>
      </c>
      <c r="E83">
        <v>845060</v>
      </c>
      <c r="F83" s="11">
        <v>0</v>
      </c>
      <c r="G83">
        <v>0</v>
      </c>
      <c r="H83">
        <v>0</v>
      </c>
      <c r="I83">
        <v>118308.4</v>
      </c>
      <c r="J83">
        <v>25351.8</v>
      </c>
      <c r="K83">
        <v>21126.5</v>
      </c>
      <c r="L83">
        <v>0</v>
      </c>
      <c r="M83">
        <v>10327.5</v>
      </c>
      <c r="N83">
        <v>0</v>
      </c>
      <c r="O83">
        <v>0</v>
      </c>
      <c r="P83">
        <v>0</v>
      </c>
      <c r="Q83">
        <v>-90000</v>
      </c>
      <c r="R83">
        <v>0</v>
      </c>
      <c r="S83">
        <v>579946</v>
      </c>
      <c r="T83" s="2">
        <v>45261</v>
      </c>
      <c r="V83" s="2" t="s">
        <v>31</v>
      </c>
      <c r="W83">
        <v>118903</v>
      </c>
      <c r="X83">
        <v>0</v>
      </c>
      <c r="Y83" t="s">
        <v>551</v>
      </c>
      <c r="Z83">
        <v>0</v>
      </c>
      <c r="AA83" t="s">
        <v>2475</v>
      </c>
      <c r="AB83">
        <v>46500</v>
      </c>
      <c r="AC83">
        <v>0.2</v>
      </c>
      <c r="AD83" t="s">
        <v>2882</v>
      </c>
    </row>
    <row r="84" spans="1:30" x14ac:dyDescent="0.25">
      <c r="A84">
        <v>5077</v>
      </c>
      <c r="B84" t="s">
        <v>192</v>
      </c>
      <c r="C84" t="s">
        <v>193</v>
      </c>
      <c r="D84" s="11">
        <f t="shared" si="1"/>
        <v>984521.85</v>
      </c>
      <c r="E84">
        <v>984521.85</v>
      </c>
      <c r="F84" s="11">
        <v>0</v>
      </c>
      <c r="G84">
        <v>0</v>
      </c>
      <c r="H84">
        <v>0</v>
      </c>
      <c r="I84">
        <v>137833.07</v>
      </c>
      <c r="J84">
        <v>29535.66</v>
      </c>
      <c r="K84">
        <v>24613.05</v>
      </c>
      <c r="L84">
        <v>0</v>
      </c>
      <c r="M84">
        <v>10327.5</v>
      </c>
      <c r="N84">
        <v>0</v>
      </c>
      <c r="O84">
        <v>0</v>
      </c>
      <c r="P84">
        <v>0</v>
      </c>
      <c r="Q84">
        <v>0</v>
      </c>
      <c r="R84">
        <v>0</v>
      </c>
      <c r="S84">
        <v>782213</v>
      </c>
      <c r="T84" s="2">
        <v>45261</v>
      </c>
      <c r="V84" s="2" t="s">
        <v>31</v>
      </c>
      <c r="W84">
        <v>1508</v>
      </c>
      <c r="X84">
        <v>0</v>
      </c>
      <c r="Y84" t="s">
        <v>551</v>
      </c>
      <c r="Z84">
        <v>0</v>
      </c>
      <c r="AA84" t="s">
        <v>2470</v>
      </c>
      <c r="AB84">
        <v>107401.96</v>
      </c>
      <c r="AC84">
        <v>0.43</v>
      </c>
      <c r="AD84" t="s">
        <v>2883</v>
      </c>
    </row>
    <row r="85" spans="1:30" x14ac:dyDescent="0.25">
      <c r="A85">
        <v>5093</v>
      </c>
      <c r="B85" t="s">
        <v>687</v>
      </c>
      <c r="C85" t="s">
        <v>688</v>
      </c>
      <c r="D85" s="11">
        <f t="shared" si="1"/>
        <v>829250</v>
      </c>
      <c r="E85">
        <v>829250</v>
      </c>
      <c r="F85" s="11">
        <v>0</v>
      </c>
      <c r="G85">
        <v>0</v>
      </c>
      <c r="H85">
        <v>0</v>
      </c>
      <c r="I85">
        <v>116095</v>
      </c>
      <c r="J85">
        <v>24877.5</v>
      </c>
      <c r="K85">
        <v>20731.25</v>
      </c>
      <c r="L85">
        <v>0</v>
      </c>
      <c r="M85">
        <v>10327.5</v>
      </c>
      <c r="N85">
        <v>0</v>
      </c>
      <c r="O85">
        <v>0</v>
      </c>
      <c r="P85">
        <v>0</v>
      </c>
      <c r="Q85">
        <v>-40000</v>
      </c>
      <c r="R85">
        <v>0</v>
      </c>
      <c r="S85">
        <v>617219</v>
      </c>
      <c r="T85" s="2">
        <v>45418</v>
      </c>
      <c r="V85" s="2" t="s">
        <v>31</v>
      </c>
      <c r="W85">
        <v>2808</v>
      </c>
      <c r="X85">
        <v>0</v>
      </c>
      <c r="Y85" t="s">
        <v>551</v>
      </c>
      <c r="Z85">
        <v>0</v>
      </c>
      <c r="AA85" t="s">
        <v>2475</v>
      </c>
      <c r="AB85">
        <v>32550</v>
      </c>
      <c r="AC85">
        <v>0.25</v>
      </c>
      <c r="AD85" t="s">
        <v>2884</v>
      </c>
    </row>
    <row r="86" spans="1:30" x14ac:dyDescent="0.25">
      <c r="A86">
        <v>5094</v>
      </c>
      <c r="B86" t="s">
        <v>1450</v>
      </c>
      <c r="C86" t="s">
        <v>1495</v>
      </c>
      <c r="D86" s="11">
        <f t="shared" si="1"/>
        <v>1014651.6</v>
      </c>
      <c r="E86">
        <v>1014651.6</v>
      </c>
      <c r="F86" s="11">
        <v>0</v>
      </c>
      <c r="G86">
        <v>0</v>
      </c>
      <c r="H86">
        <v>0</v>
      </c>
      <c r="I86">
        <v>142051.23000000001</v>
      </c>
      <c r="J86">
        <v>30439.55</v>
      </c>
      <c r="K86">
        <v>25366.29</v>
      </c>
      <c r="L86">
        <v>0</v>
      </c>
      <c r="M86">
        <v>10327.5</v>
      </c>
      <c r="N86">
        <v>0</v>
      </c>
      <c r="O86">
        <v>0</v>
      </c>
      <c r="P86">
        <v>0</v>
      </c>
      <c r="Q86">
        <v>-240000</v>
      </c>
      <c r="R86">
        <v>0</v>
      </c>
      <c r="S86">
        <v>566467</v>
      </c>
      <c r="T86" s="2">
        <v>45446</v>
      </c>
      <c r="V86" s="2" t="s">
        <v>31</v>
      </c>
      <c r="W86">
        <v>105408</v>
      </c>
      <c r="X86">
        <v>0</v>
      </c>
      <c r="Y86" t="s">
        <v>551</v>
      </c>
      <c r="Z86">
        <v>0</v>
      </c>
      <c r="AA86" t="s">
        <v>2470</v>
      </c>
      <c r="AB86">
        <v>70602</v>
      </c>
      <c r="AC86">
        <v>-0.03</v>
      </c>
      <c r="AD86" t="s">
        <v>2885</v>
      </c>
    </row>
    <row r="87" spans="1:30" x14ac:dyDescent="0.25">
      <c r="A87">
        <v>5183</v>
      </c>
      <c r="B87" t="s">
        <v>197</v>
      </c>
      <c r="C87" t="s">
        <v>198</v>
      </c>
      <c r="D87" s="11">
        <f t="shared" si="1"/>
        <v>949092.6</v>
      </c>
      <c r="E87">
        <v>949092.6</v>
      </c>
      <c r="F87" s="11">
        <v>0</v>
      </c>
      <c r="G87">
        <v>0</v>
      </c>
      <c r="H87">
        <v>0</v>
      </c>
      <c r="I87">
        <v>132872.97</v>
      </c>
      <c r="J87">
        <v>28472.78</v>
      </c>
      <c r="K87">
        <v>23727.32</v>
      </c>
      <c r="L87">
        <v>0</v>
      </c>
      <c r="M87">
        <v>10327.5</v>
      </c>
      <c r="N87">
        <v>0</v>
      </c>
      <c r="O87">
        <v>0</v>
      </c>
      <c r="P87">
        <v>0</v>
      </c>
      <c r="Q87">
        <v>0</v>
      </c>
      <c r="R87">
        <v>0</v>
      </c>
      <c r="S87">
        <v>753692</v>
      </c>
      <c r="T87" s="2">
        <v>45261</v>
      </c>
      <c r="V87" s="2" t="s">
        <v>31</v>
      </c>
      <c r="W87">
        <v>126205</v>
      </c>
      <c r="X87">
        <v>0</v>
      </c>
      <c r="Y87" t="s">
        <v>551</v>
      </c>
      <c r="Z87">
        <v>0</v>
      </c>
      <c r="AA87" t="s">
        <v>2470</v>
      </c>
      <c r="AB87">
        <v>15129</v>
      </c>
      <c r="AC87">
        <v>-0.03</v>
      </c>
      <c r="AD87" t="s">
        <v>2854</v>
      </c>
    </row>
    <row r="88" spans="1:30" x14ac:dyDescent="0.25">
      <c r="A88">
        <v>5206</v>
      </c>
      <c r="B88" t="s">
        <v>2187</v>
      </c>
      <c r="C88" t="s">
        <v>1593</v>
      </c>
      <c r="D88" s="11">
        <f t="shared" si="1"/>
        <v>1681427.73</v>
      </c>
      <c r="E88">
        <v>1320331.6000000001</v>
      </c>
      <c r="F88" s="11">
        <v>0</v>
      </c>
      <c r="G88">
        <v>0</v>
      </c>
      <c r="H88">
        <v>0</v>
      </c>
      <c r="I88">
        <v>235399.88</v>
      </c>
      <c r="J88">
        <v>50442.83</v>
      </c>
      <c r="K88">
        <v>42035.7</v>
      </c>
      <c r="L88">
        <v>0</v>
      </c>
      <c r="M88">
        <v>10327.5</v>
      </c>
      <c r="N88">
        <v>0</v>
      </c>
      <c r="O88">
        <v>0</v>
      </c>
      <c r="P88">
        <v>0</v>
      </c>
      <c r="Q88">
        <v>0</v>
      </c>
      <c r="R88">
        <v>0</v>
      </c>
      <c r="S88">
        <v>1343222</v>
      </c>
      <c r="T88" s="2">
        <v>45516</v>
      </c>
      <c r="V88" s="2" t="s">
        <v>31</v>
      </c>
      <c r="W88">
        <v>2501</v>
      </c>
      <c r="X88">
        <v>0</v>
      </c>
      <c r="Y88" t="s">
        <v>551</v>
      </c>
      <c r="Z88">
        <v>361096.13</v>
      </c>
      <c r="AA88" t="s">
        <v>2467</v>
      </c>
      <c r="AB88">
        <v>266355</v>
      </c>
      <c r="AC88">
        <v>0.18</v>
      </c>
      <c r="AD88" t="s">
        <v>2886</v>
      </c>
    </row>
    <row r="89" spans="1:30" x14ac:dyDescent="0.25">
      <c r="A89">
        <v>5217</v>
      </c>
      <c r="B89" t="s">
        <v>201</v>
      </c>
      <c r="C89" t="s">
        <v>202</v>
      </c>
      <c r="D89" s="11">
        <f t="shared" si="1"/>
        <v>1071227.3400000001</v>
      </c>
      <c r="E89">
        <v>1071227.3400000001</v>
      </c>
      <c r="F89" s="11">
        <v>0</v>
      </c>
      <c r="G89">
        <v>0</v>
      </c>
      <c r="H89">
        <v>0</v>
      </c>
      <c r="I89">
        <v>149971.82999999999</v>
      </c>
      <c r="J89">
        <v>32136.82</v>
      </c>
      <c r="K89">
        <v>26780.68</v>
      </c>
      <c r="L89">
        <v>0</v>
      </c>
      <c r="M89">
        <v>10327.5</v>
      </c>
      <c r="N89">
        <v>0</v>
      </c>
      <c r="O89">
        <v>0</v>
      </c>
      <c r="P89">
        <v>0</v>
      </c>
      <c r="Q89">
        <v>0</v>
      </c>
      <c r="R89">
        <v>0</v>
      </c>
      <c r="S89">
        <v>852010</v>
      </c>
      <c r="T89" s="2">
        <v>45261</v>
      </c>
      <c r="V89" s="2" t="s">
        <v>31</v>
      </c>
      <c r="W89">
        <v>121705</v>
      </c>
      <c r="X89">
        <v>0</v>
      </c>
      <c r="Y89" t="s">
        <v>551</v>
      </c>
      <c r="Z89">
        <v>0</v>
      </c>
      <c r="AA89" t="s">
        <v>2470</v>
      </c>
      <c r="AB89">
        <v>119552.72</v>
      </c>
      <c r="AC89">
        <v>-0.51</v>
      </c>
      <c r="AD89" t="s">
        <v>2887</v>
      </c>
    </row>
    <row r="90" spans="1:30" x14ac:dyDescent="0.25">
      <c r="A90">
        <v>5222</v>
      </c>
      <c r="B90" t="s">
        <v>203</v>
      </c>
      <c r="C90" t="s">
        <v>204</v>
      </c>
      <c r="D90" s="11">
        <f t="shared" si="1"/>
        <v>967247.4</v>
      </c>
      <c r="E90">
        <v>967247.4</v>
      </c>
      <c r="F90" s="11">
        <v>0</v>
      </c>
      <c r="G90">
        <v>0</v>
      </c>
      <c r="H90">
        <v>0</v>
      </c>
      <c r="I90">
        <v>135414.64000000001</v>
      </c>
      <c r="J90">
        <v>29017.43</v>
      </c>
      <c r="K90">
        <v>24181.19</v>
      </c>
      <c r="L90">
        <v>0</v>
      </c>
      <c r="M90">
        <v>10327.5</v>
      </c>
      <c r="N90">
        <v>0</v>
      </c>
      <c r="O90">
        <v>0</v>
      </c>
      <c r="P90">
        <v>0</v>
      </c>
      <c r="Q90">
        <v>-40000</v>
      </c>
      <c r="R90">
        <v>0</v>
      </c>
      <c r="S90">
        <v>728306</v>
      </c>
      <c r="T90" s="2">
        <v>45261</v>
      </c>
      <c r="V90" s="2" t="s">
        <v>31</v>
      </c>
      <c r="W90">
        <v>105408</v>
      </c>
      <c r="X90">
        <v>0</v>
      </c>
      <c r="Y90" t="s">
        <v>551</v>
      </c>
      <c r="Z90">
        <v>0</v>
      </c>
      <c r="AA90" t="s">
        <v>2470</v>
      </c>
      <c r="AB90">
        <v>30258</v>
      </c>
      <c r="AC90">
        <v>-0.64</v>
      </c>
      <c r="AD90" t="s">
        <v>2888</v>
      </c>
    </row>
    <row r="91" spans="1:30" x14ac:dyDescent="0.25">
      <c r="A91">
        <v>5223</v>
      </c>
      <c r="B91" t="s">
        <v>205</v>
      </c>
      <c r="C91" t="s">
        <v>206</v>
      </c>
      <c r="D91" s="11">
        <f t="shared" si="1"/>
        <v>1027931.5</v>
      </c>
      <c r="E91">
        <v>1027931.5</v>
      </c>
      <c r="F91" s="11">
        <v>0</v>
      </c>
      <c r="G91">
        <v>0</v>
      </c>
      <c r="H91">
        <v>0</v>
      </c>
      <c r="I91">
        <v>143910.41</v>
      </c>
      <c r="J91">
        <v>30837.95</v>
      </c>
      <c r="K91">
        <v>25698.29</v>
      </c>
      <c r="L91">
        <v>0</v>
      </c>
      <c r="M91">
        <v>10327.5</v>
      </c>
      <c r="N91">
        <v>0</v>
      </c>
      <c r="O91">
        <v>204289.25</v>
      </c>
      <c r="P91">
        <v>0</v>
      </c>
      <c r="Q91">
        <v>-240000</v>
      </c>
      <c r="R91">
        <v>0</v>
      </c>
      <c r="S91">
        <v>372868</v>
      </c>
      <c r="T91" s="2">
        <v>45261</v>
      </c>
      <c r="V91" s="2" t="s">
        <v>31</v>
      </c>
      <c r="W91">
        <v>2808</v>
      </c>
      <c r="X91">
        <v>0</v>
      </c>
      <c r="Y91" t="s">
        <v>551</v>
      </c>
      <c r="Z91">
        <v>0</v>
      </c>
      <c r="AA91" t="s">
        <v>2470</v>
      </c>
      <c r="AB91">
        <v>84050</v>
      </c>
      <c r="AC91">
        <v>-0.1</v>
      </c>
      <c r="AD91" t="s">
        <v>2889</v>
      </c>
    </row>
    <row r="92" spans="1:30" x14ac:dyDescent="0.25">
      <c r="A92">
        <v>5235</v>
      </c>
      <c r="B92" t="s">
        <v>1530</v>
      </c>
      <c r="C92" t="s">
        <v>1496</v>
      </c>
      <c r="D92" s="11">
        <f t="shared" si="1"/>
        <v>991453.8</v>
      </c>
      <c r="E92">
        <v>991453.8</v>
      </c>
      <c r="F92" s="11">
        <v>0</v>
      </c>
      <c r="G92">
        <v>0</v>
      </c>
      <c r="H92">
        <v>0</v>
      </c>
      <c r="I92">
        <v>138803.54</v>
      </c>
      <c r="J92">
        <v>29743.62</v>
      </c>
      <c r="K92">
        <v>24786.35</v>
      </c>
      <c r="L92">
        <v>0</v>
      </c>
      <c r="M92">
        <v>10327.5</v>
      </c>
      <c r="N92">
        <v>0</v>
      </c>
      <c r="O92">
        <v>0</v>
      </c>
      <c r="P92">
        <v>0</v>
      </c>
      <c r="Q92">
        <v>-40000</v>
      </c>
      <c r="R92">
        <v>0</v>
      </c>
      <c r="S92">
        <v>747792</v>
      </c>
      <c r="T92" s="2">
        <v>45461</v>
      </c>
      <c r="V92" s="2" t="s">
        <v>31</v>
      </c>
      <c r="W92">
        <v>105408</v>
      </c>
      <c r="X92">
        <v>0</v>
      </c>
      <c r="Y92" t="s">
        <v>551</v>
      </c>
      <c r="Z92">
        <v>0</v>
      </c>
      <c r="AA92" t="s">
        <v>2470</v>
      </c>
      <c r="AB92">
        <v>50430</v>
      </c>
      <c r="AC92">
        <v>-0.79</v>
      </c>
      <c r="AD92" t="s">
        <v>2873</v>
      </c>
    </row>
    <row r="93" spans="1:30" x14ac:dyDescent="0.25">
      <c r="A93">
        <v>5239</v>
      </c>
      <c r="B93" t="s">
        <v>2576</v>
      </c>
      <c r="C93" t="s">
        <v>2577</v>
      </c>
      <c r="D93" s="11">
        <f t="shared" si="1"/>
        <v>1068779.8</v>
      </c>
      <c r="E93">
        <v>1068779.8</v>
      </c>
      <c r="F93" s="11">
        <v>0</v>
      </c>
      <c r="G93">
        <v>0</v>
      </c>
      <c r="H93">
        <v>0</v>
      </c>
      <c r="I93">
        <v>149629.18</v>
      </c>
      <c r="J93">
        <v>32063.4</v>
      </c>
      <c r="K93">
        <v>26719.5</v>
      </c>
      <c r="L93">
        <v>0</v>
      </c>
      <c r="M93">
        <v>10327.5</v>
      </c>
      <c r="N93">
        <v>0</v>
      </c>
      <c r="O93">
        <v>0</v>
      </c>
      <c r="P93">
        <v>0</v>
      </c>
      <c r="Q93">
        <v>0</v>
      </c>
      <c r="R93">
        <v>0</v>
      </c>
      <c r="S93">
        <v>996876</v>
      </c>
      <c r="T93" s="2">
        <v>45560</v>
      </c>
      <c r="V93" s="2" t="s">
        <v>31</v>
      </c>
      <c r="W93">
        <v>105408</v>
      </c>
      <c r="X93">
        <v>0</v>
      </c>
      <c r="Y93" t="s">
        <v>2828</v>
      </c>
      <c r="Z93">
        <v>0</v>
      </c>
      <c r="AA93" t="s">
        <v>2470</v>
      </c>
      <c r="AB93">
        <v>117670</v>
      </c>
      <c r="AC93">
        <v>-0.22</v>
      </c>
      <c r="AD93" t="s">
        <v>2822</v>
      </c>
    </row>
    <row r="94" spans="1:30" x14ac:dyDescent="0.25">
      <c r="A94">
        <v>5255</v>
      </c>
      <c r="B94" t="s">
        <v>207</v>
      </c>
      <c r="C94" t="s">
        <v>208</v>
      </c>
      <c r="D94" s="11">
        <f t="shared" si="1"/>
        <v>961195.8</v>
      </c>
      <c r="E94">
        <v>961195.8</v>
      </c>
      <c r="F94" s="11">
        <v>0</v>
      </c>
      <c r="G94">
        <v>0</v>
      </c>
      <c r="H94">
        <v>0</v>
      </c>
      <c r="I94">
        <v>134567.42000000001</v>
      </c>
      <c r="J94">
        <v>28835.88</v>
      </c>
      <c r="K94">
        <v>24029.9</v>
      </c>
      <c r="L94">
        <v>0</v>
      </c>
      <c r="M94">
        <v>10327.5</v>
      </c>
      <c r="N94">
        <v>0</v>
      </c>
      <c r="O94">
        <v>0</v>
      </c>
      <c r="P94">
        <v>0</v>
      </c>
      <c r="Q94">
        <v>0</v>
      </c>
      <c r="R94">
        <v>0</v>
      </c>
      <c r="S94">
        <v>763435</v>
      </c>
      <c r="T94" s="2">
        <v>45261</v>
      </c>
      <c r="V94" s="2" t="s">
        <v>31</v>
      </c>
      <c r="W94">
        <v>105408</v>
      </c>
      <c r="X94">
        <v>0</v>
      </c>
      <c r="Y94" t="s">
        <v>551</v>
      </c>
      <c r="Z94">
        <v>0</v>
      </c>
      <c r="AA94" t="s">
        <v>2470</v>
      </c>
      <c r="AB94">
        <v>25215</v>
      </c>
      <c r="AC94">
        <v>-0.1</v>
      </c>
      <c r="AD94" t="s">
        <v>2845</v>
      </c>
    </row>
    <row r="95" spans="1:30" x14ac:dyDescent="0.25">
      <c r="A95">
        <v>5257</v>
      </c>
      <c r="B95" t="s">
        <v>528</v>
      </c>
      <c r="C95" t="s">
        <v>587</v>
      </c>
      <c r="D95" s="11">
        <f t="shared" si="1"/>
        <v>1262014.6499999999</v>
      </c>
      <c r="E95">
        <v>995824.4</v>
      </c>
      <c r="F95" s="11">
        <v>0</v>
      </c>
      <c r="G95">
        <v>0</v>
      </c>
      <c r="H95">
        <v>0</v>
      </c>
      <c r="I95">
        <v>176682.05</v>
      </c>
      <c r="J95">
        <v>37860.44</v>
      </c>
      <c r="K95">
        <v>31550.37</v>
      </c>
      <c r="L95">
        <v>0</v>
      </c>
      <c r="M95">
        <v>10327.5</v>
      </c>
      <c r="N95">
        <v>0</v>
      </c>
      <c r="O95">
        <v>0</v>
      </c>
      <c r="P95">
        <v>0</v>
      </c>
      <c r="Q95">
        <v>0</v>
      </c>
      <c r="R95">
        <v>0</v>
      </c>
      <c r="S95">
        <v>1005595</v>
      </c>
      <c r="T95" s="2">
        <v>45324</v>
      </c>
      <c r="V95" s="2" t="s">
        <v>31</v>
      </c>
      <c r="W95">
        <v>105408</v>
      </c>
      <c r="X95">
        <v>0</v>
      </c>
      <c r="Y95" t="s">
        <v>551</v>
      </c>
      <c r="Z95">
        <v>266190.25</v>
      </c>
      <c r="AA95" t="s">
        <v>2470</v>
      </c>
      <c r="AB95">
        <v>115989</v>
      </c>
      <c r="AC95">
        <v>0.71</v>
      </c>
      <c r="AD95" t="s">
        <v>2890</v>
      </c>
    </row>
    <row r="96" spans="1:30" x14ac:dyDescent="0.25">
      <c r="A96">
        <v>5271</v>
      </c>
      <c r="B96" t="s">
        <v>211</v>
      </c>
      <c r="C96" t="s">
        <v>212</v>
      </c>
      <c r="D96" s="11">
        <f t="shared" si="1"/>
        <v>1029028.6599999999</v>
      </c>
      <c r="E96">
        <v>977669.6</v>
      </c>
      <c r="F96" s="11">
        <v>0</v>
      </c>
      <c r="G96">
        <v>0</v>
      </c>
      <c r="H96">
        <v>0</v>
      </c>
      <c r="I96">
        <v>144064.01</v>
      </c>
      <c r="J96">
        <v>30870.86</v>
      </c>
      <c r="K96">
        <v>25725.71</v>
      </c>
      <c r="L96">
        <v>0</v>
      </c>
      <c r="M96">
        <v>10327.5</v>
      </c>
      <c r="N96">
        <v>0</v>
      </c>
      <c r="O96">
        <v>0</v>
      </c>
      <c r="P96">
        <v>0</v>
      </c>
      <c r="Q96">
        <v>0</v>
      </c>
      <c r="R96">
        <v>0</v>
      </c>
      <c r="S96">
        <v>960088</v>
      </c>
      <c r="T96" s="2">
        <v>45261</v>
      </c>
      <c r="V96" s="2" t="s">
        <v>31</v>
      </c>
      <c r="W96">
        <v>105408</v>
      </c>
      <c r="X96">
        <v>0</v>
      </c>
      <c r="Y96" t="s">
        <v>2891</v>
      </c>
      <c r="Z96">
        <v>51359.06</v>
      </c>
      <c r="AA96" t="s">
        <v>2470</v>
      </c>
      <c r="AB96">
        <v>90774</v>
      </c>
      <c r="AC96">
        <v>0.42</v>
      </c>
      <c r="AD96" t="s">
        <v>2892</v>
      </c>
    </row>
    <row r="97" spans="1:30" x14ac:dyDescent="0.25">
      <c r="A97">
        <v>5308</v>
      </c>
      <c r="B97" t="s">
        <v>647</v>
      </c>
      <c r="C97" t="s">
        <v>689</v>
      </c>
      <c r="D97" s="11">
        <f t="shared" si="1"/>
        <v>487405.7</v>
      </c>
      <c r="E97">
        <v>487405.7</v>
      </c>
      <c r="F97" s="11">
        <v>0</v>
      </c>
      <c r="G97">
        <v>0</v>
      </c>
      <c r="H97">
        <v>0</v>
      </c>
      <c r="I97">
        <v>68236.800000000003</v>
      </c>
      <c r="J97">
        <v>15026.88</v>
      </c>
      <c r="K97">
        <v>12185.14</v>
      </c>
      <c r="L97">
        <v>0</v>
      </c>
      <c r="M97">
        <v>10327.5</v>
      </c>
      <c r="N97">
        <v>0</v>
      </c>
      <c r="O97">
        <v>95508.5</v>
      </c>
      <c r="P97">
        <v>0</v>
      </c>
      <c r="Q97">
        <v>404.71</v>
      </c>
      <c r="R97">
        <v>404.71</v>
      </c>
      <c r="S97">
        <v>286526</v>
      </c>
      <c r="T97" s="2">
        <v>45581</v>
      </c>
      <c r="V97" s="2" t="s">
        <v>31</v>
      </c>
      <c r="W97">
        <v>105408</v>
      </c>
      <c r="X97">
        <v>0</v>
      </c>
      <c r="Y97" t="s">
        <v>551</v>
      </c>
      <c r="Z97">
        <v>0</v>
      </c>
      <c r="AA97" t="s">
        <v>2470</v>
      </c>
      <c r="AB97">
        <v>53882.5</v>
      </c>
      <c r="AC97">
        <v>0.41</v>
      </c>
      <c r="AD97" t="s">
        <v>1547</v>
      </c>
    </row>
    <row r="98" spans="1:30" x14ac:dyDescent="0.25">
      <c r="A98">
        <v>5361</v>
      </c>
      <c r="B98" t="s">
        <v>636</v>
      </c>
      <c r="C98" t="s">
        <v>690</v>
      </c>
      <c r="D98" s="11">
        <f t="shared" si="1"/>
        <v>999858.8</v>
      </c>
      <c r="E98">
        <v>999858.8</v>
      </c>
      <c r="F98" s="11">
        <v>0</v>
      </c>
      <c r="G98">
        <v>0</v>
      </c>
      <c r="H98">
        <v>0</v>
      </c>
      <c r="I98">
        <v>139980.24</v>
      </c>
      <c r="J98">
        <v>29995.77</v>
      </c>
      <c r="K98">
        <v>24996.47</v>
      </c>
      <c r="L98">
        <v>0</v>
      </c>
      <c r="M98">
        <v>10327.5</v>
      </c>
      <c r="N98">
        <v>0</v>
      </c>
      <c r="O98">
        <v>0</v>
      </c>
      <c r="P98">
        <v>0</v>
      </c>
      <c r="Q98">
        <v>0</v>
      </c>
      <c r="R98">
        <v>0</v>
      </c>
      <c r="S98">
        <v>794559</v>
      </c>
      <c r="T98" s="2">
        <v>45390</v>
      </c>
      <c r="V98" s="2" t="s">
        <v>31</v>
      </c>
      <c r="W98">
        <v>2808</v>
      </c>
      <c r="X98">
        <v>0</v>
      </c>
      <c r="Y98" t="s">
        <v>551</v>
      </c>
      <c r="Z98">
        <v>0</v>
      </c>
      <c r="AA98" t="s">
        <v>2470</v>
      </c>
      <c r="AB98">
        <v>58835</v>
      </c>
      <c r="AC98">
        <v>0.18</v>
      </c>
      <c r="AD98" t="s">
        <v>2893</v>
      </c>
    </row>
    <row r="99" spans="1:30" x14ac:dyDescent="0.25">
      <c r="A99">
        <v>5365</v>
      </c>
      <c r="B99" t="s">
        <v>637</v>
      </c>
      <c r="C99" t="s">
        <v>691</v>
      </c>
      <c r="D99" s="11">
        <f t="shared" si="1"/>
        <v>930937.8</v>
      </c>
      <c r="E99">
        <v>930937.8</v>
      </c>
      <c r="F99" s="11">
        <v>0</v>
      </c>
      <c r="G99">
        <v>0</v>
      </c>
      <c r="H99">
        <v>0</v>
      </c>
      <c r="I99">
        <v>130331.3</v>
      </c>
      <c r="J99">
        <v>27928.14</v>
      </c>
      <c r="K99">
        <v>23273.45</v>
      </c>
      <c r="L99">
        <v>0</v>
      </c>
      <c r="M99">
        <v>10327.5</v>
      </c>
      <c r="N99">
        <v>0</v>
      </c>
      <c r="O99">
        <v>0</v>
      </c>
      <c r="P99">
        <v>0</v>
      </c>
      <c r="Q99">
        <v>0</v>
      </c>
      <c r="R99">
        <v>0</v>
      </c>
      <c r="S99">
        <v>739078</v>
      </c>
      <c r="T99" s="2">
        <v>45390</v>
      </c>
      <c r="V99" s="2" t="s">
        <v>31</v>
      </c>
      <c r="W99">
        <v>105408</v>
      </c>
      <c r="X99">
        <v>0</v>
      </c>
      <c r="Y99" t="s">
        <v>551</v>
      </c>
      <c r="Z99">
        <v>0</v>
      </c>
      <c r="AA99" t="s">
        <v>2470</v>
      </c>
      <c r="AB99">
        <v>0</v>
      </c>
      <c r="AC99">
        <v>0.59</v>
      </c>
      <c r="AD99" t="s">
        <v>2879</v>
      </c>
    </row>
    <row r="100" spans="1:30" x14ac:dyDescent="0.25">
      <c r="A100">
        <v>5369</v>
      </c>
      <c r="B100" t="s">
        <v>215</v>
      </c>
      <c r="C100" t="s">
        <v>216</v>
      </c>
      <c r="D100" s="11">
        <f t="shared" si="1"/>
        <v>413526</v>
      </c>
      <c r="E100">
        <v>413526</v>
      </c>
      <c r="F100" s="11">
        <v>0</v>
      </c>
      <c r="G100">
        <v>0</v>
      </c>
      <c r="H100">
        <v>0</v>
      </c>
      <c r="I100">
        <v>57893.64</v>
      </c>
      <c r="J100">
        <v>12405.78</v>
      </c>
      <c r="K100">
        <v>10338.15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-40000</v>
      </c>
      <c r="R100">
        <v>0</v>
      </c>
      <c r="S100">
        <v>292888</v>
      </c>
      <c r="T100" s="2">
        <v>45098</v>
      </c>
      <c r="U100" s="2">
        <v>45593</v>
      </c>
      <c r="V100" s="2" t="s">
        <v>31</v>
      </c>
      <c r="W100">
        <v>3801</v>
      </c>
      <c r="X100">
        <v>0</v>
      </c>
      <c r="Y100" t="s">
        <v>551</v>
      </c>
      <c r="Z100">
        <v>0</v>
      </c>
      <c r="AA100" t="s">
        <v>2470</v>
      </c>
      <c r="AB100">
        <v>58835</v>
      </c>
      <c r="AC100">
        <v>-0.43</v>
      </c>
      <c r="AD100" t="s">
        <v>2894</v>
      </c>
    </row>
    <row r="101" spans="1:30" x14ac:dyDescent="0.25">
      <c r="A101">
        <v>5448</v>
      </c>
      <c r="B101" t="s">
        <v>217</v>
      </c>
      <c r="C101" t="s">
        <v>218</v>
      </c>
      <c r="D101" s="11">
        <f t="shared" si="1"/>
        <v>2414386.6800000002</v>
      </c>
      <c r="E101">
        <v>2414386.6800000002</v>
      </c>
      <c r="F101" s="11">
        <v>0</v>
      </c>
      <c r="G101">
        <v>0</v>
      </c>
      <c r="H101">
        <v>0</v>
      </c>
      <c r="I101">
        <v>338014.13</v>
      </c>
      <c r="J101">
        <v>72431.600000000006</v>
      </c>
      <c r="K101">
        <v>60359.67</v>
      </c>
      <c r="L101">
        <v>0</v>
      </c>
      <c r="M101">
        <v>10327.5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1933254</v>
      </c>
      <c r="T101" s="2">
        <v>45152</v>
      </c>
      <c r="V101" s="2" t="s">
        <v>31</v>
      </c>
      <c r="W101">
        <v>2808</v>
      </c>
      <c r="X101">
        <v>0</v>
      </c>
      <c r="Y101" t="s">
        <v>551</v>
      </c>
      <c r="Z101">
        <v>0</v>
      </c>
      <c r="AA101" t="s">
        <v>2470</v>
      </c>
      <c r="AB101">
        <v>623651</v>
      </c>
      <c r="AC101">
        <v>0.22</v>
      </c>
      <c r="AD101" t="s">
        <v>2895</v>
      </c>
    </row>
    <row r="102" spans="1:30" x14ac:dyDescent="0.25">
      <c r="A102">
        <v>5452</v>
      </c>
      <c r="B102" t="s">
        <v>219</v>
      </c>
      <c r="C102" t="s">
        <v>220</v>
      </c>
      <c r="D102" s="11">
        <f t="shared" si="1"/>
        <v>1432453.23</v>
      </c>
      <c r="E102">
        <v>1124925.2</v>
      </c>
      <c r="F102" s="11">
        <v>0</v>
      </c>
      <c r="G102">
        <v>0</v>
      </c>
      <c r="H102">
        <v>0</v>
      </c>
      <c r="I102">
        <v>200543.45</v>
      </c>
      <c r="J102">
        <v>42973.59</v>
      </c>
      <c r="K102">
        <v>35811.33</v>
      </c>
      <c r="L102">
        <v>0</v>
      </c>
      <c r="M102">
        <v>10327.5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1142798</v>
      </c>
      <c r="T102" s="2">
        <v>45293</v>
      </c>
      <c r="V102" s="2" t="s">
        <v>31</v>
      </c>
      <c r="W102">
        <v>105408</v>
      </c>
      <c r="X102">
        <v>0</v>
      </c>
      <c r="Y102" t="s">
        <v>551</v>
      </c>
      <c r="Z102">
        <v>307528.03000000003</v>
      </c>
      <c r="AA102" t="s">
        <v>2470</v>
      </c>
      <c r="AB102">
        <v>226935</v>
      </c>
      <c r="AC102">
        <v>0.64</v>
      </c>
      <c r="AD102" t="s">
        <v>2838</v>
      </c>
    </row>
    <row r="103" spans="1:30" x14ac:dyDescent="0.25">
      <c r="A103">
        <v>5461</v>
      </c>
      <c r="B103" t="s">
        <v>1830</v>
      </c>
      <c r="C103" t="s">
        <v>1831</v>
      </c>
      <c r="D103" s="11">
        <f t="shared" si="1"/>
        <v>1432453.23</v>
      </c>
      <c r="E103">
        <v>1124925.2</v>
      </c>
      <c r="F103" s="11">
        <v>0</v>
      </c>
      <c r="G103">
        <v>0</v>
      </c>
      <c r="H103">
        <v>0</v>
      </c>
      <c r="I103">
        <v>200543.45</v>
      </c>
      <c r="J103">
        <v>42973.59</v>
      </c>
      <c r="K103">
        <v>35811.33</v>
      </c>
      <c r="L103">
        <v>0</v>
      </c>
      <c r="M103">
        <v>10327.5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1142798</v>
      </c>
      <c r="T103" s="2">
        <v>45497</v>
      </c>
      <c r="V103" s="2" t="s">
        <v>31</v>
      </c>
      <c r="W103">
        <v>2808</v>
      </c>
      <c r="X103">
        <v>0</v>
      </c>
      <c r="Y103" t="s">
        <v>551</v>
      </c>
      <c r="Z103">
        <v>307528.03000000003</v>
      </c>
      <c r="AA103" t="s">
        <v>2470</v>
      </c>
      <c r="AB103">
        <v>226935</v>
      </c>
      <c r="AC103">
        <v>0.64</v>
      </c>
      <c r="AD103" t="s">
        <v>2838</v>
      </c>
    </row>
    <row r="104" spans="1:30" x14ac:dyDescent="0.25">
      <c r="A104">
        <v>5493</v>
      </c>
      <c r="B104" t="s">
        <v>2591</v>
      </c>
      <c r="C104" t="s">
        <v>2592</v>
      </c>
      <c r="D104" s="11">
        <f t="shared" si="1"/>
        <v>217064.53</v>
      </c>
      <c r="E104">
        <v>178858.4</v>
      </c>
      <c r="F104" s="11">
        <v>0</v>
      </c>
      <c r="G104">
        <v>0</v>
      </c>
      <c r="H104">
        <v>0</v>
      </c>
      <c r="I104">
        <v>30389.040000000001</v>
      </c>
      <c r="J104">
        <v>7513.44</v>
      </c>
      <c r="K104">
        <v>5426.61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1001.5</v>
      </c>
      <c r="R104">
        <v>1001.5</v>
      </c>
      <c r="S104">
        <v>174737</v>
      </c>
      <c r="T104" s="2">
        <v>45540</v>
      </c>
      <c r="U104" s="2">
        <v>45590</v>
      </c>
      <c r="V104" s="2" t="s">
        <v>31</v>
      </c>
      <c r="W104">
        <v>105408</v>
      </c>
      <c r="X104">
        <v>0</v>
      </c>
      <c r="Y104" t="s">
        <v>551</v>
      </c>
      <c r="Z104">
        <v>38206.129999999997</v>
      </c>
      <c r="AA104" t="s">
        <v>2470</v>
      </c>
      <c r="AB104">
        <v>15129</v>
      </c>
      <c r="AC104">
        <v>0.06</v>
      </c>
      <c r="AD104" t="s">
        <v>2869</v>
      </c>
    </row>
    <row r="105" spans="1:30" x14ac:dyDescent="0.25">
      <c r="A105">
        <v>5511</v>
      </c>
      <c r="B105" t="s">
        <v>221</v>
      </c>
      <c r="C105" t="s">
        <v>222</v>
      </c>
      <c r="D105" s="11">
        <f t="shared" si="1"/>
        <v>1068779.8</v>
      </c>
      <c r="E105">
        <v>1068779.8</v>
      </c>
      <c r="F105" s="11">
        <v>0</v>
      </c>
      <c r="G105">
        <v>0</v>
      </c>
      <c r="H105">
        <v>0</v>
      </c>
      <c r="I105">
        <v>149629.18</v>
      </c>
      <c r="J105">
        <v>32063.4</v>
      </c>
      <c r="K105">
        <v>26719.5</v>
      </c>
      <c r="L105">
        <v>0</v>
      </c>
      <c r="M105">
        <v>10327.5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996876</v>
      </c>
      <c r="T105" s="2">
        <v>45497</v>
      </c>
      <c r="V105" s="2" t="s">
        <v>31</v>
      </c>
      <c r="W105">
        <v>110206</v>
      </c>
      <c r="X105">
        <v>0</v>
      </c>
      <c r="Y105" t="s">
        <v>2828</v>
      </c>
      <c r="Z105">
        <v>0</v>
      </c>
      <c r="AA105" t="s">
        <v>2470</v>
      </c>
      <c r="AB105">
        <v>117670</v>
      </c>
      <c r="AC105">
        <v>-0.22</v>
      </c>
      <c r="AD105" t="s">
        <v>2822</v>
      </c>
    </row>
    <row r="106" spans="1:30" x14ac:dyDescent="0.25">
      <c r="A106">
        <v>5656</v>
      </c>
      <c r="B106" t="s">
        <v>223</v>
      </c>
      <c r="C106" t="s">
        <v>224</v>
      </c>
      <c r="D106" s="11">
        <f t="shared" si="1"/>
        <v>930937.8</v>
      </c>
      <c r="E106">
        <v>930937.8</v>
      </c>
      <c r="F106" s="11">
        <v>0</v>
      </c>
      <c r="G106">
        <v>0</v>
      </c>
      <c r="H106">
        <v>0</v>
      </c>
      <c r="I106">
        <v>130331.3</v>
      </c>
      <c r="J106">
        <v>27928.14</v>
      </c>
      <c r="K106">
        <v>23273.45</v>
      </c>
      <c r="L106">
        <v>0</v>
      </c>
      <c r="M106">
        <v>10327.5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739078</v>
      </c>
      <c r="T106" s="2">
        <v>45261</v>
      </c>
      <c r="V106" s="2" t="s">
        <v>31</v>
      </c>
      <c r="W106">
        <v>105408</v>
      </c>
      <c r="X106">
        <v>0</v>
      </c>
      <c r="Y106" t="s">
        <v>551</v>
      </c>
      <c r="Z106">
        <v>0</v>
      </c>
      <c r="AA106" t="s">
        <v>2470</v>
      </c>
      <c r="AB106">
        <v>0</v>
      </c>
      <c r="AC106">
        <v>0.59</v>
      </c>
      <c r="AD106" t="s">
        <v>2879</v>
      </c>
    </row>
    <row r="107" spans="1:30" x14ac:dyDescent="0.25">
      <c r="A107">
        <v>5664</v>
      </c>
      <c r="B107" t="s">
        <v>225</v>
      </c>
      <c r="C107" t="s">
        <v>226</v>
      </c>
      <c r="D107" s="11">
        <f t="shared" si="1"/>
        <v>999858.8</v>
      </c>
      <c r="E107">
        <v>999858.8</v>
      </c>
      <c r="F107" s="11">
        <v>0</v>
      </c>
      <c r="G107">
        <v>0</v>
      </c>
      <c r="H107">
        <v>0</v>
      </c>
      <c r="I107">
        <v>139980.24</v>
      </c>
      <c r="J107">
        <v>29995.77</v>
      </c>
      <c r="K107">
        <v>24996.47</v>
      </c>
      <c r="L107">
        <v>0</v>
      </c>
      <c r="M107">
        <v>10327.5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794559</v>
      </c>
      <c r="T107" s="2">
        <v>45176</v>
      </c>
      <c r="V107" s="2" t="s">
        <v>31</v>
      </c>
      <c r="W107">
        <v>105408</v>
      </c>
      <c r="X107">
        <v>0</v>
      </c>
      <c r="Y107" t="s">
        <v>551</v>
      </c>
      <c r="Z107">
        <v>0</v>
      </c>
      <c r="AA107" t="s">
        <v>2470</v>
      </c>
      <c r="AB107">
        <v>58835</v>
      </c>
      <c r="AC107">
        <v>0.18</v>
      </c>
      <c r="AD107" t="s">
        <v>2893</v>
      </c>
    </row>
    <row r="108" spans="1:30" x14ac:dyDescent="0.25">
      <c r="A108">
        <v>5700</v>
      </c>
      <c r="B108" t="s">
        <v>227</v>
      </c>
      <c r="C108" t="s">
        <v>228</v>
      </c>
      <c r="D108" s="11">
        <f t="shared" si="1"/>
        <v>818710</v>
      </c>
      <c r="E108">
        <v>818710</v>
      </c>
      <c r="F108" s="11">
        <v>0</v>
      </c>
      <c r="G108">
        <v>0</v>
      </c>
      <c r="H108">
        <v>0</v>
      </c>
      <c r="I108">
        <v>114619.4</v>
      </c>
      <c r="J108">
        <v>24561.3</v>
      </c>
      <c r="K108">
        <v>20467.75</v>
      </c>
      <c r="L108">
        <v>0</v>
      </c>
      <c r="M108">
        <v>10327.5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648734</v>
      </c>
      <c r="T108" s="2">
        <v>45490</v>
      </c>
      <c r="V108" s="2" t="s">
        <v>31</v>
      </c>
      <c r="W108">
        <v>105408</v>
      </c>
      <c r="X108">
        <v>0</v>
      </c>
      <c r="Y108" t="s">
        <v>551</v>
      </c>
      <c r="Z108">
        <v>0</v>
      </c>
      <c r="AA108" t="s">
        <v>2475</v>
      </c>
      <c r="AB108">
        <v>23250</v>
      </c>
      <c r="AC108">
        <v>-0.05</v>
      </c>
      <c r="AD108" t="s">
        <v>2896</v>
      </c>
    </row>
    <row r="109" spans="1:30" x14ac:dyDescent="0.25">
      <c r="A109">
        <v>5716</v>
      </c>
      <c r="B109" t="s">
        <v>229</v>
      </c>
      <c r="C109" t="s">
        <v>230</v>
      </c>
      <c r="D109" s="11">
        <f t="shared" si="1"/>
        <v>1078367.19</v>
      </c>
      <c r="E109">
        <v>838482.8</v>
      </c>
      <c r="F109" s="11">
        <v>0</v>
      </c>
      <c r="G109">
        <v>0</v>
      </c>
      <c r="H109">
        <v>0</v>
      </c>
      <c r="I109">
        <v>150971.41</v>
      </c>
      <c r="J109">
        <v>32351.02</v>
      </c>
      <c r="K109">
        <v>26959.18</v>
      </c>
      <c r="L109">
        <v>0</v>
      </c>
      <c r="M109">
        <v>10327.5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857758</v>
      </c>
      <c r="T109" s="2">
        <v>45026</v>
      </c>
      <c r="V109" s="2" t="s">
        <v>31</v>
      </c>
      <c r="W109">
        <v>105408</v>
      </c>
      <c r="X109">
        <v>0</v>
      </c>
      <c r="Y109" t="s">
        <v>551</v>
      </c>
      <c r="Z109">
        <v>239884.39</v>
      </c>
      <c r="AA109" t="s">
        <v>2470</v>
      </c>
      <c r="AB109">
        <v>105903</v>
      </c>
      <c r="AC109">
        <v>-0.08</v>
      </c>
      <c r="AD109" t="s">
        <v>2897</v>
      </c>
    </row>
    <row r="110" spans="1:30" x14ac:dyDescent="0.25">
      <c r="A110">
        <v>5717</v>
      </c>
      <c r="B110" t="s">
        <v>648</v>
      </c>
      <c r="C110" t="s">
        <v>692</v>
      </c>
      <c r="D110" s="11">
        <f t="shared" si="1"/>
        <v>611153.43000000005</v>
      </c>
      <c r="E110">
        <v>491524.4</v>
      </c>
      <c r="F110" s="11">
        <v>0</v>
      </c>
      <c r="G110">
        <v>0</v>
      </c>
      <c r="H110">
        <v>0</v>
      </c>
      <c r="I110">
        <v>85561.48</v>
      </c>
      <c r="J110">
        <v>18334.599999999999</v>
      </c>
      <c r="K110">
        <v>15278.84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491979</v>
      </c>
      <c r="T110" s="2">
        <v>45399</v>
      </c>
      <c r="U110" s="2">
        <v>45589</v>
      </c>
      <c r="V110" s="2" t="s">
        <v>31</v>
      </c>
      <c r="W110">
        <v>2808</v>
      </c>
      <c r="X110">
        <v>0</v>
      </c>
      <c r="Y110" t="s">
        <v>551</v>
      </c>
      <c r="Z110">
        <v>119629.03</v>
      </c>
      <c r="AA110" t="s">
        <v>2470</v>
      </c>
      <c r="AB110">
        <v>45387</v>
      </c>
      <c r="AC110">
        <v>0.49</v>
      </c>
      <c r="AD110" t="s">
        <v>2898</v>
      </c>
    </row>
    <row r="111" spans="1:30" x14ac:dyDescent="0.25">
      <c r="A111">
        <v>5728</v>
      </c>
      <c r="B111" t="s">
        <v>1446</v>
      </c>
      <c r="C111" t="s">
        <v>1497</v>
      </c>
      <c r="D111" s="11">
        <f t="shared" si="1"/>
        <v>1147891.3999999999</v>
      </c>
      <c r="E111">
        <v>1147891.3999999999</v>
      </c>
      <c r="F111" s="11">
        <v>0</v>
      </c>
      <c r="G111">
        <v>0</v>
      </c>
      <c r="H111">
        <v>0</v>
      </c>
      <c r="I111">
        <v>160704.79999999999</v>
      </c>
      <c r="J111">
        <v>34436.74</v>
      </c>
      <c r="K111">
        <v>28697.29</v>
      </c>
      <c r="L111">
        <v>0</v>
      </c>
      <c r="M111">
        <v>10327.5</v>
      </c>
      <c r="N111">
        <v>0</v>
      </c>
      <c r="O111">
        <v>0</v>
      </c>
      <c r="P111">
        <v>0</v>
      </c>
      <c r="Q111">
        <v>-40000</v>
      </c>
      <c r="R111">
        <v>0</v>
      </c>
      <c r="S111">
        <v>873725</v>
      </c>
      <c r="T111" s="2">
        <v>45446</v>
      </c>
      <c r="V111" s="2" t="s">
        <v>31</v>
      </c>
      <c r="W111">
        <v>105408</v>
      </c>
      <c r="X111">
        <v>0</v>
      </c>
      <c r="Y111" t="s">
        <v>551</v>
      </c>
      <c r="Z111">
        <v>0</v>
      </c>
      <c r="AA111" t="s">
        <v>2467</v>
      </c>
      <c r="AB111">
        <v>69055</v>
      </c>
      <c r="AC111">
        <v>-7.0000000000000007E-2</v>
      </c>
      <c r="AD111" t="s">
        <v>2899</v>
      </c>
    </row>
    <row r="112" spans="1:30" x14ac:dyDescent="0.25">
      <c r="A112">
        <v>5788</v>
      </c>
      <c r="B112" t="s">
        <v>231</v>
      </c>
      <c r="C112" t="s">
        <v>232</v>
      </c>
      <c r="D112" s="11">
        <f t="shared" si="1"/>
        <v>1030116.8</v>
      </c>
      <c r="E112">
        <v>1030116.8</v>
      </c>
      <c r="F112" s="11">
        <v>0</v>
      </c>
      <c r="G112">
        <v>0</v>
      </c>
      <c r="H112">
        <v>0</v>
      </c>
      <c r="I112">
        <v>144216.35999999999</v>
      </c>
      <c r="J112">
        <v>30903.51</v>
      </c>
      <c r="K112">
        <v>25752.92</v>
      </c>
      <c r="L112">
        <v>0</v>
      </c>
      <c r="M112">
        <v>10327.5</v>
      </c>
      <c r="N112">
        <v>0</v>
      </c>
      <c r="O112">
        <v>204729</v>
      </c>
      <c r="P112">
        <v>0</v>
      </c>
      <c r="Q112">
        <v>-40000</v>
      </c>
      <c r="R112">
        <v>0</v>
      </c>
      <c r="S112">
        <v>574187</v>
      </c>
      <c r="T112" s="2">
        <v>45110</v>
      </c>
      <c r="V112" s="2" t="s">
        <v>31</v>
      </c>
      <c r="W112">
        <v>105408</v>
      </c>
      <c r="X112">
        <v>0</v>
      </c>
      <c r="Y112" t="s">
        <v>551</v>
      </c>
      <c r="Z112">
        <v>0</v>
      </c>
      <c r="AA112" t="s">
        <v>2470</v>
      </c>
      <c r="AB112">
        <v>84050</v>
      </c>
      <c r="AC112">
        <v>-0.51</v>
      </c>
      <c r="AD112" t="s">
        <v>2900</v>
      </c>
    </row>
    <row r="113" spans="1:30" x14ac:dyDescent="0.25">
      <c r="A113">
        <v>5816</v>
      </c>
      <c r="B113" t="s">
        <v>2604</v>
      </c>
      <c r="C113" t="s">
        <v>2605</v>
      </c>
      <c r="D113" s="11">
        <f t="shared" si="1"/>
        <v>1068779.8</v>
      </c>
      <c r="E113">
        <v>1068779.8</v>
      </c>
      <c r="F113" s="11">
        <v>0</v>
      </c>
      <c r="G113">
        <v>0</v>
      </c>
      <c r="H113">
        <v>0</v>
      </c>
      <c r="I113">
        <v>149629.18</v>
      </c>
      <c r="J113">
        <v>32063.4</v>
      </c>
      <c r="K113">
        <v>26719.5</v>
      </c>
      <c r="L113">
        <v>0</v>
      </c>
      <c r="M113">
        <v>10327.5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996876</v>
      </c>
      <c r="T113" s="2">
        <v>45555</v>
      </c>
      <c r="V113" s="2" t="s">
        <v>31</v>
      </c>
      <c r="W113">
        <v>122104</v>
      </c>
      <c r="X113">
        <v>0</v>
      </c>
      <c r="Y113" t="s">
        <v>2828</v>
      </c>
      <c r="Z113">
        <v>0</v>
      </c>
      <c r="AA113" t="s">
        <v>2470</v>
      </c>
      <c r="AB113">
        <v>117670</v>
      </c>
      <c r="AC113">
        <v>-0.22</v>
      </c>
      <c r="AD113" t="s">
        <v>2822</v>
      </c>
    </row>
    <row r="114" spans="1:30" x14ac:dyDescent="0.25">
      <c r="A114">
        <v>5831</v>
      </c>
      <c r="B114" t="s">
        <v>235</v>
      </c>
      <c r="C114" t="s">
        <v>236</v>
      </c>
      <c r="D114" s="11">
        <f t="shared" si="1"/>
        <v>1504547.0099999998</v>
      </c>
      <c r="E114">
        <v>1180734.3999999999</v>
      </c>
      <c r="F114" s="11">
        <v>0</v>
      </c>
      <c r="G114">
        <v>0</v>
      </c>
      <c r="H114">
        <v>0</v>
      </c>
      <c r="I114">
        <v>210636.58</v>
      </c>
      <c r="J114">
        <v>45136.41</v>
      </c>
      <c r="K114">
        <v>37613.68</v>
      </c>
      <c r="L114">
        <v>0</v>
      </c>
      <c r="M114">
        <v>10327.5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1200833</v>
      </c>
      <c r="T114" s="2">
        <v>45261</v>
      </c>
      <c r="V114" s="2" t="s">
        <v>31</v>
      </c>
      <c r="W114">
        <v>105408</v>
      </c>
      <c r="X114">
        <v>0</v>
      </c>
      <c r="Y114" t="s">
        <v>551</v>
      </c>
      <c r="Z114">
        <v>323812.61</v>
      </c>
      <c r="AA114" t="s">
        <v>2470</v>
      </c>
      <c r="AB114">
        <v>237021</v>
      </c>
      <c r="AC114">
        <v>0.16</v>
      </c>
      <c r="AD114" t="s">
        <v>2901</v>
      </c>
    </row>
    <row r="115" spans="1:30" x14ac:dyDescent="0.25">
      <c r="A115">
        <v>5853</v>
      </c>
      <c r="B115" t="s">
        <v>694</v>
      </c>
      <c r="C115" t="s">
        <v>695</v>
      </c>
      <c r="D115" s="11">
        <f t="shared" si="1"/>
        <v>2414386.6800000002</v>
      </c>
      <c r="E115">
        <v>2414386.6800000002</v>
      </c>
      <c r="F115" s="11">
        <v>0</v>
      </c>
      <c r="G115">
        <v>0</v>
      </c>
      <c r="H115">
        <v>0</v>
      </c>
      <c r="I115">
        <v>338014.13</v>
      </c>
      <c r="J115">
        <v>72431.600000000006</v>
      </c>
      <c r="K115">
        <v>60359.67</v>
      </c>
      <c r="L115">
        <v>0</v>
      </c>
      <c r="M115">
        <v>10327.5</v>
      </c>
      <c r="N115">
        <v>0</v>
      </c>
      <c r="O115">
        <v>579976.19999999995</v>
      </c>
      <c r="P115">
        <v>0</v>
      </c>
      <c r="Q115">
        <v>0</v>
      </c>
      <c r="R115">
        <v>0</v>
      </c>
      <c r="S115">
        <v>1353277.1</v>
      </c>
      <c r="T115" s="2">
        <v>45419</v>
      </c>
      <c r="V115" s="2" t="s">
        <v>31</v>
      </c>
      <c r="W115">
        <v>110206</v>
      </c>
      <c r="X115">
        <v>0</v>
      </c>
      <c r="Y115" t="s">
        <v>551</v>
      </c>
      <c r="Z115">
        <v>0</v>
      </c>
      <c r="AA115" t="s">
        <v>2470</v>
      </c>
      <c r="AB115">
        <v>623651</v>
      </c>
      <c r="AC115">
        <v>-0.48</v>
      </c>
      <c r="AD115" t="s">
        <v>2902</v>
      </c>
    </row>
    <row r="116" spans="1:30" x14ac:dyDescent="0.25">
      <c r="A116">
        <v>5907</v>
      </c>
      <c r="B116" t="s">
        <v>242</v>
      </c>
      <c r="C116" t="s">
        <v>243</v>
      </c>
      <c r="D116" s="11">
        <f t="shared" si="1"/>
        <v>839170</v>
      </c>
      <c r="E116">
        <v>839170</v>
      </c>
      <c r="F116" s="11">
        <v>0</v>
      </c>
      <c r="G116">
        <v>0</v>
      </c>
      <c r="H116">
        <v>0</v>
      </c>
      <c r="I116">
        <v>117483.8</v>
      </c>
      <c r="J116">
        <v>25175.1</v>
      </c>
      <c r="K116">
        <v>20979.25</v>
      </c>
      <c r="L116">
        <v>0</v>
      </c>
      <c r="M116">
        <v>10327.5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665204</v>
      </c>
      <c r="T116" s="2">
        <v>45261</v>
      </c>
      <c r="V116" s="2" t="s">
        <v>31</v>
      </c>
      <c r="W116">
        <v>2808</v>
      </c>
      <c r="X116">
        <v>0</v>
      </c>
      <c r="Y116" t="s">
        <v>551</v>
      </c>
      <c r="Z116">
        <v>0</v>
      </c>
      <c r="AA116" t="s">
        <v>2475</v>
      </c>
      <c r="AB116">
        <v>41850</v>
      </c>
      <c r="AC116">
        <v>-0.35</v>
      </c>
      <c r="AD116" t="s">
        <v>2903</v>
      </c>
    </row>
    <row r="117" spans="1:30" x14ac:dyDescent="0.25">
      <c r="A117">
        <v>5966</v>
      </c>
      <c r="B117" t="s">
        <v>244</v>
      </c>
      <c r="C117" t="s">
        <v>245</v>
      </c>
      <c r="D117" s="11">
        <f t="shared" si="1"/>
        <v>2442990.5699999998</v>
      </c>
      <c r="E117">
        <v>2442990.5699999998</v>
      </c>
      <c r="F117" s="11">
        <v>0</v>
      </c>
      <c r="G117">
        <v>0</v>
      </c>
      <c r="H117">
        <v>0</v>
      </c>
      <c r="I117">
        <v>342018.67</v>
      </c>
      <c r="J117">
        <v>73289.710000000006</v>
      </c>
      <c r="K117">
        <v>61074.76</v>
      </c>
      <c r="L117">
        <v>0</v>
      </c>
      <c r="M117">
        <v>10327.5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1956280</v>
      </c>
      <c r="T117" s="2">
        <v>45261</v>
      </c>
      <c r="V117" s="2" t="s">
        <v>31</v>
      </c>
      <c r="W117">
        <v>121705</v>
      </c>
      <c r="X117">
        <v>0</v>
      </c>
      <c r="Y117" t="s">
        <v>551</v>
      </c>
      <c r="Z117">
        <v>0</v>
      </c>
      <c r="AA117" t="s">
        <v>2470</v>
      </c>
      <c r="AB117">
        <v>548006</v>
      </c>
      <c r="AC117">
        <v>7.0000000000000007E-2</v>
      </c>
      <c r="AD117" t="s">
        <v>2904</v>
      </c>
    </row>
    <row r="118" spans="1:30" x14ac:dyDescent="0.25">
      <c r="A118">
        <v>6034</v>
      </c>
      <c r="B118" t="s">
        <v>246</v>
      </c>
      <c r="C118" t="s">
        <v>247</v>
      </c>
      <c r="D118" s="11">
        <f t="shared" si="1"/>
        <v>880507.8</v>
      </c>
      <c r="E118">
        <v>880507.8</v>
      </c>
      <c r="F118" s="11">
        <v>0</v>
      </c>
      <c r="G118">
        <v>0</v>
      </c>
      <c r="H118">
        <v>0</v>
      </c>
      <c r="I118">
        <v>123271.1</v>
      </c>
      <c r="J118">
        <v>26415.24</v>
      </c>
      <c r="K118">
        <v>22012.7</v>
      </c>
      <c r="L118">
        <v>0</v>
      </c>
      <c r="M118">
        <v>10327.5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698481</v>
      </c>
      <c r="T118" s="2">
        <v>45261</v>
      </c>
      <c r="V118" s="2" t="s">
        <v>31</v>
      </c>
      <c r="W118">
        <v>105408</v>
      </c>
      <c r="X118">
        <v>0</v>
      </c>
      <c r="Y118" t="s">
        <v>551</v>
      </c>
      <c r="Z118">
        <v>0</v>
      </c>
      <c r="AA118" t="s">
        <v>2470</v>
      </c>
      <c r="AB118">
        <v>20172</v>
      </c>
      <c r="AC118">
        <v>-0.26</v>
      </c>
      <c r="AD118" t="s">
        <v>2905</v>
      </c>
    </row>
    <row r="119" spans="1:30" x14ac:dyDescent="0.25">
      <c r="A119">
        <v>6109</v>
      </c>
      <c r="B119" t="s">
        <v>248</v>
      </c>
      <c r="C119" t="s">
        <v>249</v>
      </c>
      <c r="D119" s="11">
        <f t="shared" si="1"/>
        <v>992126.2</v>
      </c>
      <c r="E119">
        <v>992126.2</v>
      </c>
      <c r="F119" s="11">
        <v>0</v>
      </c>
      <c r="G119">
        <v>0</v>
      </c>
      <c r="H119">
        <v>0</v>
      </c>
      <c r="I119">
        <v>138897.68</v>
      </c>
      <c r="J119">
        <v>29763.79</v>
      </c>
      <c r="K119">
        <v>24803.16</v>
      </c>
      <c r="L119">
        <v>0</v>
      </c>
      <c r="M119">
        <v>10327.5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788334</v>
      </c>
      <c r="T119" s="2">
        <v>45261</v>
      </c>
      <c r="V119" s="2" t="s">
        <v>31</v>
      </c>
      <c r="W119">
        <v>2808</v>
      </c>
      <c r="X119">
        <v>0</v>
      </c>
      <c r="Y119" t="s">
        <v>551</v>
      </c>
      <c r="Z119">
        <v>0</v>
      </c>
      <c r="AA119" t="s">
        <v>2470</v>
      </c>
      <c r="AB119">
        <v>52111</v>
      </c>
      <c r="AC119">
        <v>-7.0000000000000007E-2</v>
      </c>
      <c r="AD119" t="s">
        <v>2906</v>
      </c>
    </row>
    <row r="120" spans="1:30" x14ac:dyDescent="0.25">
      <c r="A120">
        <v>6132</v>
      </c>
      <c r="B120" t="s">
        <v>250</v>
      </c>
      <c r="C120" t="s">
        <v>251</v>
      </c>
      <c r="D120" s="11">
        <f t="shared" si="1"/>
        <v>1019358.4</v>
      </c>
      <c r="E120">
        <v>1019358.4</v>
      </c>
      <c r="F120" s="11">
        <v>0</v>
      </c>
      <c r="G120">
        <v>0</v>
      </c>
      <c r="H120">
        <v>0</v>
      </c>
      <c r="I120">
        <v>142710.18</v>
      </c>
      <c r="J120">
        <v>30580.75</v>
      </c>
      <c r="K120">
        <v>25483.96</v>
      </c>
      <c r="L120">
        <v>0</v>
      </c>
      <c r="M120">
        <v>10327.5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810256</v>
      </c>
      <c r="T120" s="2">
        <v>45261</v>
      </c>
      <c r="V120" s="2" t="s">
        <v>31</v>
      </c>
      <c r="W120" s="2">
        <v>105408</v>
      </c>
      <c r="X120">
        <v>0</v>
      </c>
      <c r="Y120" t="s">
        <v>551</v>
      </c>
      <c r="Z120">
        <v>0</v>
      </c>
      <c r="AA120" t="s">
        <v>2470</v>
      </c>
      <c r="AB120">
        <v>97498</v>
      </c>
      <c r="AC120">
        <v>-0.01</v>
      </c>
      <c r="AD120" t="s">
        <v>2907</v>
      </c>
    </row>
    <row r="121" spans="1:30" x14ac:dyDescent="0.25">
      <c r="A121">
        <v>6134</v>
      </c>
      <c r="B121" t="s">
        <v>252</v>
      </c>
      <c r="C121" t="s">
        <v>253</v>
      </c>
      <c r="D121" s="11">
        <f t="shared" si="1"/>
        <v>497239.8</v>
      </c>
      <c r="E121">
        <v>497239.8</v>
      </c>
      <c r="F121" s="11">
        <v>0</v>
      </c>
      <c r="G121">
        <v>0</v>
      </c>
      <c r="H121">
        <v>0</v>
      </c>
      <c r="I121">
        <v>69613.570000000007</v>
      </c>
      <c r="J121">
        <v>14917.19</v>
      </c>
      <c r="K121">
        <v>12431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498438</v>
      </c>
      <c r="T121" s="2">
        <v>45490</v>
      </c>
      <c r="U121" s="2">
        <v>45579</v>
      </c>
      <c r="V121" s="2" t="s">
        <v>31</v>
      </c>
      <c r="W121">
        <v>3900</v>
      </c>
      <c r="X121">
        <v>0</v>
      </c>
      <c r="Y121" t="s">
        <v>2908</v>
      </c>
      <c r="Z121">
        <v>0</v>
      </c>
      <c r="AA121" t="s">
        <v>2470</v>
      </c>
      <c r="AB121">
        <v>58835</v>
      </c>
      <c r="AC121">
        <v>-0.04</v>
      </c>
      <c r="AD121" t="s">
        <v>2863</v>
      </c>
    </row>
    <row r="122" spans="1:30" x14ac:dyDescent="0.25">
      <c r="A122">
        <v>6154</v>
      </c>
      <c r="B122" t="s">
        <v>254</v>
      </c>
      <c r="C122" t="s">
        <v>255</v>
      </c>
      <c r="D122" s="11">
        <f t="shared" si="1"/>
        <v>1068779.8</v>
      </c>
      <c r="E122">
        <v>1068779.8</v>
      </c>
      <c r="F122" s="11">
        <v>0</v>
      </c>
      <c r="G122">
        <v>0</v>
      </c>
      <c r="H122">
        <v>0</v>
      </c>
      <c r="I122">
        <v>149629.18</v>
      </c>
      <c r="J122">
        <v>32063.4</v>
      </c>
      <c r="K122">
        <v>26719.5</v>
      </c>
      <c r="L122">
        <v>0</v>
      </c>
      <c r="M122">
        <v>10327.5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996876</v>
      </c>
      <c r="T122" s="2">
        <v>45166</v>
      </c>
      <c r="V122" s="2" t="s">
        <v>31</v>
      </c>
      <c r="W122">
        <v>2808</v>
      </c>
      <c r="X122">
        <v>0</v>
      </c>
      <c r="Y122" t="s">
        <v>2828</v>
      </c>
      <c r="Z122">
        <v>0</v>
      </c>
      <c r="AA122" t="s">
        <v>2470</v>
      </c>
      <c r="AB122">
        <v>117670</v>
      </c>
      <c r="AC122">
        <v>-0.22</v>
      </c>
      <c r="AD122" t="s">
        <v>2822</v>
      </c>
    </row>
    <row r="123" spans="1:30" x14ac:dyDescent="0.25">
      <c r="A123">
        <v>6156</v>
      </c>
      <c r="B123" t="s">
        <v>256</v>
      </c>
      <c r="C123" t="s">
        <v>257</v>
      </c>
      <c r="D123" s="11">
        <f t="shared" si="1"/>
        <v>981367.8</v>
      </c>
      <c r="E123">
        <v>981367.8</v>
      </c>
      <c r="F123" s="11">
        <v>0</v>
      </c>
      <c r="G123">
        <v>0</v>
      </c>
      <c r="H123">
        <v>0</v>
      </c>
      <c r="I123">
        <v>137391.49</v>
      </c>
      <c r="J123">
        <v>29441.03</v>
      </c>
      <c r="K123">
        <v>24534.19</v>
      </c>
      <c r="L123">
        <v>0</v>
      </c>
      <c r="M123">
        <v>10327.5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996876</v>
      </c>
      <c r="T123" s="2">
        <v>45252</v>
      </c>
      <c r="V123" s="2" t="s">
        <v>31</v>
      </c>
      <c r="W123">
        <v>105408</v>
      </c>
      <c r="X123">
        <v>0</v>
      </c>
      <c r="Y123" t="s">
        <v>2909</v>
      </c>
      <c r="Z123">
        <v>0</v>
      </c>
      <c r="AA123" t="s">
        <v>2470</v>
      </c>
      <c r="AB123">
        <v>117670</v>
      </c>
      <c r="AC123">
        <v>-0.59</v>
      </c>
      <c r="AD123" t="s">
        <v>2822</v>
      </c>
    </row>
    <row r="124" spans="1:30" x14ac:dyDescent="0.25">
      <c r="A124">
        <v>6162</v>
      </c>
      <c r="B124" t="s">
        <v>258</v>
      </c>
      <c r="C124" t="s">
        <v>259</v>
      </c>
      <c r="D124" s="11">
        <f t="shared" si="1"/>
        <v>879160</v>
      </c>
      <c r="E124">
        <v>879160</v>
      </c>
      <c r="F124" s="11">
        <v>0</v>
      </c>
      <c r="G124">
        <v>0</v>
      </c>
      <c r="H124">
        <v>0</v>
      </c>
      <c r="I124">
        <v>123082.4</v>
      </c>
      <c r="J124">
        <v>26374.799999999999</v>
      </c>
      <c r="K124">
        <v>21979</v>
      </c>
      <c r="L124">
        <v>0</v>
      </c>
      <c r="M124">
        <v>10327.5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697396</v>
      </c>
      <c r="T124" s="2">
        <v>45261</v>
      </c>
      <c r="V124" s="2" t="s">
        <v>31</v>
      </c>
      <c r="W124">
        <v>2808</v>
      </c>
      <c r="X124">
        <v>0</v>
      </c>
      <c r="Y124" t="s">
        <v>551</v>
      </c>
      <c r="Z124">
        <v>0</v>
      </c>
      <c r="AA124" t="s">
        <v>2475</v>
      </c>
      <c r="AB124">
        <v>77500</v>
      </c>
      <c r="AC124">
        <v>-0.3</v>
      </c>
      <c r="AD124" t="s">
        <v>2910</v>
      </c>
    </row>
    <row r="125" spans="1:30" x14ac:dyDescent="0.25">
      <c r="A125">
        <v>6198</v>
      </c>
      <c r="B125" t="s">
        <v>260</v>
      </c>
      <c r="C125" t="s">
        <v>261</v>
      </c>
      <c r="D125" s="11">
        <f t="shared" si="1"/>
        <v>776860</v>
      </c>
      <c r="E125">
        <v>776860</v>
      </c>
      <c r="F125" s="11">
        <v>0</v>
      </c>
      <c r="G125">
        <v>0</v>
      </c>
      <c r="H125">
        <v>0</v>
      </c>
      <c r="I125">
        <v>108760.4</v>
      </c>
      <c r="J125">
        <v>23305.8</v>
      </c>
      <c r="K125">
        <v>19421.5</v>
      </c>
      <c r="L125">
        <v>0</v>
      </c>
      <c r="M125">
        <v>10327.5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781677</v>
      </c>
      <c r="T125" s="2">
        <v>45261</v>
      </c>
      <c r="V125" s="2" t="s">
        <v>31</v>
      </c>
      <c r="W125">
        <v>105408</v>
      </c>
      <c r="X125">
        <v>0</v>
      </c>
      <c r="Y125" t="s">
        <v>2911</v>
      </c>
      <c r="Z125">
        <v>0</v>
      </c>
      <c r="AA125" t="s">
        <v>2475</v>
      </c>
      <c r="AB125">
        <v>77500</v>
      </c>
      <c r="AC125">
        <v>0.2</v>
      </c>
      <c r="AD125" t="s">
        <v>2912</v>
      </c>
    </row>
    <row r="126" spans="1:30" x14ac:dyDescent="0.25">
      <c r="A126">
        <v>6232</v>
      </c>
      <c r="B126" t="s">
        <v>262</v>
      </c>
      <c r="C126" t="s">
        <v>263</v>
      </c>
      <c r="D126" s="11">
        <f t="shared" si="1"/>
        <v>913260</v>
      </c>
      <c r="E126">
        <v>913260</v>
      </c>
      <c r="F126" s="11">
        <v>0</v>
      </c>
      <c r="G126">
        <v>0</v>
      </c>
      <c r="H126">
        <v>0</v>
      </c>
      <c r="I126">
        <v>127856.4</v>
      </c>
      <c r="J126">
        <v>27397.8</v>
      </c>
      <c r="K126">
        <v>22831.5</v>
      </c>
      <c r="L126">
        <v>0</v>
      </c>
      <c r="M126">
        <v>10327.5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996876</v>
      </c>
      <c r="T126" s="2">
        <v>45160</v>
      </c>
      <c r="V126" s="2" t="s">
        <v>31</v>
      </c>
      <c r="W126">
        <v>105408</v>
      </c>
      <c r="X126">
        <v>0</v>
      </c>
      <c r="Y126" t="s">
        <v>2913</v>
      </c>
      <c r="Z126">
        <v>0</v>
      </c>
      <c r="AA126" t="s">
        <v>2475</v>
      </c>
      <c r="AB126">
        <v>108500</v>
      </c>
      <c r="AC126">
        <v>-0.8</v>
      </c>
      <c r="AD126" t="s">
        <v>2822</v>
      </c>
    </row>
    <row r="127" spans="1:30" x14ac:dyDescent="0.25">
      <c r="A127">
        <v>6271</v>
      </c>
      <c r="B127" t="s">
        <v>264</v>
      </c>
      <c r="C127" t="s">
        <v>265</v>
      </c>
      <c r="D127" s="11">
        <f t="shared" si="1"/>
        <v>856530</v>
      </c>
      <c r="E127">
        <v>856530</v>
      </c>
      <c r="F127" s="11">
        <v>0</v>
      </c>
      <c r="G127">
        <v>0</v>
      </c>
      <c r="H127">
        <v>0</v>
      </c>
      <c r="I127">
        <v>119914.2</v>
      </c>
      <c r="J127">
        <v>25695.9</v>
      </c>
      <c r="K127">
        <v>21413.25</v>
      </c>
      <c r="L127">
        <v>0</v>
      </c>
      <c r="M127">
        <v>10327.5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679179</v>
      </c>
      <c r="T127" s="2">
        <v>45308</v>
      </c>
      <c r="V127" s="2" t="s">
        <v>31</v>
      </c>
      <c r="W127" s="2">
        <v>105408</v>
      </c>
      <c r="X127">
        <v>0</v>
      </c>
      <c r="Y127" t="s">
        <v>551</v>
      </c>
      <c r="Z127">
        <v>0</v>
      </c>
      <c r="AA127" t="s">
        <v>2475</v>
      </c>
      <c r="AB127">
        <v>57350</v>
      </c>
      <c r="AC127">
        <v>-0.15</v>
      </c>
      <c r="AD127" t="s">
        <v>2914</v>
      </c>
    </row>
    <row r="128" spans="1:30" x14ac:dyDescent="0.25">
      <c r="A128">
        <v>6275</v>
      </c>
      <c r="B128" t="s">
        <v>2619</v>
      </c>
      <c r="C128" t="s">
        <v>2620</v>
      </c>
      <c r="D128" s="11">
        <f t="shared" si="1"/>
        <v>497239.8</v>
      </c>
      <c r="E128">
        <v>497239.8</v>
      </c>
      <c r="F128" s="11">
        <v>0</v>
      </c>
      <c r="G128">
        <v>0</v>
      </c>
      <c r="H128">
        <v>0</v>
      </c>
      <c r="I128">
        <v>69613.570000000007</v>
      </c>
      <c r="J128">
        <v>14917.19</v>
      </c>
      <c r="K128">
        <v>12431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498438</v>
      </c>
      <c r="T128" s="2">
        <v>45555</v>
      </c>
      <c r="U128" s="2">
        <v>45580</v>
      </c>
      <c r="V128" s="2">
        <v>1</v>
      </c>
      <c r="W128">
        <v>116105</v>
      </c>
      <c r="X128">
        <v>0</v>
      </c>
      <c r="Y128" t="s">
        <v>2908</v>
      </c>
      <c r="Z128">
        <v>0</v>
      </c>
      <c r="AA128" t="s">
        <v>2470</v>
      </c>
      <c r="AB128">
        <v>58835</v>
      </c>
      <c r="AC128">
        <v>-0.04</v>
      </c>
      <c r="AD128" t="s">
        <v>2863</v>
      </c>
    </row>
    <row r="129" spans="1:30" x14ac:dyDescent="0.25">
      <c r="A129">
        <v>6277</v>
      </c>
      <c r="B129" t="s">
        <v>529</v>
      </c>
      <c r="C129" t="s">
        <v>588</v>
      </c>
      <c r="D129" s="11">
        <f t="shared" si="1"/>
        <v>1001970.13</v>
      </c>
      <c r="E129">
        <v>1001970.13</v>
      </c>
      <c r="F129" s="11">
        <v>0</v>
      </c>
      <c r="G129">
        <v>0</v>
      </c>
      <c r="H129">
        <v>0</v>
      </c>
      <c r="I129">
        <v>140275.82999999999</v>
      </c>
      <c r="J129">
        <v>30059.11</v>
      </c>
      <c r="K129">
        <v>25049.25</v>
      </c>
      <c r="L129">
        <v>0</v>
      </c>
      <c r="M129">
        <v>10327.5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796258</v>
      </c>
      <c r="T129" s="2">
        <v>45330</v>
      </c>
      <c r="V129" s="2" t="s">
        <v>31</v>
      </c>
      <c r="W129">
        <v>2808</v>
      </c>
      <c r="X129">
        <v>0</v>
      </c>
      <c r="Y129" t="s">
        <v>551</v>
      </c>
      <c r="Z129">
        <v>0</v>
      </c>
      <c r="AA129" t="s">
        <v>2470</v>
      </c>
      <c r="AB129">
        <v>92656.72</v>
      </c>
      <c r="AC129">
        <v>-0.44</v>
      </c>
      <c r="AD129" t="s">
        <v>2915</v>
      </c>
    </row>
    <row r="130" spans="1:30" x14ac:dyDescent="0.25">
      <c r="A130">
        <v>6293</v>
      </c>
      <c r="B130" t="s">
        <v>266</v>
      </c>
      <c r="C130" t="s">
        <v>267</v>
      </c>
      <c r="D130" s="11">
        <f t="shared" si="1"/>
        <v>2431976.66</v>
      </c>
      <c r="E130">
        <v>2431976.66</v>
      </c>
      <c r="F130" s="11">
        <v>0</v>
      </c>
      <c r="G130">
        <v>0</v>
      </c>
      <c r="H130">
        <v>0</v>
      </c>
      <c r="I130">
        <v>340476.73</v>
      </c>
      <c r="J130">
        <v>72959.3</v>
      </c>
      <c r="K130">
        <v>60799.42</v>
      </c>
      <c r="L130">
        <v>0</v>
      </c>
      <c r="M130">
        <v>10327.5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1947414</v>
      </c>
      <c r="T130" s="2">
        <v>45147</v>
      </c>
      <c r="V130" s="2" t="s">
        <v>31</v>
      </c>
      <c r="W130">
        <v>2808</v>
      </c>
      <c r="X130">
        <v>0</v>
      </c>
      <c r="Y130" t="s">
        <v>551</v>
      </c>
      <c r="Z130">
        <v>0</v>
      </c>
      <c r="AA130" t="s">
        <v>2470</v>
      </c>
      <c r="AB130">
        <v>539601</v>
      </c>
      <c r="AC130">
        <v>0.28999999999999998</v>
      </c>
      <c r="AD130" t="s">
        <v>2916</v>
      </c>
    </row>
    <row r="131" spans="1:30" x14ac:dyDescent="0.25">
      <c r="A131">
        <v>6295</v>
      </c>
      <c r="B131" t="s">
        <v>268</v>
      </c>
      <c r="C131" t="s">
        <v>269</v>
      </c>
      <c r="D131" s="11">
        <f t="shared" ref="D131:D194" si="2">+E131+F131+Z131</f>
        <v>1212001</v>
      </c>
      <c r="E131">
        <v>1212001</v>
      </c>
      <c r="F131" s="11">
        <v>0</v>
      </c>
      <c r="G131">
        <v>0</v>
      </c>
      <c r="H131">
        <v>0</v>
      </c>
      <c r="I131">
        <v>169680.14</v>
      </c>
      <c r="J131">
        <v>36360.03</v>
      </c>
      <c r="K131">
        <v>30300.03</v>
      </c>
      <c r="L131">
        <v>0</v>
      </c>
      <c r="M131">
        <v>10327.5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965333</v>
      </c>
      <c r="T131" s="2">
        <v>45261</v>
      </c>
      <c r="V131" s="2" t="s">
        <v>31</v>
      </c>
      <c r="W131">
        <v>105408</v>
      </c>
      <c r="X131">
        <v>0</v>
      </c>
      <c r="Y131" t="s">
        <v>551</v>
      </c>
      <c r="Z131">
        <v>0</v>
      </c>
      <c r="AA131" t="s">
        <v>2470</v>
      </c>
      <c r="AB131">
        <v>255512</v>
      </c>
      <c r="AC131">
        <v>-0.3</v>
      </c>
      <c r="AD131" t="s">
        <v>2917</v>
      </c>
    </row>
    <row r="132" spans="1:30" x14ac:dyDescent="0.25">
      <c r="A132">
        <v>6306</v>
      </c>
      <c r="B132" t="s">
        <v>270</v>
      </c>
      <c r="C132" t="s">
        <v>271</v>
      </c>
      <c r="D132" s="11">
        <f t="shared" si="2"/>
        <v>1172783.56</v>
      </c>
      <c r="E132">
        <v>908300</v>
      </c>
      <c r="F132" s="11">
        <v>0</v>
      </c>
      <c r="G132">
        <v>0</v>
      </c>
      <c r="H132">
        <v>0</v>
      </c>
      <c r="I132">
        <v>164189.69</v>
      </c>
      <c r="J132">
        <v>35183.5</v>
      </c>
      <c r="K132">
        <v>29319.59</v>
      </c>
      <c r="L132">
        <v>0</v>
      </c>
      <c r="M132">
        <v>10327.5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933763</v>
      </c>
      <c r="T132" s="2">
        <v>45110</v>
      </c>
      <c r="V132" s="2" t="s">
        <v>31</v>
      </c>
      <c r="W132">
        <v>2808</v>
      </c>
      <c r="X132">
        <v>0</v>
      </c>
      <c r="Y132" t="s">
        <v>551</v>
      </c>
      <c r="Z132">
        <v>264483.56</v>
      </c>
      <c r="AA132" t="s">
        <v>2475</v>
      </c>
      <c r="AB132">
        <v>158100</v>
      </c>
      <c r="AC132">
        <v>-0.28000000000000003</v>
      </c>
      <c r="AD132" t="s">
        <v>2918</v>
      </c>
    </row>
    <row r="133" spans="1:30" x14ac:dyDescent="0.25">
      <c r="A133">
        <v>6322</v>
      </c>
      <c r="B133" t="s">
        <v>272</v>
      </c>
      <c r="C133" t="s">
        <v>273</v>
      </c>
      <c r="D133" s="11">
        <f t="shared" si="2"/>
        <v>980023</v>
      </c>
      <c r="E133">
        <v>980023</v>
      </c>
      <c r="F133" s="11">
        <v>0</v>
      </c>
      <c r="G133">
        <v>0</v>
      </c>
      <c r="H133">
        <v>0</v>
      </c>
      <c r="I133">
        <v>137203.22</v>
      </c>
      <c r="J133">
        <v>29400.69</v>
      </c>
      <c r="K133">
        <v>24500.58</v>
      </c>
      <c r="L133">
        <v>0</v>
      </c>
      <c r="M133">
        <v>10327.5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778591</v>
      </c>
      <c r="T133" s="2">
        <v>45261</v>
      </c>
      <c r="V133" s="2" t="s">
        <v>31</v>
      </c>
      <c r="W133">
        <v>110206</v>
      </c>
      <c r="X133">
        <v>0</v>
      </c>
      <c r="Y133" t="s">
        <v>551</v>
      </c>
      <c r="Z133">
        <v>0</v>
      </c>
      <c r="AA133" t="s">
        <v>2470</v>
      </c>
      <c r="AB133">
        <v>97498</v>
      </c>
      <c r="AC133">
        <v>-0.01</v>
      </c>
      <c r="AD133" t="s">
        <v>2919</v>
      </c>
    </row>
    <row r="134" spans="1:30" x14ac:dyDescent="0.25">
      <c r="A134">
        <v>6341</v>
      </c>
      <c r="B134" t="s">
        <v>274</v>
      </c>
      <c r="C134" t="s">
        <v>275</v>
      </c>
      <c r="D134" s="11">
        <f t="shared" si="2"/>
        <v>999858.8</v>
      </c>
      <c r="E134">
        <v>999858.8</v>
      </c>
      <c r="F134" s="11">
        <v>0</v>
      </c>
      <c r="G134">
        <v>0</v>
      </c>
      <c r="H134">
        <v>0</v>
      </c>
      <c r="I134">
        <v>139980.24</v>
      </c>
      <c r="J134">
        <v>29995.77</v>
      </c>
      <c r="K134">
        <v>24996.47</v>
      </c>
      <c r="L134">
        <v>0</v>
      </c>
      <c r="M134">
        <v>10327.5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794559</v>
      </c>
      <c r="T134" s="2">
        <v>45261</v>
      </c>
      <c r="V134" s="2" t="s">
        <v>31</v>
      </c>
      <c r="W134">
        <v>2808</v>
      </c>
      <c r="X134">
        <v>0</v>
      </c>
      <c r="Y134" t="s">
        <v>551</v>
      </c>
      <c r="Z134">
        <v>0</v>
      </c>
      <c r="AA134" t="s">
        <v>2470</v>
      </c>
      <c r="AB134">
        <v>58835</v>
      </c>
      <c r="AC134">
        <v>0.18</v>
      </c>
      <c r="AD134" t="s">
        <v>2893</v>
      </c>
    </row>
    <row r="135" spans="1:30" x14ac:dyDescent="0.25">
      <c r="A135">
        <v>6378</v>
      </c>
      <c r="B135" t="s">
        <v>276</v>
      </c>
      <c r="C135" t="s">
        <v>277</v>
      </c>
      <c r="D135" s="11">
        <f t="shared" si="2"/>
        <v>961195.8</v>
      </c>
      <c r="E135">
        <v>961195.8</v>
      </c>
      <c r="F135" s="11">
        <v>0</v>
      </c>
      <c r="G135">
        <v>0</v>
      </c>
      <c r="H135">
        <v>0</v>
      </c>
      <c r="I135">
        <v>134567.42000000001</v>
      </c>
      <c r="J135">
        <v>28835.88</v>
      </c>
      <c r="K135">
        <v>24029.9</v>
      </c>
      <c r="L135">
        <v>0</v>
      </c>
      <c r="M135">
        <v>10327.5</v>
      </c>
      <c r="N135">
        <v>0</v>
      </c>
      <c r="O135">
        <v>230141.5</v>
      </c>
      <c r="P135">
        <v>0</v>
      </c>
      <c r="Q135">
        <v>-40000</v>
      </c>
      <c r="R135">
        <v>0</v>
      </c>
      <c r="S135">
        <v>493293</v>
      </c>
      <c r="T135" s="2">
        <v>45390</v>
      </c>
      <c r="V135" s="2" t="s">
        <v>31</v>
      </c>
      <c r="W135">
        <v>119906</v>
      </c>
      <c r="X135">
        <v>0</v>
      </c>
      <c r="Y135" t="s">
        <v>551</v>
      </c>
      <c r="Z135">
        <v>0</v>
      </c>
      <c r="AA135" t="s">
        <v>2470</v>
      </c>
      <c r="AB135">
        <v>25215</v>
      </c>
      <c r="AC135">
        <v>-0.6</v>
      </c>
      <c r="AD135" t="s">
        <v>2920</v>
      </c>
    </row>
    <row r="136" spans="1:30" x14ac:dyDescent="0.25">
      <c r="A136">
        <v>6415</v>
      </c>
      <c r="B136" t="s">
        <v>2921</v>
      </c>
      <c r="C136" t="s">
        <v>1598</v>
      </c>
      <c r="D136" s="11">
        <f t="shared" si="2"/>
        <v>813897.25</v>
      </c>
      <c r="E136">
        <v>634880</v>
      </c>
      <c r="F136" s="11">
        <v>0</v>
      </c>
      <c r="G136">
        <v>0</v>
      </c>
      <c r="H136">
        <v>0</v>
      </c>
      <c r="I136">
        <v>113945.61</v>
      </c>
      <c r="J136">
        <v>26576.44</v>
      </c>
      <c r="K136">
        <v>20347.43</v>
      </c>
      <c r="L136">
        <v>0</v>
      </c>
      <c r="M136">
        <v>10327.5</v>
      </c>
      <c r="N136">
        <v>0</v>
      </c>
      <c r="O136">
        <v>0</v>
      </c>
      <c r="P136">
        <v>0</v>
      </c>
      <c r="Q136">
        <v>2159.52</v>
      </c>
      <c r="R136">
        <v>2159.52</v>
      </c>
      <c r="S136">
        <v>644859</v>
      </c>
      <c r="T136" s="2">
        <v>45568</v>
      </c>
      <c r="V136" s="2" t="s">
        <v>31</v>
      </c>
      <c r="W136">
        <v>105408</v>
      </c>
      <c r="X136">
        <v>0</v>
      </c>
      <c r="Y136" t="s">
        <v>551</v>
      </c>
      <c r="Z136">
        <v>179017.25</v>
      </c>
      <c r="AA136" t="s">
        <v>2475</v>
      </c>
      <c r="AB136">
        <v>120900</v>
      </c>
      <c r="AC136">
        <v>-0.79</v>
      </c>
      <c r="AD136" t="s">
        <v>2922</v>
      </c>
    </row>
    <row r="137" spans="1:30" x14ac:dyDescent="0.25">
      <c r="A137">
        <v>6427</v>
      </c>
      <c r="B137" t="s">
        <v>278</v>
      </c>
      <c r="C137" t="s">
        <v>279</v>
      </c>
      <c r="D137" s="11">
        <f t="shared" si="2"/>
        <v>1211096.53</v>
      </c>
      <c r="E137">
        <v>947411.6</v>
      </c>
      <c r="F137" s="11">
        <v>0</v>
      </c>
      <c r="G137">
        <v>0</v>
      </c>
      <c r="H137">
        <v>0</v>
      </c>
      <c r="I137">
        <v>169553.52</v>
      </c>
      <c r="J137">
        <v>36332.9</v>
      </c>
      <c r="K137">
        <v>30277.41</v>
      </c>
      <c r="L137">
        <v>0</v>
      </c>
      <c r="M137">
        <v>10327.5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964605</v>
      </c>
      <c r="T137" s="2">
        <v>45261</v>
      </c>
      <c r="V137" s="2" t="s">
        <v>31</v>
      </c>
      <c r="W137">
        <v>105408</v>
      </c>
      <c r="X137">
        <v>0</v>
      </c>
      <c r="Y137" t="s">
        <v>551</v>
      </c>
      <c r="Z137">
        <v>263684.93</v>
      </c>
      <c r="AA137" t="s">
        <v>2470</v>
      </c>
      <c r="AB137">
        <v>136161</v>
      </c>
      <c r="AC137">
        <v>-0.2</v>
      </c>
      <c r="AD137" t="s">
        <v>2923</v>
      </c>
    </row>
    <row r="138" spans="1:30" x14ac:dyDescent="0.25">
      <c r="A138">
        <v>6480</v>
      </c>
      <c r="B138" t="s">
        <v>282</v>
      </c>
      <c r="C138" t="s">
        <v>283</v>
      </c>
      <c r="D138" s="11">
        <f t="shared" si="2"/>
        <v>1005910.4</v>
      </c>
      <c r="E138">
        <v>1005910.4</v>
      </c>
      <c r="F138" s="11">
        <v>0</v>
      </c>
      <c r="G138">
        <v>0</v>
      </c>
      <c r="H138">
        <v>0</v>
      </c>
      <c r="I138">
        <v>140827.46</v>
      </c>
      <c r="J138">
        <v>30177.31</v>
      </c>
      <c r="K138">
        <v>25147.759999999998</v>
      </c>
      <c r="L138">
        <v>0</v>
      </c>
      <c r="M138">
        <v>10327.5</v>
      </c>
      <c r="N138">
        <v>0</v>
      </c>
      <c r="O138">
        <v>0</v>
      </c>
      <c r="P138">
        <v>0</v>
      </c>
      <c r="Q138">
        <v>-351641.73</v>
      </c>
      <c r="R138">
        <v>0</v>
      </c>
      <c r="S138">
        <v>447789</v>
      </c>
      <c r="T138" s="2">
        <v>45261</v>
      </c>
      <c r="V138" s="2" t="s">
        <v>31</v>
      </c>
      <c r="W138">
        <v>3009</v>
      </c>
      <c r="X138">
        <v>0</v>
      </c>
      <c r="Y138" t="s">
        <v>551</v>
      </c>
      <c r="Z138">
        <v>0</v>
      </c>
      <c r="AA138" t="s">
        <v>2470</v>
      </c>
      <c r="AB138">
        <v>63878</v>
      </c>
      <c r="AC138">
        <v>0.36</v>
      </c>
      <c r="AD138" t="s">
        <v>2924</v>
      </c>
    </row>
    <row r="139" spans="1:30" x14ac:dyDescent="0.25">
      <c r="A139">
        <v>6532</v>
      </c>
      <c r="B139" t="s">
        <v>284</v>
      </c>
      <c r="C139" t="s">
        <v>285</v>
      </c>
      <c r="D139" s="11">
        <f t="shared" si="2"/>
        <v>1015946.1</v>
      </c>
      <c r="E139">
        <v>1015946.1</v>
      </c>
      <c r="F139" s="11">
        <v>0</v>
      </c>
      <c r="G139">
        <v>0</v>
      </c>
      <c r="H139">
        <v>0</v>
      </c>
      <c r="I139">
        <v>142232.46</v>
      </c>
      <c r="J139">
        <v>30478.39</v>
      </c>
      <c r="K139">
        <v>25398.66</v>
      </c>
      <c r="L139">
        <v>0</v>
      </c>
      <c r="M139">
        <v>10327.5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807509</v>
      </c>
      <c r="T139" s="2">
        <v>45261</v>
      </c>
      <c r="V139" s="2" t="s">
        <v>31</v>
      </c>
      <c r="W139" s="2">
        <v>3009</v>
      </c>
      <c r="X139">
        <v>0</v>
      </c>
      <c r="Y139" t="s">
        <v>551</v>
      </c>
      <c r="Z139">
        <v>0</v>
      </c>
      <c r="AA139" t="s">
        <v>2470</v>
      </c>
      <c r="AB139">
        <v>0</v>
      </c>
      <c r="AC139">
        <v>-0.09</v>
      </c>
      <c r="AD139" t="s">
        <v>2925</v>
      </c>
    </row>
    <row r="140" spans="1:30" x14ac:dyDescent="0.25">
      <c r="A140">
        <v>6570</v>
      </c>
      <c r="B140" t="s">
        <v>639</v>
      </c>
      <c r="C140" t="s">
        <v>697</v>
      </c>
      <c r="D140" s="11">
        <f t="shared" si="2"/>
        <v>388983.4</v>
      </c>
      <c r="E140">
        <v>388983.4</v>
      </c>
      <c r="F140" s="11">
        <v>0</v>
      </c>
      <c r="G140">
        <v>0</v>
      </c>
      <c r="H140">
        <v>0</v>
      </c>
      <c r="I140">
        <v>54457.67</v>
      </c>
      <c r="J140">
        <v>11669.5</v>
      </c>
      <c r="K140">
        <v>9724.59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313132</v>
      </c>
      <c r="T140" s="2">
        <v>45545</v>
      </c>
      <c r="U140" s="2">
        <v>45574</v>
      </c>
      <c r="V140" s="2" t="s">
        <v>31</v>
      </c>
      <c r="W140">
        <v>2808</v>
      </c>
      <c r="X140">
        <v>0</v>
      </c>
      <c r="Y140" t="s">
        <v>551</v>
      </c>
      <c r="Z140">
        <v>0</v>
      </c>
      <c r="AA140" t="s">
        <v>2470</v>
      </c>
      <c r="AB140">
        <v>0</v>
      </c>
      <c r="AC140">
        <v>0.36</v>
      </c>
      <c r="AD140" t="s">
        <v>2926</v>
      </c>
    </row>
    <row r="141" spans="1:30" x14ac:dyDescent="0.25">
      <c r="A141">
        <v>6574</v>
      </c>
      <c r="B141" t="s">
        <v>286</v>
      </c>
      <c r="C141" t="s">
        <v>287</v>
      </c>
      <c r="D141" s="11">
        <f t="shared" si="2"/>
        <v>999738.63</v>
      </c>
      <c r="E141">
        <v>792423.4</v>
      </c>
      <c r="F141" s="11">
        <v>0</v>
      </c>
      <c r="G141">
        <v>0</v>
      </c>
      <c r="H141">
        <v>0</v>
      </c>
      <c r="I141">
        <v>139963.41</v>
      </c>
      <c r="J141">
        <v>29992.16</v>
      </c>
      <c r="K141">
        <v>24993.47</v>
      </c>
      <c r="L141">
        <v>0</v>
      </c>
      <c r="M141">
        <v>10327.5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794463</v>
      </c>
      <c r="T141" s="2">
        <v>45104</v>
      </c>
      <c r="V141" s="2" t="s">
        <v>31</v>
      </c>
      <c r="W141">
        <v>106609</v>
      </c>
      <c r="X141">
        <v>0</v>
      </c>
      <c r="Y141" t="s">
        <v>551</v>
      </c>
      <c r="Z141">
        <v>207315.23</v>
      </c>
      <c r="AA141" t="s">
        <v>2470</v>
      </c>
      <c r="AB141">
        <v>95817</v>
      </c>
      <c r="AC141">
        <v>0.91</v>
      </c>
      <c r="AD141" t="s">
        <v>2927</v>
      </c>
    </row>
    <row r="142" spans="1:30" x14ac:dyDescent="0.25">
      <c r="A142">
        <v>6581</v>
      </c>
      <c r="B142" t="s">
        <v>288</v>
      </c>
      <c r="C142" t="s">
        <v>289</v>
      </c>
      <c r="D142" s="11">
        <f t="shared" si="2"/>
        <v>1480036.77</v>
      </c>
      <c r="E142">
        <v>1161234.8</v>
      </c>
      <c r="F142" s="11">
        <v>0</v>
      </c>
      <c r="G142">
        <v>0</v>
      </c>
      <c r="H142">
        <v>0</v>
      </c>
      <c r="I142">
        <v>207205.15</v>
      </c>
      <c r="J142">
        <v>44401.1</v>
      </c>
      <c r="K142">
        <v>37000.92</v>
      </c>
      <c r="L142">
        <v>0</v>
      </c>
      <c r="M142">
        <v>10327.5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1181103</v>
      </c>
      <c r="T142" s="2">
        <v>45261</v>
      </c>
      <c r="V142" s="2" t="s">
        <v>31</v>
      </c>
      <c r="W142">
        <v>2808</v>
      </c>
      <c r="X142">
        <v>0</v>
      </c>
      <c r="Y142" t="s">
        <v>551</v>
      </c>
      <c r="Z142">
        <v>318801.96999999997</v>
      </c>
      <c r="AA142" t="s">
        <v>2470</v>
      </c>
      <c r="AB142">
        <v>257193</v>
      </c>
      <c r="AC142">
        <v>0.9</v>
      </c>
      <c r="AD142" t="s">
        <v>2928</v>
      </c>
    </row>
    <row r="143" spans="1:30" x14ac:dyDescent="0.25">
      <c r="A143">
        <v>6582</v>
      </c>
      <c r="B143" t="s">
        <v>290</v>
      </c>
      <c r="C143" t="s">
        <v>291</v>
      </c>
      <c r="D143" s="11">
        <f t="shared" si="2"/>
        <v>2571486.21</v>
      </c>
      <c r="E143">
        <v>2571486.21</v>
      </c>
      <c r="F143" s="11">
        <v>0</v>
      </c>
      <c r="G143">
        <v>0</v>
      </c>
      <c r="H143">
        <v>0</v>
      </c>
      <c r="I143">
        <v>360008.08</v>
      </c>
      <c r="J143">
        <v>77144.59</v>
      </c>
      <c r="K143">
        <v>64287.16</v>
      </c>
      <c r="L143">
        <v>0</v>
      </c>
      <c r="M143">
        <v>10327.5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2059719</v>
      </c>
      <c r="T143" s="2">
        <v>45261</v>
      </c>
      <c r="V143" s="2" t="s">
        <v>31</v>
      </c>
      <c r="W143">
        <v>121705</v>
      </c>
      <c r="X143">
        <v>0</v>
      </c>
      <c r="Y143" t="s">
        <v>551</v>
      </c>
      <c r="Z143">
        <v>0</v>
      </c>
      <c r="AA143" t="s">
        <v>2470</v>
      </c>
      <c r="AB143">
        <v>633737</v>
      </c>
      <c r="AC143">
        <v>0.12</v>
      </c>
      <c r="AD143" t="s">
        <v>2929</v>
      </c>
    </row>
    <row r="144" spans="1:30" x14ac:dyDescent="0.25">
      <c r="A144">
        <v>6589</v>
      </c>
      <c r="B144" t="s">
        <v>292</v>
      </c>
      <c r="C144" t="s">
        <v>293</v>
      </c>
      <c r="D144" s="11">
        <f t="shared" si="2"/>
        <v>1053314.6000000001</v>
      </c>
      <c r="E144">
        <v>1053314.6000000001</v>
      </c>
      <c r="F144" s="11">
        <v>0</v>
      </c>
      <c r="G144">
        <v>0</v>
      </c>
      <c r="H144">
        <v>0</v>
      </c>
      <c r="I144">
        <v>147464.04</v>
      </c>
      <c r="J144">
        <v>31599.439999999999</v>
      </c>
      <c r="K144">
        <v>26332.87</v>
      </c>
      <c r="L144">
        <v>0</v>
      </c>
      <c r="M144">
        <v>10327.5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837591</v>
      </c>
      <c r="T144" s="2">
        <v>45261</v>
      </c>
      <c r="V144" s="2" t="s">
        <v>31</v>
      </c>
      <c r="W144">
        <v>105408</v>
      </c>
      <c r="X144">
        <v>0</v>
      </c>
      <c r="Y144" t="s">
        <v>551</v>
      </c>
      <c r="Z144">
        <v>0</v>
      </c>
      <c r="AA144" t="s">
        <v>2535</v>
      </c>
      <c r="AB144">
        <v>0</v>
      </c>
      <c r="AC144">
        <v>0.25</v>
      </c>
      <c r="AD144" t="s">
        <v>2665</v>
      </c>
    </row>
    <row r="145" spans="1:30" x14ac:dyDescent="0.25">
      <c r="A145">
        <v>6597</v>
      </c>
      <c r="B145" t="s">
        <v>2633</v>
      </c>
      <c r="C145" t="s">
        <v>2634</v>
      </c>
      <c r="D145" s="11">
        <f t="shared" si="2"/>
        <v>1068779.8</v>
      </c>
      <c r="E145">
        <v>1068779.8</v>
      </c>
      <c r="F145" s="11">
        <v>0</v>
      </c>
      <c r="G145">
        <v>0</v>
      </c>
      <c r="H145">
        <v>0</v>
      </c>
      <c r="I145">
        <v>149629.18</v>
      </c>
      <c r="J145">
        <v>32063.4</v>
      </c>
      <c r="K145">
        <v>26719.5</v>
      </c>
      <c r="L145">
        <v>0</v>
      </c>
      <c r="M145">
        <v>10327.5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996876</v>
      </c>
      <c r="T145" s="2">
        <v>45560</v>
      </c>
      <c r="V145" s="2" t="s">
        <v>31</v>
      </c>
      <c r="W145">
        <v>2808</v>
      </c>
      <c r="X145">
        <v>0</v>
      </c>
      <c r="Y145" t="s">
        <v>2828</v>
      </c>
      <c r="Z145">
        <v>0</v>
      </c>
      <c r="AA145" t="s">
        <v>2470</v>
      </c>
      <c r="AB145">
        <v>117670</v>
      </c>
      <c r="AC145">
        <v>-0.22</v>
      </c>
      <c r="AD145" t="s">
        <v>2822</v>
      </c>
    </row>
    <row r="146" spans="1:30" x14ac:dyDescent="0.25">
      <c r="A146">
        <v>6598</v>
      </c>
      <c r="B146" t="s">
        <v>294</v>
      </c>
      <c r="C146" t="s">
        <v>295</v>
      </c>
      <c r="D146" s="11">
        <f t="shared" si="2"/>
        <v>988764.2</v>
      </c>
      <c r="E146">
        <v>988764.2</v>
      </c>
      <c r="F146" s="11">
        <v>0</v>
      </c>
      <c r="G146">
        <v>0</v>
      </c>
      <c r="H146">
        <v>0</v>
      </c>
      <c r="I146">
        <v>138426.98000000001</v>
      </c>
      <c r="J146">
        <v>29662.92</v>
      </c>
      <c r="K146">
        <v>24719.11</v>
      </c>
      <c r="L146">
        <v>0</v>
      </c>
      <c r="M146">
        <v>10327.5</v>
      </c>
      <c r="N146">
        <v>0</v>
      </c>
      <c r="O146">
        <v>0</v>
      </c>
      <c r="P146">
        <v>0</v>
      </c>
      <c r="Q146">
        <v>-40000</v>
      </c>
      <c r="R146">
        <v>0</v>
      </c>
      <c r="S146">
        <v>745628</v>
      </c>
      <c r="T146" s="2">
        <v>45261</v>
      </c>
      <c r="V146" s="2" t="s">
        <v>31</v>
      </c>
      <c r="W146">
        <v>121705</v>
      </c>
      <c r="X146">
        <v>0</v>
      </c>
      <c r="Y146" t="s">
        <v>551</v>
      </c>
      <c r="Z146">
        <v>0</v>
      </c>
      <c r="AA146" t="s">
        <v>2470</v>
      </c>
      <c r="AB146">
        <v>48749</v>
      </c>
      <c r="AC146">
        <v>0.31</v>
      </c>
      <c r="AD146" t="s">
        <v>2930</v>
      </c>
    </row>
    <row r="147" spans="1:30" x14ac:dyDescent="0.25">
      <c r="A147">
        <v>6599</v>
      </c>
      <c r="B147" t="s">
        <v>296</v>
      </c>
      <c r="C147" t="s">
        <v>297</v>
      </c>
      <c r="D147" s="11">
        <f t="shared" si="2"/>
        <v>984393.6</v>
      </c>
      <c r="E147">
        <v>984393.6</v>
      </c>
      <c r="F147" s="11">
        <v>0</v>
      </c>
      <c r="G147">
        <v>0</v>
      </c>
      <c r="H147">
        <v>0</v>
      </c>
      <c r="I147">
        <v>137815.10999999999</v>
      </c>
      <c r="J147">
        <v>29531.81</v>
      </c>
      <c r="K147">
        <v>24609.84</v>
      </c>
      <c r="L147">
        <v>0</v>
      </c>
      <c r="M147">
        <v>10327.5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782110</v>
      </c>
      <c r="T147" s="2">
        <v>44935</v>
      </c>
      <c r="V147" s="2" t="s">
        <v>31</v>
      </c>
      <c r="W147">
        <v>2808</v>
      </c>
      <c r="X147">
        <v>0</v>
      </c>
      <c r="Y147" t="s">
        <v>551</v>
      </c>
      <c r="Z147">
        <v>0</v>
      </c>
      <c r="AA147" t="s">
        <v>2470</v>
      </c>
      <c r="AB147">
        <v>45387</v>
      </c>
      <c r="AC147">
        <v>0.66</v>
      </c>
      <c r="AD147" t="s">
        <v>2931</v>
      </c>
    </row>
    <row r="148" spans="1:30" x14ac:dyDescent="0.25">
      <c r="A148">
        <v>6621</v>
      </c>
      <c r="B148" t="s">
        <v>649</v>
      </c>
      <c r="C148" t="s">
        <v>698</v>
      </c>
      <c r="D148" s="11">
        <f t="shared" si="2"/>
        <v>913260</v>
      </c>
      <c r="E148">
        <v>913260</v>
      </c>
      <c r="F148" s="11">
        <v>0</v>
      </c>
      <c r="G148">
        <v>0</v>
      </c>
      <c r="H148">
        <v>0</v>
      </c>
      <c r="I148">
        <v>127856.4</v>
      </c>
      <c r="J148">
        <v>27397.8</v>
      </c>
      <c r="K148">
        <v>22831.5</v>
      </c>
      <c r="L148">
        <v>0</v>
      </c>
      <c r="M148">
        <v>10327.5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996876</v>
      </c>
      <c r="T148" s="2">
        <v>45398</v>
      </c>
      <c r="V148" s="2" t="s">
        <v>31</v>
      </c>
      <c r="W148">
        <v>105408</v>
      </c>
      <c r="X148">
        <v>0</v>
      </c>
      <c r="Y148" t="s">
        <v>2913</v>
      </c>
      <c r="Z148">
        <v>0</v>
      </c>
      <c r="AA148" t="s">
        <v>2475</v>
      </c>
      <c r="AB148">
        <v>108500</v>
      </c>
      <c r="AC148">
        <v>-0.8</v>
      </c>
      <c r="AD148" t="s">
        <v>2822</v>
      </c>
    </row>
    <row r="149" spans="1:30" x14ac:dyDescent="0.25">
      <c r="A149">
        <v>6625</v>
      </c>
      <c r="B149" t="s">
        <v>298</v>
      </c>
      <c r="C149" t="s">
        <v>299</v>
      </c>
      <c r="D149" s="11">
        <f t="shared" si="2"/>
        <v>1262014.6499999999</v>
      </c>
      <c r="E149">
        <v>995824.4</v>
      </c>
      <c r="F149" s="11">
        <v>0</v>
      </c>
      <c r="G149">
        <v>0</v>
      </c>
      <c r="H149">
        <v>0</v>
      </c>
      <c r="I149">
        <v>176682.05</v>
      </c>
      <c r="J149">
        <v>37860.44</v>
      </c>
      <c r="K149">
        <v>31550.37</v>
      </c>
      <c r="L149">
        <v>0</v>
      </c>
      <c r="M149">
        <v>10327.5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1005595</v>
      </c>
      <c r="T149" s="2">
        <v>45415</v>
      </c>
      <c r="V149" s="2" t="s">
        <v>31</v>
      </c>
      <c r="W149">
        <v>105408</v>
      </c>
      <c r="X149">
        <v>0</v>
      </c>
      <c r="Y149" t="s">
        <v>551</v>
      </c>
      <c r="Z149">
        <v>266190.25</v>
      </c>
      <c r="AA149" t="s">
        <v>2470</v>
      </c>
      <c r="AB149">
        <v>115989</v>
      </c>
      <c r="AC149">
        <v>0.71</v>
      </c>
      <c r="AD149" t="s">
        <v>2890</v>
      </c>
    </row>
    <row r="150" spans="1:30" x14ac:dyDescent="0.25">
      <c r="A150">
        <v>6635</v>
      </c>
      <c r="B150" t="s">
        <v>530</v>
      </c>
      <c r="C150" t="s">
        <v>589</v>
      </c>
      <c r="D150" s="11">
        <f t="shared" si="2"/>
        <v>1068779.8</v>
      </c>
      <c r="E150">
        <v>1068779.8</v>
      </c>
      <c r="F150" s="11">
        <v>0</v>
      </c>
      <c r="G150">
        <v>0</v>
      </c>
      <c r="H150">
        <v>0</v>
      </c>
      <c r="I150">
        <v>149629.18</v>
      </c>
      <c r="J150">
        <v>32063.4</v>
      </c>
      <c r="K150">
        <v>26719.5</v>
      </c>
      <c r="L150">
        <v>0</v>
      </c>
      <c r="M150">
        <v>10327.5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850040</v>
      </c>
      <c r="T150" s="2">
        <v>45338</v>
      </c>
      <c r="V150" s="2" t="s">
        <v>31</v>
      </c>
      <c r="W150">
        <v>105408</v>
      </c>
      <c r="X150">
        <v>0</v>
      </c>
      <c r="Y150" t="s">
        <v>551</v>
      </c>
      <c r="Z150">
        <v>0</v>
      </c>
      <c r="AA150" t="s">
        <v>2470</v>
      </c>
      <c r="AB150">
        <v>117670</v>
      </c>
      <c r="AC150">
        <v>-0.22</v>
      </c>
      <c r="AD150" t="s">
        <v>2932</v>
      </c>
    </row>
    <row r="151" spans="1:30" x14ac:dyDescent="0.25">
      <c r="A151">
        <v>6667</v>
      </c>
      <c r="B151" t="s">
        <v>300</v>
      </c>
      <c r="C151" t="s">
        <v>301</v>
      </c>
      <c r="D151" s="11">
        <f t="shared" si="2"/>
        <v>1030116.8</v>
      </c>
      <c r="E151">
        <v>1030116.8</v>
      </c>
      <c r="F151" s="11">
        <v>0</v>
      </c>
      <c r="G151">
        <v>0</v>
      </c>
      <c r="H151">
        <v>0</v>
      </c>
      <c r="I151">
        <v>144216.35999999999</v>
      </c>
      <c r="J151">
        <v>30903.51</v>
      </c>
      <c r="K151">
        <v>25752.92</v>
      </c>
      <c r="L151">
        <v>0</v>
      </c>
      <c r="M151">
        <v>10327.5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818916</v>
      </c>
      <c r="T151" s="2">
        <v>45261</v>
      </c>
      <c r="V151" s="2" t="s">
        <v>31</v>
      </c>
      <c r="W151">
        <v>105408</v>
      </c>
      <c r="X151">
        <v>0</v>
      </c>
      <c r="Y151" t="s">
        <v>551</v>
      </c>
      <c r="Z151">
        <v>0</v>
      </c>
      <c r="AA151" t="s">
        <v>2470</v>
      </c>
      <c r="AB151">
        <v>84050</v>
      </c>
      <c r="AC151">
        <v>-0.51</v>
      </c>
      <c r="AD151" t="s">
        <v>2831</v>
      </c>
    </row>
    <row r="152" spans="1:30" x14ac:dyDescent="0.25">
      <c r="A152">
        <v>6678</v>
      </c>
      <c r="B152" t="s">
        <v>304</v>
      </c>
      <c r="C152" t="s">
        <v>305</v>
      </c>
      <c r="D152" s="11">
        <f t="shared" si="2"/>
        <v>818710</v>
      </c>
      <c r="E152">
        <v>818710</v>
      </c>
      <c r="F152" s="11">
        <v>0</v>
      </c>
      <c r="G152">
        <v>0</v>
      </c>
      <c r="H152">
        <v>0</v>
      </c>
      <c r="I152">
        <v>114619.4</v>
      </c>
      <c r="J152">
        <v>24561.3</v>
      </c>
      <c r="K152">
        <v>20467.75</v>
      </c>
      <c r="L152">
        <v>0</v>
      </c>
      <c r="M152">
        <v>10327.5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648734</v>
      </c>
      <c r="T152" s="2">
        <v>45261</v>
      </c>
      <c r="V152" s="2" t="s">
        <v>31</v>
      </c>
      <c r="W152">
        <v>105408</v>
      </c>
      <c r="X152">
        <v>0</v>
      </c>
      <c r="Y152" t="s">
        <v>551</v>
      </c>
      <c r="Z152">
        <v>0</v>
      </c>
      <c r="AA152" t="s">
        <v>2475</v>
      </c>
      <c r="AB152">
        <v>23250</v>
      </c>
      <c r="AC152">
        <v>-0.05</v>
      </c>
      <c r="AD152" t="s">
        <v>2896</v>
      </c>
    </row>
    <row r="153" spans="1:30" x14ac:dyDescent="0.25">
      <c r="A153">
        <v>6687</v>
      </c>
      <c r="B153" t="s">
        <v>306</v>
      </c>
      <c r="C153" t="s">
        <v>307</v>
      </c>
      <c r="D153" s="11">
        <f t="shared" si="2"/>
        <v>1269310.1400000001</v>
      </c>
      <c r="E153">
        <v>1020030.8</v>
      </c>
      <c r="F153" s="11">
        <v>0</v>
      </c>
      <c r="G153">
        <v>0</v>
      </c>
      <c r="H153">
        <v>0</v>
      </c>
      <c r="I153">
        <v>177703.41</v>
      </c>
      <c r="J153">
        <v>38079.300000000003</v>
      </c>
      <c r="K153">
        <v>31732.75</v>
      </c>
      <c r="L153">
        <v>0</v>
      </c>
      <c r="M153">
        <v>10327.5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1011468</v>
      </c>
      <c r="T153" s="2">
        <v>45261</v>
      </c>
      <c r="V153" s="2" t="s">
        <v>31</v>
      </c>
      <c r="W153">
        <v>105408</v>
      </c>
      <c r="X153">
        <v>0</v>
      </c>
      <c r="Y153" t="s">
        <v>551</v>
      </c>
      <c r="Z153">
        <v>249279.34</v>
      </c>
      <c r="AA153" t="s">
        <v>2470</v>
      </c>
      <c r="AB153">
        <v>136161</v>
      </c>
      <c r="AC153">
        <v>0.82</v>
      </c>
      <c r="AD153" t="s">
        <v>2933</v>
      </c>
    </row>
    <row r="154" spans="1:30" x14ac:dyDescent="0.25">
      <c r="A154">
        <v>6719</v>
      </c>
      <c r="B154" t="s">
        <v>308</v>
      </c>
      <c r="C154" t="s">
        <v>309</v>
      </c>
      <c r="D154" s="11">
        <f t="shared" si="2"/>
        <v>999858.8</v>
      </c>
      <c r="E154">
        <v>999858.8</v>
      </c>
      <c r="F154" s="11">
        <v>0</v>
      </c>
      <c r="G154">
        <v>0</v>
      </c>
      <c r="H154">
        <v>0</v>
      </c>
      <c r="I154">
        <v>139980.24</v>
      </c>
      <c r="J154">
        <v>29995.77</v>
      </c>
      <c r="K154">
        <v>24996.47</v>
      </c>
      <c r="L154">
        <v>0</v>
      </c>
      <c r="M154">
        <v>10327.5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794559</v>
      </c>
      <c r="T154" s="2">
        <v>45261</v>
      </c>
      <c r="V154" s="2" t="s">
        <v>31</v>
      </c>
      <c r="W154">
        <v>105408</v>
      </c>
      <c r="X154">
        <v>0</v>
      </c>
      <c r="Y154" t="s">
        <v>551</v>
      </c>
      <c r="Z154">
        <v>0</v>
      </c>
      <c r="AA154" t="s">
        <v>2470</v>
      </c>
      <c r="AB154">
        <v>58835</v>
      </c>
      <c r="AC154">
        <v>0.18</v>
      </c>
      <c r="AD154" t="s">
        <v>2893</v>
      </c>
    </row>
    <row r="155" spans="1:30" x14ac:dyDescent="0.25">
      <c r="A155">
        <v>6735</v>
      </c>
      <c r="B155" t="s">
        <v>312</v>
      </c>
      <c r="C155" t="s">
        <v>313</v>
      </c>
      <c r="D155" s="11">
        <f t="shared" si="2"/>
        <v>1064409.2</v>
      </c>
      <c r="E155">
        <v>1064409.2</v>
      </c>
      <c r="F155" s="11">
        <v>0</v>
      </c>
      <c r="G155">
        <v>0</v>
      </c>
      <c r="H155">
        <v>0</v>
      </c>
      <c r="I155">
        <v>149017.29</v>
      </c>
      <c r="J155">
        <v>31932.28</v>
      </c>
      <c r="K155">
        <v>26610.23</v>
      </c>
      <c r="L155">
        <v>0</v>
      </c>
      <c r="M155">
        <v>10327.5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846522</v>
      </c>
      <c r="T155" s="2">
        <v>45261</v>
      </c>
      <c r="V155" s="2" t="s">
        <v>31</v>
      </c>
      <c r="W155">
        <v>2808</v>
      </c>
      <c r="X155">
        <v>0</v>
      </c>
      <c r="Y155" t="s">
        <v>551</v>
      </c>
      <c r="Z155">
        <v>0</v>
      </c>
      <c r="AA155" t="s">
        <v>2470</v>
      </c>
      <c r="AB155">
        <v>117670</v>
      </c>
      <c r="AC155">
        <v>0.1</v>
      </c>
      <c r="AD155" t="s">
        <v>2934</v>
      </c>
    </row>
    <row r="156" spans="1:30" x14ac:dyDescent="0.25">
      <c r="A156">
        <v>6749</v>
      </c>
      <c r="B156" t="s">
        <v>314</v>
      </c>
      <c r="C156" t="s">
        <v>315</v>
      </c>
      <c r="D156" s="11">
        <f t="shared" si="2"/>
        <v>815285</v>
      </c>
      <c r="E156">
        <v>815285</v>
      </c>
      <c r="F156" s="11">
        <v>0</v>
      </c>
      <c r="G156">
        <v>0</v>
      </c>
      <c r="H156">
        <v>0</v>
      </c>
      <c r="I156">
        <v>114139.9</v>
      </c>
      <c r="J156">
        <v>24458.55</v>
      </c>
      <c r="K156">
        <v>20382.13</v>
      </c>
      <c r="L156">
        <v>0</v>
      </c>
      <c r="M156">
        <v>10327.5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645977</v>
      </c>
      <c r="T156" s="2">
        <v>45261</v>
      </c>
      <c r="V156" s="2" t="s">
        <v>31</v>
      </c>
      <c r="W156">
        <v>109202</v>
      </c>
      <c r="X156">
        <v>0</v>
      </c>
      <c r="Y156" t="s">
        <v>551</v>
      </c>
      <c r="Z156">
        <v>0</v>
      </c>
      <c r="AA156" t="s">
        <v>2470</v>
      </c>
      <c r="AB156">
        <v>20172</v>
      </c>
      <c r="AC156">
        <v>0.08</v>
      </c>
      <c r="AD156" t="s">
        <v>2935</v>
      </c>
    </row>
    <row r="157" spans="1:30" x14ac:dyDescent="0.25">
      <c r="A157">
        <v>6781</v>
      </c>
      <c r="B157" t="s">
        <v>316</v>
      </c>
      <c r="C157" t="s">
        <v>317</v>
      </c>
      <c r="D157" s="11">
        <f t="shared" si="2"/>
        <v>930937.8</v>
      </c>
      <c r="E157">
        <v>930937.8</v>
      </c>
      <c r="F157" s="11">
        <v>0</v>
      </c>
      <c r="G157">
        <v>0</v>
      </c>
      <c r="H157">
        <v>0</v>
      </c>
      <c r="I157">
        <v>130331.3</v>
      </c>
      <c r="J157">
        <v>27928.14</v>
      </c>
      <c r="K157">
        <v>23273.45</v>
      </c>
      <c r="L157">
        <v>0</v>
      </c>
      <c r="M157">
        <v>10327.5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739078</v>
      </c>
      <c r="T157" s="2">
        <v>45261</v>
      </c>
      <c r="V157" s="2" t="s">
        <v>31</v>
      </c>
      <c r="W157">
        <v>105408</v>
      </c>
      <c r="X157">
        <v>0</v>
      </c>
      <c r="Y157" t="s">
        <v>551</v>
      </c>
      <c r="Z157">
        <v>0</v>
      </c>
      <c r="AA157" t="s">
        <v>2470</v>
      </c>
      <c r="AB157">
        <v>0</v>
      </c>
      <c r="AC157">
        <v>0.59</v>
      </c>
      <c r="AD157" t="s">
        <v>2879</v>
      </c>
    </row>
    <row r="158" spans="1:30" x14ac:dyDescent="0.25">
      <c r="A158">
        <v>6784</v>
      </c>
      <c r="B158" t="s">
        <v>318</v>
      </c>
      <c r="C158" t="s">
        <v>319</v>
      </c>
      <c r="D158" s="11">
        <f t="shared" si="2"/>
        <v>598772.19999999995</v>
      </c>
      <c r="E158">
        <v>598772.19999999995</v>
      </c>
      <c r="F158" s="11">
        <v>0</v>
      </c>
      <c r="G158">
        <v>0</v>
      </c>
      <c r="H158">
        <v>0</v>
      </c>
      <c r="I158">
        <v>83828.11</v>
      </c>
      <c r="J158">
        <v>17963.169999999998</v>
      </c>
      <c r="K158">
        <v>14969.31</v>
      </c>
      <c r="L158">
        <v>0</v>
      </c>
      <c r="M158">
        <v>10327.5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471684</v>
      </c>
      <c r="T158" s="2">
        <v>45261</v>
      </c>
      <c r="V158" s="2" t="s">
        <v>31</v>
      </c>
      <c r="W158">
        <v>105408</v>
      </c>
      <c r="X158">
        <v>0</v>
      </c>
      <c r="Y158" t="s">
        <v>551</v>
      </c>
      <c r="Z158">
        <v>0</v>
      </c>
      <c r="AA158" t="s">
        <v>2470</v>
      </c>
      <c r="AB158">
        <v>0</v>
      </c>
      <c r="AC158">
        <v>-0.11</v>
      </c>
      <c r="AD158" t="s">
        <v>2936</v>
      </c>
    </row>
    <row r="159" spans="1:30" x14ac:dyDescent="0.25">
      <c r="A159">
        <v>6786</v>
      </c>
      <c r="B159" t="s">
        <v>320</v>
      </c>
      <c r="C159" t="s">
        <v>321</v>
      </c>
      <c r="D159" s="11">
        <f t="shared" si="2"/>
        <v>1309598.19</v>
      </c>
      <c r="E159">
        <v>1032134</v>
      </c>
      <c r="F159" s="11">
        <v>0</v>
      </c>
      <c r="G159">
        <v>0</v>
      </c>
      <c r="H159">
        <v>0</v>
      </c>
      <c r="I159">
        <v>183343.74</v>
      </c>
      <c r="J159">
        <v>39287.94</v>
      </c>
      <c r="K159">
        <v>32739.96</v>
      </c>
      <c r="L159">
        <v>0</v>
      </c>
      <c r="M159">
        <v>10327.5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1043900</v>
      </c>
      <c r="T159" s="2">
        <v>45261</v>
      </c>
      <c r="V159" s="2" t="s">
        <v>31</v>
      </c>
      <c r="W159">
        <v>105408</v>
      </c>
      <c r="X159">
        <v>0</v>
      </c>
      <c r="Y159" t="s">
        <v>551</v>
      </c>
      <c r="Z159">
        <v>277464.19</v>
      </c>
      <c r="AA159" t="s">
        <v>2470</v>
      </c>
      <c r="AB159">
        <v>146247</v>
      </c>
      <c r="AC159">
        <v>0.95</v>
      </c>
      <c r="AD159" t="s">
        <v>2812</v>
      </c>
    </row>
    <row r="160" spans="1:30" x14ac:dyDescent="0.25">
      <c r="A160">
        <v>6789</v>
      </c>
      <c r="B160" t="s">
        <v>322</v>
      </c>
      <c r="C160" t="s">
        <v>323</v>
      </c>
      <c r="D160" s="11">
        <f t="shared" si="2"/>
        <v>856637.6</v>
      </c>
      <c r="E160">
        <v>856637.6</v>
      </c>
      <c r="F160" s="11">
        <v>0</v>
      </c>
      <c r="G160">
        <v>0</v>
      </c>
      <c r="H160">
        <v>0</v>
      </c>
      <c r="I160">
        <v>119929.26</v>
      </c>
      <c r="J160">
        <v>25699.13</v>
      </c>
      <c r="K160">
        <v>21415.95</v>
      </c>
      <c r="L160">
        <v>0</v>
      </c>
      <c r="M160">
        <v>10327.5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679265</v>
      </c>
      <c r="T160" s="2">
        <v>45261</v>
      </c>
      <c r="V160" s="2" t="s">
        <v>31</v>
      </c>
      <c r="W160">
        <v>105408</v>
      </c>
      <c r="X160">
        <v>0</v>
      </c>
      <c r="Y160" t="s">
        <v>551</v>
      </c>
      <c r="Z160">
        <v>0</v>
      </c>
      <c r="AA160" t="s">
        <v>2470</v>
      </c>
      <c r="AB160">
        <v>25215</v>
      </c>
      <c r="AC160">
        <v>-0.76</v>
      </c>
      <c r="AD160" t="s">
        <v>2937</v>
      </c>
    </row>
    <row r="161" spans="1:30" x14ac:dyDescent="0.25">
      <c r="A161">
        <v>6794</v>
      </c>
      <c r="B161" t="s">
        <v>324</v>
      </c>
      <c r="C161" t="s">
        <v>325</v>
      </c>
      <c r="D161" s="11">
        <f t="shared" si="2"/>
        <v>999858.8</v>
      </c>
      <c r="E161">
        <v>999858.8</v>
      </c>
      <c r="F161" s="11">
        <v>0</v>
      </c>
      <c r="G161">
        <v>0</v>
      </c>
      <c r="H161">
        <v>0</v>
      </c>
      <c r="I161">
        <v>139980.24</v>
      </c>
      <c r="J161">
        <v>29995.77</v>
      </c>
      <c r="K161">
        <v>24996.47</v>
      </c>
      <c r="L161">
        <v>0</v>
      </c>
      <c r="M161">
        <v>10327.5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794559</v>
      </c>
      <c r="T161" s="2">
        <v>45261</v>
      </c>
      <c r="V161" s="2" t="s">
        <v>31</v>
      </c>
      <c r="W161">
        <v>125509</v>
      </c>
      <c r="X161">
        <v>0</v>
      </c>
      <c r="Y161" t="s">
        <v>551</v>
      </c>
      <c r="Z161">
        <v>0</v>
      </c>
      <c r="AA161" t="s">
        <v>2470</v>
      </c>
      <c r="AB161">
        <v>58835</v>
      </c>
      <c r="AC161">
        <v>0.18</v>
      </c>
      <c r="AD161" t="s">
        <v>2893</v>
      </c>
    </row>
    <row r="162" spans="1:30" x14ac:dyDescent="0.25">
      <c r="A162">
        <v>6796</v>
      </c>
      <c r="B162" t="s">
        <v>1531</v>
      </c>
      <c r="C162" t="s">
        <v>1532</v>
      </c>
      <c r="D162" s="11">
        <f t="shared" si="2"/>
        <v>811580</v>
      </c>
      <c r="E162">
        <v>811580</v>
      </c>
      <c r="F162" s="11">
        <v>0</v>
      </c>
      <c r="G162">
        <v>0</v>
      </c>
      <c r="H162">
        <v>0</v>
      </c>
      <c r="I162">
        <v>113621.2</v>
      </c>
      <c r="J162">
        <v>24347.4</v>
      </c>
      <c r="K162">
        <v>20289.5</v>
      </c>
      <c r="L162">
        <v>0</v>
      </c>
      <c r="M162">
        <v>10327.5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642995</v>
      </c>
      <c r="T162" s="2">
        <v>45461</v>
      </c>
      <c r="V162" s="2" t="s">
        <v>31</v>
      </c>
      <c r="W162">
        <v>105408</v>
      </c>
      <c r="X162">
        <v>0</v>
      </c>
      <c r="Y162" t="s">
        <v>551</v>
      </c>
      <c r="Z162">
        <v>0</v>
      </c>
      <c r="AA162" t="s">
        <v>2475</v>
      </c>
      <c r="AB162">
        <v>46500</v>
      </c>
      <c r="AC162">
        <v>0.6</v>
      </c>
      <c r="AD162" t="s">
        <v>2938</v>
      </c>
    </row>
    <row r="163" spans="1:30" x14ac:dyDescent="0.25">
      <c r="A163">
        <v>6797</v>
      </c>
      <c r="B163" t="s">
        <v>326</v>
      </c>
      <c r="C163" t="s">
        <v>327</v>
      </c>
      <c r="D163" s="11">
        <f t="shared" si="2"/>
        <v>2204355.8199999998</v>
      </c>
      <c r="E163">
        <v>2204355.8199999998</v>
      </c>
      <c r="F163" s="11">
        <v>0</v>
      </c>
      <c r="G163">
        <v>0</v>
      </c>
      <c r="H163">
        <v>0</v>
      </c>
      <c r="I163">
        <v>308609.82</v>
      </c>
      <c r="J163">
        <v>66130.679999999993</v>
      </c>
      <c r="K163">
        <v>55108.9</v>
      </c>
      <c r="L163">
        <v>0</v>
      </c>
      <c r="M163">
        <v>10327.5</v>
      </c>
      <c r="N163">
        <v>0</v>
      </c>
      <c r="O163">
        <v>0</v>
      </c>
      <c r="P163">
        <v>0</v>
      </c>
      <c r="Q163">
        <v>-20000</v>
      </c>
      <c r="R163">
        <v>0</v>
      </c>
      <c r="S163">
        <v>1744179</v>
      </c>
      <c r="T163" s="2">
        <v>45575</v>
      </c>
      <c r="V163" s="2" t="s">
        <v>31</v>
      </c>
      <c r="W163">
        <v>105408</v>
      </c>
      <c r="X163">
        <v>0</v>
      </c>
      <c r="Y163" t="s">
        <v>551</v>
      </c>
      <c r="Z163">
        <v>0</v>
      </c>
      <c r="AA163" t="s">
        <v>2470</v>
      </c>
      <c r="AB163">
        <v>556411</v>
      </c>
      <c r="AC163">
        <v>0.08</v>
      </c>
      <c r="AD163" t="s">
        <v>2939</v>
      </c>
    </row>
    <row r="164" spans="1:30" x14ac:dyDescent="0.25">
      <c r="A164">
        <v>6813</v>
      </c>
      <c r="B164" t="s">
        <v>328</v>
      </c>
      <c r="C164" t="s">
        <v>329</v>
      </c>
      <c r="D164" s="11">
        <f t="shared" si="2"/>
        <v>1432453.23</v>
      </c>
      <c r="E164">
        <v>1124925.2</v>
      </c>
      <c r="F164" s="11">
        <v>0</v>
      </c>
      <c r="G164">
        <v>0</v>
      </c>
      <c r="H164">
        <v>0</v>
      </c>
      <c r="I164">
        <v>200543.45</v>
      </c>
      <c r="J164">
        <v>42973.59</v>
      </c>
      <c r="K164">
        <v>35811.33</v>
      </c>
      <c r="L164">
        <v>0</v>
      </c>
      <c r="M164">
        <v>10327.5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1142798</v>
      </c>
      <c r="T164" s="2">
        <v>45261</v>
      </c>
      <c r="V164" s="2" t="s">
        <v>31</v>
      </c>
      <c r="W164">
        <v>105408</v>
      </c>
      <c r="X164">
        <v>0</v>
      </c>
      <c r="Y164" t="s">
        <v>551</v>
      </c>
      <c r="Z164">
        <v>307528.03000000003</v>
      </c>
      <c r="AA164" t="s">
        <v>2470</v>
      </c>
      <c r="AB164">
        <v>226935</v>
      </c>
      <c r="AC164">
        <v>0.64</v>
      </c>
      <c r="AD164" t="s">
        <v>2838</v>
      </c>
    </row>
    <row r="165" spans="1:30" x14ac:dyDescent="0.25">
      <c r="A165">
        <v>6814</v>
      </c>
      <c r="B165" t="s">
        <v>1338</v>
      </c>
      <c r="C165" t="s">
        <v>1339</v>
      </c>
      <c r="D165" s="11">
        <f t="shared" si="2"/>
        <v>992126.2</v>
      </c>
      <c r="E165">
        <v>992126.2</v>
      </c>
      <c r="F165" s="11">
        <v>0</v>
      </c>
      <c r="G165">
        <v>0</v>
      </c>
      <c r="H165">
        <v>0</v>
      </c>
      <c r="I165">
        <v>138897.68</v>
      </c>
      <c r="J165">
        <v>29763.79</v>
      </c>
      <c r="K165">
        <v>24803.16</v>
      </c>
      <c r="L165">
        <v>0</v>
      </c>
      <c r="M165">
        <v>10327.5</v>
      </c>
      <c r="N165">
        <v>0</v>
      </c>
      <c r="O165">
        <v>0</v>
      </c>
      <c r="P165">
        <v>0</v>
      </c>
      <c r="Q165">
        <v>-40000</v>
      </c>
      <c r="R165">
        <v>0</v>
      </c>
      <c r="S165">
        <v>748334</v>
      </c>
      <c r="T165" s="2">
        <v>45433</v>
      </c>
      <c r="V165" s="2" t="s">
        <v>31</v>
      </c>
      <c r="W165">
        <v>2808</v>
      </c>
      <c r="X165">
        <v>0</v>
      </c>
      <c r="Y165" t="s">
        <v>551</v>
      </c>
      <c r="Z165">
        <v>0</v>
      </c>
      <c r="AA165" t="s">
        <v>2470</v>
      </c>
      <c r="AB165">
        <v>52111</v>
      </c>
      <c r="AC165">
        <v>-7.0000000000000007E-2</v>
      </c>
      <c r="AD165" t="s">
        <v>2940</v>
      </c>
    </row>
    <row r="166" spans="1:30" x14ac:dyDescent="0.25">
      <c r="A166">
        <v>6835</v>
      </c>
      <c r="B166" t="s">
        <v>332</v>
      </c>
      <c r="C166" t="s">
        <v>333</v>
      </c>
      <c r="D166" s="11">
        <f t="shared" si="2"/>
        <v>771900</v>
      </c>
      <c r="E166">
        <v>771900</v>
      </c>
      <c r="F166" s="11">
        <v>0</v>
      </c>
      <c r="G166">
        <v>0</v>
      </c>
      <c r="H166">
        <v>0</v>
      </c>
      <c r="I166">
        <v>108066</v>
      </c>
      <c r="J166">
        <v>23157</v>
      </c>
      <c r="K166">
        <v>19297.5</v>
      </c>
      <c r="L166">
        <v>0</v>
      </c>
      <c r="M166">
        <v>10327.5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611052</v>
      </c>
      <c r="T166" s="2">
        <v>45261</v>
      </c>
      <c r="V166" s="2" t="s">
        <v>31</v>
      </c>
      <c r="W166">
        <v>105408</v>
      </c>
      <c r="X166">
        <v>0</v>
      </c>
      <c r="Y166" t="s">
        <v>551</v>
      </c>
      <c r="Z166">
        <v>0</v>
      </c>
      <c r="AA166" t="s">
        <v>2475</v>
      </c>
      <c r="AB166">
        <v>65100</v>
      </c>
      <c r="AC166">
        <v>0</v>
      </c>
      <c r="AD166" t="s">
        <v>2941</v>
      </c>
    </row>
    <row r="167" spans="1:30" x14ac:dyDescent="0.25">
      <c r="A167">
        <v>6843</v>
      </c>
      <c r="B167" t="s">
        <v>334</v>
      </c>
      <c r="C167" t="s">
        <v>335</v>
      </c>
      <c r="D167" s="11">
        <f t="shared" si="2"/>
        <v>1071227.3400000001</v>
      </c>
      <c r="E167">
        <v>1071227.3400000001</v>
      </c>
      <c r="F167" s="11">
        <v>0</v>
      </c>
      <c r="G167">
        <v>0</v>
      </c>
      <c r="H167">
        <v>0</v>
      </c>
      <c r="I167">
        <v>149971.82999999999</v>
      </c>
      <c r="J167">
        <v>32136.82</v>
      </c>
      <c r="K167">
        <v>26780.68</v>
      </c>
      <c r="L167">
        <v>0</v>
      </c>
      <c r="M167">
        <v>10327.5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852011</v>
      </c>
      <c r="T167" s="2">
        <v>45261</v>
      </c>
      <c r="V167" s="2" t="s">
        <v>31</v>
      </c>
      <c r="W167">
        <v>121705</v>
      </c>
      <c r="X167">
        <v>0</v>
      </c>
      <c r="Y167" t="s">
        <v>551</v>
      </c>
      <c r="Z167">
        <v>0</v>
      </c>
      <c r="AA167" t="s">
        <v>2470</v>
      </c>
      <c r="AB167">
        <v>119552.72</v>
      </c>
      <c r="AC167">
        <v>0.49</v>
      </c>
      <c r="AD167" t="s">
        <v>2942</v>
      </c>
    </row>
    <row r="168" spans="1:30" x14ac:dyDescent="0.25">
      <c r="A168">
        <v>6848</v>
      </c>
      <c r="B168" t="s">
        <v>336</v>
      </c>
      <c r="C168" t="s">
        <v>337</v>
      </c>
      <c r="D168" s="11">
        <f t="shared" si="2"/>
        <v>1712130</v>
      </c>
      <c r="E168">
        <v>1712130</v>
      </c>
      <c r="F168" s="11">
        <v>0</v>
      </c>
      <c r="G168">
        <v>0</v>
      </c>
      <c r="H168">
        <v>0</v>
      </c>
      <c r="I168">
        <v>239698.2</v>
      </c>
      <c r="J168">
        <v>51363.9</v>
      </c>
      <c r="K168">
        <v>42803.25</v>
      </c>
      <c r="L168">
        <v>0</v>
      </c>
      <c r="M168">
        <v>10327.5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1367937</v>
      </c>
      <c r="T168" s="2">
        <v>44614</v>
      </c>
      <c r="V168" s="2" t="s">
        <v>31</v>
      </c>
      <c r="W168">
        <v>119302</v>
      </c>
      <c r="X168">
        <v>0</v>
      </c>
      <c r="Y168" t="s">
        <v>551</v>
      </c>
      <c r="Z168">
        <v>0</v>
      </c>
      <c r="AA168" t="s">
        <v>2475</v>
      </c>
      <c r="AB168">
        <v>826150</v>
      </c>
      <c r="AC168">
        <v>-0.15</v>
      </c>
      <c r="AD168" t="s">
        <v>2943</v>
      </c>
    </row>
    <row r="169" spans="1:30" x14ac:dyDescent="0.25">
      <c r="A169">
        <v>6855</v>
      </c>
      <c r="B169" t="s">
        <v>340</v>
      </c>
      <c r="C169" t="s">
        <v>341</v>
      </c>
      <c r="D169" s="11">
        <f t="shared" si="2"/>
        <v>933291.2</v>
      </c>
      <c r="E169">
        <v>933291.2</v>
      </c>
      <c r="F169" s="11">
        <v>0</v>
      </c>
      <c r="G169">
        <v>0</v>
      </c>
      <c r="H169">
        <v>0</v>
      </c>
      <c r="I169">
        <v>130660.77</v>
      </c>
      <c r="J169">
        <v>29288.48</v>
      </c>
      <c r="K169">
        <v>23332.28</v>
      </c>
      <c r="L169">
        <v>0</v>
      </c>
      <c r="M169">
        <v>10327.5</v>
      </c>
      <c r="N169">
        <v>0</v>
      </c>
      <c r="O169">
        <v>0</v>
      </c>
      <c r="P169">
        <v>0</v>
      </c>
      <c r="Q169">
        <v>1289.75</v>
      </c>
      <c r="R169">
        <v>1289.75</v>
      </c>
      <c r="S169">
        <v>808071</v>
      </c>
      <c r="T169" s="2">
        <v>45261</v>
      </c>
      <c r="V169" s="2" t="s">
        <v>31</v>
      </c>
      <c r="W169">
        <v>105408</v>
      </c>
      <c r="X169">
        <v>0</v>
      </c>
      <c r="Y169" t="s">
        <v>2944</v>
      </c>
      <c r="Z169">
        <v>0</v>
      </c>
      <c r="AA169" t="s">
        <v>2470</v>
      </c>
      <c r="AB169">
        <v>68921</v>
      </c>
      <c r="AC169">
        <v>0.08</v>
      </c>
      <c r="AD169" t="s">
        <v>2945</v>
      </c>
    </row>
    <row r="170" spans="1:30" x14ac:dyDescent="0.25">
      <c r="A170">
        <v>6861</v>
      </c>
      <c r="B170" t="s">
        <v>342</v>
      </c>
      <c r="C170" t="s">
        <v>343</v>
      </c>
      <c r="D170" s="11">
        <f t="shared" si="2"/>
        <v>2435647.98</v>
      </c>
      <c r="E170">
        <v>2435647.98</v>
      </c>
      <c r="F170" s="11">
        <v>0</v>
      </c>
      <c r="G170">
        <v>0</v>
      </c>
      <c r="H170">
        <v>0</v>
      </c>
      <c r="I170">
        <v>340990.71</v>
      </c>
      <c r="J170">
        <v>73069.440000000002</v>
      </c>
      <c r="K170">
        <v>60891.199999999997</v>
      </c>
      <c r="L170">
        <v>0</v>
      </c>
      <c r="M170">
        <v>10327.5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1950369</v>
      </c>
      <c r="T170" s="2">
        <v>45161</v>
      </c>
      <c r="V170" s="2" t="s">
        <v>31</v>
      </c>
      <c r="W170">
        <v>123305</v>
      </c>
      <c r="X170">
        <v>0</v>
      </c>
      <c r="Y170" t="s">
        <v>551</v>
      </c>
      <c r="Z170">
        <v>0</v>
      </c>
      <c r="AA170" t="s">
        <v>2470</v>
      </c>
      <c r="AB170">
        <v>571540</v>
      </c>
      <c r="AC170">
        <v>-0.13</v>
      </c>
      <c r="AD170" t="s">
        <v>2946</v>
      </c>
    </row>
    <row r="171" spans="1:30" x14ac:dyDescent="0.25">
      <c r="A171">
        <v>6874</v>
      </c>
      <c r="B171" t="s">
        <v>350</v>
      </c>
      <c r="C171" t="s">
        <v>351</v>
      </c>
      <c r="D171" s="11">
        <f t="shared" si="2"/>
        <v>2362221.88</v>
      </c>
      <c r="E171">
        <v>2362221.88</v>
      </c>
      <c r="F171" s="11">
        <v>0</v>
      </c>
      <c r="G171">
        <v>0</v>
      </c>
      <c r="H171">
        <v>0</v>
      </c>
      <c r="I171">
        <v>330711.06</v>
      </c>
      <c r="J171">
        <v>70866.66</v>
      </c>
      <c r="K171">
        <v>59055.55</v>
      </c>
      <c r="L171">
        <v>0</v>
      </c>
      <c r="M171">
        <v>10327.5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1891261</v>
      </c>
      <c r="T171" s="2">
        <v>45261</v>
      </c>
      <c r="V171" s="2" t="s">
        <v>31</v>
      </c>
      <c r="W171">
        <v>111209</v>
      </c>
      <c r="X171">
        <v>0</v>
      </c>
      <c r="Y171" t="s">
        <v>551</v>
      </c>
      <c r="Z171">
        <v>0</v>
      </c>
      <c r="AA171" t="s">
        <v>2470</v>
      </c>
      <c r="AB171">
        <v>511024</v>
      </c>
      <c r="AC171">
        <v>-0.11</v>
      </c>
      <c r="AD171" t="s">
        <v>2947</v>
      </c>
    </row>
    <row r="172" spans="1:30" x14ac:dyDescent="0.25">
      <c r="A172">
        <v>6875</v>
      </c>
      <c r="B172" t="s">
        <v>352</v>
      </c>
      <c r="C172" t="s">
        <v>353</v>
      </c>
      <c r="D172" s="11">
        <f t="shared" si="2"/>
        <v>1068779.8</v>
      </c>
      <c r="E172">
        <v>1068779.8</v>
      </c>
      <c r="F172" s="11">
        <v>0</v>
      </c>
      <c r="G172">
        <v>0</v>
      </c>
      <c r="H172">
        <v>0</v>
      </c>
      <c r="I172">
        <v>149629.18</v>
      </c>
      <c r="J172">
        <v>32063.4</v>
      </c>
      <c r="K172">
        <v>26719.5</v>
      </c>
      <c r="L172">
        <v>0</v>
      </c>
      <c r="M172">
        <v>10327.5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996876</v>
      </c>
      <c r="T172" s="2">
        <v>45054</v>
      </c>
      <c r="V172" s="2" t="s">
        <v>31</v>
      </c>
      <c r="W172">
        <v>105408</v>
      </c>
      <c r="X172">
        <v>0</v>
      </c>
      <c r="Y172" t="s">
        <v>2828</v>
      </c>
      <c r="Z172">
        <v>0</v>
      </c>
      <c r="AA172" t="s">
        <v>2470</v>
      </c>
      <c r="AB172">
        <v>117670</v>
      </c>
      <c r="AC172">
        <v>-0.22</v>
      </c>
      <c r="AD172" t="s">
        <v>2822</v>
      </c>
    </row>
    <row r="173" spans="1:30" x14ac:dyDescent="0.25">
      <c r="A173">
        <v>6884</v>
      </c>
      <c r="B173" t="s">
        <v>354</v>
      </c>
      <c r="C173" t="s">
        <v>355</v>
      </c>
      <c r="D173" s="11">
        <f t="shared" si="2"/>
        <v>818710</v>
      </c>
      <c r="E173">
        <v>818710</v>
      </c>
      <c r="F173" s="11">
        <v>0</v>
      </c>
      <c r="G173">
        <v>0</v>
      </c>
      <c r="H173">
        <v>0</v>
      </c>
      <c r="I173">
        <v>114619.4</v>
      </c>
      <c r="J173">
        <v>24561.3</v>
      </c>
      <c r="K173">
        <v>20467.75</v>
      </c>
      <c r="L173">
        <v>0</v>
      </c>
      <c r="M173">
        <v>10327.5</v>
      </c>
      <c r="N173">
        <v>0</v>
      </c>
      <c r="O173">
        <v>0</v>
      </c>
      <c r="P173">
        <v>0</v>
      </c>
      <c r="Q173">
        <v>-40000</v>
      </c>
      <c r="R173">
        <v>0</v>
      </c>
      <c r="S173">
        <v>608734</v>
      </c>
      <c r="T173" s="2">
        <v>45261</v>
      </c>
      <c r="V173" s="2" t="s">
        <v>31</v>
      </c>
      <c r="W173">
        <v>105408</v>
      </c>
      <c r="X173">
        <v>0</v>
      </c>
      <c r="Y173" t="s">
        <v>551</v>
      </c>
      <c r="Z173">
        <v>0</v>
      </c>
      <c r="AA173" t="s">
        <v>2475</v>
      </c>
      <c r="AB173">
        <v>23250</v>
      </c>
      <c r="AC173">
        <v>-0.05</v>
      </c>
      <c r="AD173" t="s">
        <v>2948</v>
      </c>
    </row>
    <row r="174" spans="1:30" x14ac:dyDescent="0.25">
      <c r="A174">
        <v>6886</v>
      </c>
      <c r="B174" t="s">
        <v>356</v>
      </c>
      <c r="C174" t="s">
        <v>357</v>
      </c>
      <c r="D174" s="11">
        <f t="shared" si="2"/>
        <v>881348.3</v>
      </c>
      <c r="E174">
        <v>881348.3</v>
      </c>
      <c r="F174" s="11">
        <v>0</v>
      </c>
      <c r="G174">
        <v>0</v>
      </c>
      <c r="H174">
        <v>0</v>
      </c>
      <c r="I174">
        <v>123388.76</v>
      </c>
      <c r="J174">
        <v>26440.45</v>
      </c>
      <c r="K174">
        <v>22033.71</v>
      </c>
      <c r="L174">
        <v>0</v>
      </c>
      <c r="M174">
        <v>10327.5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699158</v>
      </c>
      <c r="T174" s="2">
        <v>45261</v>
      </c>
      <c r="V174" s="2" t="s">
        <v>31</v>
      </c>
      <c r="W174">
        <v>105408</v>
      </c>
      <c r="X174">
        <v>0</v>
      </c>
      <c r="Y174" t="s">
        <v>551</v>
      </c>
      <c r="Z174">
        <v>0</v>
      </c>
      <c r="AA174" t="s">
        <v>2470</v>
      </c>
      <c r="AB174">
        <v>50430</v>
      </c>
      <c r="AC174">
        <v>0.12</v>
      </c>
      <c r="AD174" t="s">
        <v>2949</v>
      </c>
    </row>
    <row r="175" spans="1:30" x14ac:dyDescent="0.25">
      <c r="A175">
        <v>6888</v>
      </c>
      <c r="B175" t="s">
        <v>360</v>
      </c>
      <c r="C175" t="s">
        <v>361</v>
      </c>
      <c r="D175" s="11">
        <f t="shared" si="2"/>
        <v>2722897.84</v>
      </c>
      <c r="E175">
        <v>2722897.84</v>
      </c>
      <c r="F175" s="11">
        <v>0</v>
      </c>
      <c r="G175">
        <v>0</v>
      </c>
      <c r="H175">
        <v>0</v>
      </c>
      <c r="I175">
        <v>381205.69</v>
      </c>
      <c r="J175">
        <v>81686.929999999993</v>
      </c>
      <c r="K175">
        <v>68072.44</v>
      </c>
      <c r="L175">
        <v>0</v>
      </c>
      <c r="M175">
        <v>10327.5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2181605</v>
      </c>
      <c r="T175" s="2">
        <v>45156</v>
      </c>
      <c r="V175" s="2" t="s">
        <v>31</v>
      </c>
      <c r="W175">
        <v>105408</v>
      </c>
      <c r="X175">
        <v>0</v>
      </c>
      <c r="Y175" t="s">
        <v>551</v>
      </c>
      <c r="Z175">
        <v>0</v>
      </c>
      <c r="AA175" t="s">
        <v>2467</v>
      </c>
      <c r="AB175">
        <v>633333</v>
      </c>
      <c r="AC175">
        <v>-0.28000000000000003</v>
      </c>
      <c r="AD175" t="s">
        <v>2950</v>
      </c>
    </row>
    <row r="176" spans="1:30" x14ac:dyDescent="0.25">
      <c r="A176">
        <v>6889</v>
      </c>
      <c r="B176" t="s">
        <v>362</v>
      </c>
      <c r="C176" t="s">
        <v>363</v>
      </c>
      <c r="D176" s="11">
        <f t="shared" si="2"/>
        <v>1137771.43</v>
      </c>
      <c r="E176">
        <v>881950</v>
      </c>
      <c r="F176" s="11">
        <v>0</v>
      </c>
      <c r="G176">
        <v>0</v>
      </c>
      <c r="H176">
        <v>0</v>
      </c>
      <c r="I176">
        <v>159288</v>
      </c>
      <c r="J176">
        <v>34133.14</v>
      </c>
      <c r="K176">
        <v>28444.28</v>
      </c>
      <c r="L176">
        <v>0</v>
      </c>
      <c r="M176">
        <v>10327.5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905579</v>
      </c>
      <c r="T176" s="2">
        <v>45474</v>
      </c>
      <c r="V176" s="2" t="s">
        <v>31</v>
      </c>
      <c r="W176">
        <v>105408</v>
      </c>
      <c r="X176">
        <v>0</v>
      </c>
      <c r="Y176" t="s">
        <v>551</v>
      </c>
      <c r="Z176">
        <v>255821.43</v>
      </c>
      <c r="AA176" t="s">
        <v>2475</v>
      </c>
      <c r="AB176">
        <v>134850</v>
      </c>
      <c r="AC176">
        <v>0.49</v>
      </c>
      <c r="AD176" t="s">
        <v>2951</v>
      </c>
    </row>
    <row r="177" spans="1:30" x14ac:dyDescent="0.25">
      <c r="A177">
        <v>6894</v>
      </c>
      <c r="B177" t="s">
        <v>364</v>
      </c>
      <c r="C177" t="s">
        <v>365</v>
      </c>
      <c r="D177" s="11">
        <f t="shared" si="2"/>
        <v>2832148.8</v>
      </c>
      <c r="E177">
        <v>2832148.8</v>
      </c>
      <c r="F177" s="11">
        <v>0</v>
      </c>
      <c r="G177">
        <v>0</v>
      </c>
      <c r="H177">
        <v>0</v>
      </c>
      <c r="I177">
        <v>396500.83</v>
      </c>
      <c r="J177">
        <v>84964.46</v>
      </c>
      <c r="K177">
        <v>70803.73</v>
      </c>
      <c r="L177">
        <v>0</v>
      </c>
      <c r="M177">
        <v>10327.5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2269552</v>
      </c>
      <c r="T177" s="2">
        <v>45261</v>
      </c>
      <c r="V177" s="2" t="s">
        <v>31</v>
      </c>
      <c r="W177">
        <v>2808</v>
      </c>
      <c r="X177">
        <v>0</v>
      </c>
      <c r="Y177" t="s">
        <v>551</v>
      </c>
      <c r="Z177">
        <v>0</v>
      </c>
      <c r="AA177" t="s">
        <v>2470</v>
      </c>
      <c r="AB177">
        <v>753088</v>
      </c>
      <c r="AC177">
        <v>-0.28000000000000003</v>
      </c>
      <c r="AD177" t="s">
        <v>2952</v>
      </c>
    </row>
    <row r="178" spans="1:30" x14ac:dyDescent="0.25">
      <c r="A178">
        <v>6897</v>
      </c>
      <c r="B178" t="s">
        <v>701</v>
      </c>
      <c r="C178" t="s">
        <v>702</v>
      </c>
      <c r="D178" s="11">
        <f t="shared" si="2"/>
        <v>1068779.8</v>
      </c>
      <c r="E178">
        <v>1068779.8</v>
      </c>
      <c r="F178" s="11">
        <v>0</v>
      </c>
      <c r="G178">
        <v>0</v>
      </c>
      <c r="H178">
        <v>0</v>
      </c>
      <c r="I178">
        <v>149629.18</v>
      </c>
      <c r="J178">
        <v>32063.4</v>
      </c>
      <c r="K178">
        <v>26719.5</v>
      </c>
      <c r="L178">
        <v>0</v>
      </c>
      <c r="M178">
        <v>10327.5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996876</v>
      </c>
      <c r="T178" s="2">
        <v>45415</v>
      </c>
      <c r="V178" s="2" t="s">
        <v>31</v>
      </c>
      <c r="W178">
        <v>105408</v>
      </c>
      <c r="X178">
        <v>0</v>
      </c>
      <c r="Y178" t="s">
        <v>2828</v>
      </c>
      <c r="Z178">
        <v>0</v>
      </c>
      <c r="AA178" t="s">
        <v>2470</v>
      </c>
      <c r="AB178">
        <v>117670</v>
      </c>
      <c r="AC178">
        <v>-0.22</v>
      </c>
      <c r="AD178" t="s">
        <v>2822</v>
      </c>
    </row>
    <row r="179" spans="1:30" x14ac:dyDescent="0.25">
      <c r="A179">
        <v>6899</v>
      </c>
      <c r="B179" t="s">
        <v>651</v>
      </c>
      <c r="C179" t="s">
        <v>703</v>
      </c>
      <c r="D179" s="11">
        <f t="shared" si="2"/>
        <v>2189670.6</v>
      </c>
      <c r="E179">
        <v>2189670.6</v>
      </c>
      <c r="F179" s="11">
        <v>0</v>
      </c>
      <c r="G179">
        <v>0</v>
      </c>
      <c r="H179">
        <v>0</v>
      </c>
      <c r="I179">
        <v>306553.89</v>
      </c>
      <c r="J179">
        <v>65690.12</v>
      </c>
      <c r="K179">
        <v>54741.77</v>
      </c>
      <c r="L179">
        <v>0</v>
      </c>
      <c r="M179">
        <v>10327.5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1752358</v>
      </c>
      <c r="T179" s="2">
        <v>45405</v>
      </c>
      <c r="V179" s="2" t="s">
        <v>31</v>
      </c>
      <c r="W179">
        <v>105408</v>
      </c>
      <c r="X179">
        <v>0</v>
      </c>
      <c r="Y179" t="s">
        <v>551</v>
      </c>
      <c r="Z179">
        <v>0</v>
      </c>
      <c r="AA179" t="s">
        <v>2470</v>
      </c>
      <c r="AB179">
        <v>358053</v>
      </c>
      <c r="AC179">
        <v>0.68</v>
      </c>
      <c r="AD179" t="s">
        <v>2953</v>
      </c>
    </row>
    <row r="180" spans="1:30" x14ac:dyDescent="0.25">
      <c r="A180">
        <v>6900</v>
      </c>
      <c r="B180" t="s">
        <v>652</v>
      </c>
      <c r="C180" t="s">
        <v>704</v>
      </c>
      <c r="D180" s="11">
        <f t="shared" si="2"/>
        <v>3268708.56</v>
      </c>
      <c r="E180">
        <v>3268708.56</v>
      </c>
      <c r="F180" s="11">
        <v>0</v>
      </c>
      <c r="G180">
        <v>0</v>
      </c>
      <c r="H180">
        <v>0</v>
      </c>
      <c r="I180">
        <v>457619.19</v>
      </c>
      <c r="J180">
        <v>98061.25</v>
      </c>
      <c r="K180">
        <v>81717.710000000006</v>
      </c>
      <c r="L180">
        <v>0</v>
      </c>
      <c r="M180">
        <v>10327.5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2620982</v>
      </c>
      <c r="T180" s="2">
        <v>45405</v>
      </c>
      <c r="V180" s="2" t="s">
        <v>31</v>
      </c>
      <c r="W180">
        <v>105408</v>
      </c>
      <c r="X180">
        <v>0</v>
      </c>
      <c r="Y180" t="s">
        <v>551</v>
      </c>
      <c r="Z180">
        <v>0</v>
      </c>
      <c r="AA180" t="s">
        <v>2467</v>
      </c>
      <c r="AB180">
        <v>757632</v>
      </c>
      <c r="AC180">
        <v>-0.91</v>
      </c>
      <c r="AD180" t="s">
        <v>2954</v>
      </c>
    </row>
    <row r="181" spans="1:30" x14ac:dyDescent="0.25">
      <c r="A181">
        <v>6906</v>
      </c>
      <c r="B181" t="s">
        <v>366</v>
      </c>
      <c r="C181" t="s">
        <v>367</v>
      </c>
      <c r="D181" s="11">
        <f t="shared" si="2"/>
        <v>515730.8</v>
      </c>
      <c r="E181">
        <v>515730.8</v>
      </c>
      <c r="F181" s="11">
        <v>0</v>
      </c>
      <c r="G181">
        <v>0</v>
      </c>
      <c r="H181">
        <v>0</v>
      </c>
      <c r="I181">
        <v>72202.31</v>
      </c>
      <c r="J181">
        <v>15471.92</v>
      </c>
      <c r="K181">
        <v>12893.27</v>
      </c>
      <c r="L181">
        <v>0</v>
      </c>
      <c r="M181">
        <v>10327.5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404836</v>
      </c>
      <c r="T181" s="2">
        <v>45261</v>
      </c>
      <c r="V181" s="2" t="s">
        <v>31</v>
      </c>
      <c r="W181">
        <v>105408</v>
      </c>
      <c r="X181">
        <v>0</v>
      </c>
      <c r="Y181" t="s">
        <v>551</v>
      </c>
      <c r="Z181">
        <v>0</v>
      </c>
      <c r="AA181" t="s">
        <v>2470</v>
      </c>
      <c r="AB181">
        <v>0</v>
      </c>
      <c r="AC181">
        <v>0.2</v>
      </c>
      <c r="AD181" t="s">
        <v>2955</v>
      </c>
    </row>
    <row r="182" spans="1:30" x14ac:dyDescent="0.25">
      <c r="A182">
        <v>6908</v>
      </c>
      <c r="B182" t="s">
        <v>1454</v>
      </c>
      <c r="C182" t="s">
        <v>1500</v>
      </c>
      <c r="D182" s="11">
        <f t="shared" si="2"/>
        <v>2414386.38</v>
      </c>
      <c r="E182">
        <v>2414386.38</v>
      </c>
      <c r="F182" s="11">
        <v>0</v>
      </c>
      <c r="G182">
        <v>0</v>
      </c>
      <c r="H182">
        <v>0</v>
      </c>
      <c r="I182">
        <v>338014.09</v>
      </c>
      <c r="J182">
        <v>72431.59</v>
      </c>
      <c r="K182">
        <v>60359.66</v>
      </c>
      <c r="L182">
        <v>0</v>
      </c>
      <c r="M182">
        <v>10327.5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1933254</v>
      </c>
      <c r="T182" s="2">
        <v>45453</v>
      </c>
      <c r="V182" s="2" t="s">
        <v>31</v>
      </c>
      <c r="W182" s="2">
        <v>105408</v>
      </c>
      <c r="X182">
        <v>0</v>
      </c>
      <c r="Y182" t="s">
        <v>551</v>
      </c>
      <c r="Z182">
        <v>0</v>
      </c>
      <c r="AA182" t="s">
        <v>2470</v>
      </c>
      <c r="AB182">
        <v>623651</v>
      </c>
      <c r="AC182">
        <v>0.46</v>
      </c>
      <c r="AD182" t="s">
        <v>2895</v>
      </c>
    </row>
    <row r="183" spans="1:30" x14ac:dyDescent="0.25">
      <c r="A183">
        <v>6916</v>
      </c>
      <c r="B183" t="s">
        <v>1902</v>
      </c>
      <c r="C183" t="s">
        <v>1903</v>
      </c>
      <c r="D183" s="11">
        <f t="shared" si="2"/>
        <v>1326914.1599999999</v>
      </c>
      <c r="E183">
        <v>1326914.1599999999</v>
      </c>
      <c r="F183" s="11">
        <v>0</v>
      </c>
      <c r="G183">
        <v>0</v>
      </c>
      <c r="H183">
        <v>0</v>
      </c>
      <c r="I183">
        <v>185767.98</v>
      </c>
      <c r="J183">
        <v>39807.42</v>
      </c>
      <c r="K183">
        <v>33172.85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1068166</v>
      </c>
      <c r="T183" s="2">
        <v>45491</v>
      </c>
      <c r="U183" s="2">
        <v>45581</v>
      </c>
      <c r="V183" s="2" t="s">
        <v>31</v>
      </c>
      <c r="W183">
        <v>116105</v>
      </c>
      <c r="X183">
        <v>0</v>
      </c>
      <c r="Y183" t="s">
        <v>551</v>
      </c>
      <c r="Z183">
        <v>0</v>
      </c>
      <c r="AA183" t="s">
        <v>2470</v>
      </c>
      <c r="AB183">
        <v>332838</v>
      </c>
      <c r="AC183">
        <v>0.09</v>
      </c>
      <c r="AD183" t="s">
        <v>2956</v>
      </c>
    </row>
    <row r="184" spans="1:30" x14ac:dyDescent="0.25">
      <c r="A184">
        <v>6917</v>
      </c>
      <c r="B184" t="s">
        <v>368</v>
      </c>
      <c r="C184" t="s">
        <v>369</v>
      </c>
      <c r="D184" s="11">
        <f t="shared" si="2"/>
        <v>1247330.23</v>
      </c>
      <c r="E184">
        <v>963790</v>
      </c>
      <c r="F184" s="11">
        <v>0</v>
      </c>
      <c r="G184">
        <v>0</v>
      </c>
      <c r="H184">
        <v>0</v>
      </c>
      <c r="I184">
        <v>174626.23</v>
      </c>
      <c r="J184">
        <v>37419.910000000003</v>
      </c>
      <c r="K184">
        <v>31183.25</v>
      </c>
      <c r="L184">
        <v>0</v>
      </c>
      <c r="M184">
        <v>10327.5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993774</v>
      </c>
      <c r="T184" s="2">
        <v>45261</v>
      </c>
      <c r="V184" s="2" t="s">
        <v>31</v>
      </c>
      <c r="W184">
        <v>406</v>
      </c>
      <c r="X184">
        <v>0</v>
      </c>
      <c r="Y184" t="s">
        <v>551</v>
      </c>
      <c r="Z184">
        <v>283540.23</v>
      </c>
      <c r="AA184" t="s">
        <v>2475</v>
      </c>
      <c r="AB184">
        <v>209250</v>
      </c>
      <c r="AC184">
        <v>0.66</v>
      </c>
      <c r="AD184" t="s">
        <v>2957</v>
      </c>
    </row>
    <row r="185" spans="1:30" x14ac:dyDescent="0.25">
      <c r="A185">
        <v>6919</v>
      </c>
      <c r="B185" t="s">
        <v>370</v>
      </c>
      <c r="C185" t="s">
        <v>371</v>
      </c>
      <c r="D185" s="11">
        <f t="shared" si="2"/>
        <v>1432453.23</v>
      </c>
      <c r="E185">
        <v>1124925.2</v>
      </c>
      <c r="F185" s="11">
        <v>0</v>
      </c>
      <c r="G185">
        <v>0</v>
      </c>
      <c r="H185">
        <v>0</v>
      </c>
      <c r="I185">
        <v>200543.45</v>
      </c>
      <c r="J185">
        <v>42973.59</v>
      </c>
      <c r="K185">
        <v>35811.33</v>
      </c>
      <c r="L185">
        <v>0</v>
      </c>
      <c r="M185">
        <v>10327.5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1142798</v>
      </c>
      <c r="T185" s="2">
        <v>45261</v>
      </c>
      <c r="V185" s="2" t="s">
        <v>31</v>
      </c>
      <c r="W185">
        <v>105408</v>
      </c>
      <c r="X185">
        <v>0</v>
      </c>
      <c r="Y185" t="s">
        <v>551</v>
      </c>
      <c r="Z185">
        <v>307528.03000000003</v>
      </c>
      <c r="AA185" t="s">
        <v>2470</v>
      </c>
      <c r="AB185">
        <v>226935</v>
      </c>
      <c r="AC185">
        <v>0.64</v>
      </c>
      <c r="AD185" t="s">
        <v>2838</v>
      </c>
    </row>
    <row r="186" spans="1:30" x14ac:dyDescent="0.25">
      <c r="A186">
        <v>6921</v>
      </c>
      <c r="B186" t="s">
        <v>372</v>
      </c>
      <c r="C186" t="s">
        <v>373</v>
      </c>
      <c r="D186" s="11">
        <f t="shared" si="2"/>
        <v>1095756.8799999999</v>
      </c>
      <c r="E186">
        <v>850330</v>
      </c>
      <c r="F186" s="11">
        <v>0</v>
      </c>
      <c r="G186">
        <v>0</v>
      </c>
      <c r="H186">
        <v>0</v>
      </c>
      <c r="I186">
        <v>153405.96</v>
      </c>
      <c r="J186">
        <v>32872.699999999997</v>
      </c>
      <c r="K186">
        <v>27393.919999999998</v>
      </c>
      <c r="L186">
        <v>0</v>
      </c>
      <c r="M186">
        <v>10327.5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871757</v>
      </c>
      <c r="T186" s="2">
        <v>45252</v>
      </c>
      <c r="V186" s="2" t="s">
        <v>31</v>
      </c>
      <c r="W186">
        <v>105408</v>
      </c>
      <c r="X186">
        <v>0</v>
      </c>
      <c r="Y186" t="s">
        <v>551</v>
      </c>
      <c r="Z186">
        <v>245426.88</v>
      </c>
      <c r="AA186" t="s">
        <v>2475</v>
      </c>
      <c r="AB186">
        <v>106950</v>
      </c>
      <c r="AC186">
        <v>0.2</v>
      </c>
      <c r="AD186" t="s">
        <v>2958</v>
      </c>
    </row>
    <row r="187" spans="1:30" x14ac:dyDescent="0.25">
      <c r="A187">
        <v>6928</v>
      </c>
      <c r="B187" t="s">
        <v>374</v>
      </c>
      <c r="C187" t="s">
        <v>375</v>
      </c>
      <c r="D187" s="11">
        <f t="shared" si="2"/>
        <v>1282490.49</v>
      </c>
      <c r="E187">
        <v>1011289.6</v>
      </c>
      <c r="F187" s="11">
        <v>0</v>
      </c>
      <c r="G187">
        <v>0</v>
      </c>
      <c r="H187">
        <v>0</v>
      </c>
      <c r="I187">
        <v>179548.67</v>
      </c>
      <c r="J187">
        <v>38474.71</v>
      </c>
      <c r="K187">
        <v>32062.27</v>
      </c>
      <c r="L187">
        <v>0</v>
      </c>
      <c r="M187">
        <v>10327.5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1022078</v>
      </c>
      <c r="T187" s="2">
        <v>45246</v>
      </c>
      <c r="V187" s="2" t="s">
        <v>31</v>
      </c>
      <c r="W187">
        <v>105408</v>
      </c>
      <c r="X187">
        <v>0</v>
      </c>
      <c r="Y187" t="s">
        <v>551</v>
      </c>
      <c r="Z187">
        <v>271200.89</v>
      </c>
      <c r="AA187" t="s">
        <v>2470</v>
      </c>
      <c r="AB187">
        <v>136161</v>
      </c>
      <c r="AC187">
        <v>0.66</v>
      </c>
      <c r="AD187" t="s">
        <v>2959</v>
      </c>
    </row>
    <row r="188" spans="1:30" x14ac:dyDescent="0.25">
      <c r="A188">
        <v>6943</v>
      </c>
      <c r="B188" t="s">
        <v>707</v>
      </c>
      <c r="C188" t="s">
        <v>708</v>
      </c>
      <c r="D188" s="11">
        <f t="shared" si="2"/>
        <v>2454004.4900000002</v>
      </c>
      <c r="E188">
        <v>2454004.4900000002</v>
      </c>
      <c r="F188" s="11">
        <v>0</v>
      </c>
      <c r="G188">
        <v>0</v>
      </c>
      <c r="H188">
        <v>0</v>
      </c>
      <c r="I188">
        <v>343560.62</v>
      </c>
      <c r="J188">
        <v>73620.13</v>
      </c>
      <c r="K188">
        <v>61350.11</v>
      </c>
      <c r="L188">
        <v>0</v>
      </c>
      <c r="M188">
        <v>10327.5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1965146</v>
      </c>
      <c r="T188" s="2">
        <v>45405</v>
      </c>
      <c r="V188" s="2" t="s">
        <v>31</v>
      </c>
      <c r="W188">
        <v>105408</v>
      </c>
      <c r="X188">
        <v>0</v>
      </c>
      <c r="Y188" t="s">
        <v>551</v>
      </c>
      <c r="Z188">
        <v>0</v>
      </c>
      <c r="AA188" t="s">
        <v>2470</v>
      </c>
      <c r="AB188">
        <v>452189</v>
      </c>
      <c r="AC188">
        <v>-0.13</v>
      </c>
      <c r="AD188" t="s">
        <v>2960</v>
      </c>
    </row>
    <row r="189" spans="1:30" x14ac:dyDescent="0.25">
      <c r="A189">
        <v>6955</v>
      </c>
      <c r="B189" t="s">
        <v>376</v>
      </c>
      <c r="C189" t="s">
        <v>377</v>
      </c>
      <c r="D189" s="11">
        <f t="shared" si="2"/>
        <v>1337355.26</v>
      </c>
      <c r="E189">
        <v>1053314.6000000001</v>
      </c>
      <c r="F189" s="11">
        <v>0</v>
      </c>
      <c r="G189">
        <v>0</v>
      </c>
      <c r="H189">
        <v>0</v>
      </c>
      <c r="I189">
        <v>187229.73</v>
      </c>
      <c r="J189">
        <v>40120.65</v>
      </c>
      <c r="K189">
        <v>33433.89</v>
      </c>
      <c r="L189">
        <v>0</v>
      </c>
      <c r="M189">
        <v>10327.5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1066244</v>
      </c>
      <c r="T189" s="2">
        <v>45261</v>
      </c>
      <c r="V189" s="2" t="s">
        <v>31</v>
      </c>
      <c r="W189" s="2">
        <v>105408</v>
      </c>
      <c r="X189">
        <v>0</v>
      </c>
      <c r="Y189" t="s">
        <v>551</v>
      </c>
      <c r="Z189">
        <v>284040.65999999997</v>
      </c>
      <c r="AA189" t="s">
        <v>2470</v>
      </c>
      <c r="AB189">
        <v>163897.5</v>
      </c>
      <c r="AC189">
        <v>0.51</v>
      </c>
      <c r="AD189" t="s">
        <v>2961</v>
      </c>
    </row>
    <row r="190" spans="1:30" x14ac:dyDescent="0.25">
      <c r="A190">
        <v>6956</v>
      </c>
      <c r="B190" t="s">
        <v>378</v>
      </c>
      <c r="C190" t="s">
        <v>379</v>
      </c>
      <c r="D190" s="11">
        <f t="shared" si="2"/>
        <v>1309598.19</v>
      </c>
      <c r="E190">
        <v>1032134</v>
      </c>
      <c r="F190" s="11">
        <v>0</v>
      </c>
      <c r="G190">
        <v>0</v>
      </c>
      <c r="H190">
        <v>0</v>
      </c>
      <c r="I190">
        <v>183343.74</v>
      </c>
      <c r="J190">
        <v>39287.94</v>
      </c>
      <c r="K190">
        <v>32739.96</v>
      </c>
      <c r="L190">
        <v>0</v>
      </c>
      <c r="M190">
        <v>10327.5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1043900</v>
      </c>
      <c r="T190" s="2">
        <v>45582</v>
      </c>
      <c r="V190" s="2" t="s">
        <v>31</v>
      </c>
      <c r="W190">
        <v>100106</v>
      </c>
      <c r="X190">
        <v>0</v>
      </c>
      <c r="Y190" t="s">
        <v>551</v>
      </c>
      <c r="Z190">
        <v>277464.19</v>
      </c>
      <c r="AA190" t="s">
        <v>2470</v>
      </c>
      <c r="AB190">
        <v>146247</v>
      </c>
      <c r="AC190">
        <v>0.95</v>
      </c>
      <c r="AD190" t="s">
        <v>2812</v>
      </c>
    </row>
    <row r="191" spans="1:30" x14ac:dyDescent="0.25">
      <c r="A191">
        <v>6963</v>
      </c>
      <c r="B191" t="s">
        <v>380</v>
      </c>
      <c r="C191" t="s">
        <v>381</v>
      </c>
      <c r="D191" s="11">
        <f t="shared" si="2"/>
        <v>944722</v>
      </c>
      <c r="E191">
        <v>944722</v>
      </c>
      <c r="F191" s="11">
        <v>0</v>
      </c>
      <c r="G191">
        <v>0</v>
      </c>
      <c r="H191">
        <v>0</v>
      </c>
      <c r="I191">
        <v>132261.07999999999</v>
      </c>
      <c r="J191">
        <v>28341.66</v>
      </c>
      <c r="K191">
        <v>23618.06</v>
      </c>
      <c r="L191">
        <v>0</v>
      </c>
      <c r="M191">
        <v>10327.5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750174</v>
      </c>
      <c r="T191" s="2">
        <v>45261</v>
      </c>
      <c r="V191" s="2" t="s">
        <v>31</v>
      </c>
      <c r="W191">
        <v>105408</v>
      </c>
      <c r="X191">
        <v>0</v>
      </c>
      <c r="Y191" t="s">
        <v>551</v>
      </c>
      <c r="Z191">
        <v>0</v>
      </c>
      <c r="AA191" t="s">
        <v>2470</v>
      </c>
      <c r="AB191">
        <v>15129</v>
      </c>
      <c r="AC191">
        <v>0.3</v>
      </c>
      <c r="AD191" t="s">
        <v>2962</v>
      </c>
    </row>
    <row r="192" spans="1:30" x14ac:dyDescent="0.25">
      <c r="A192">
        <v>6965</v>
      </c>
      <c r="B192" t="s">
        <v>382</v>
      </c>
      <c r="C192" t="s">
        <v>383</v>
      </c>
      <c r="D192" s="11">
        <f t="shared" si="2"/>
        <v>930937.8</v>
      </c>
      <c r="E192">
        <v>930937.8</v>
      </c>
      <c r="F192" s="11">
        <v>0</v>
      </c>
      <c r="G192">
        <v>0</v>
      </c>
      <c r="H192">
        <v>0</v>
      </c>
      <c r="I192">
        <v>130331.3</v>
      </c>
      <c r="J192">
        <v>27928.14</v>
      </c>
      <c r="K192">
        <v>23273.45</v>
      </c>
      <c r="L192">
        <v>0</v>
      </c>
      <c r="M192">
        <v>10327.5</v>
      </c>
      <c r="N192">
        <v>0</v>
      </c>
      <c r="O192">
        <v>0</v>
      </c>
      <c r="P192">
        <v>0</v>
      </c>
      <c r="Q192">
        <v>-200000</v>
      </c>
      <c r="R192">
        <v>0</v>
      </c>
      <c r="S192">
        <v>539078</v>
      </c>
      <c r="T192" s="2">
        <v>45261</v>
      </c>
      <c r="V192" s="2" t="s">
        <v>31</v>
      </c>
      <c r="W192">
        <v>3801</v>
      </c>
      <c r="X192">
        <v>0</v>
      </c>
      <c r="Y192" t="s">
        <v>551</v>
      </c>
      <c r="Z192">
        <v>0</v>
      </c>
      <c r="AA192" t="s">
        <v>2470</v>
      </c>
      <c r="AB192">
        <v>0</v>
      </c>
      <c r="AC192">
        <v>0.59</v>
      </c>
      <c r="AD192" t="s">
        <v>2963</v>
      </c>
    </row>
    <row r="193" spans="1:30" x14ac:dyDescent="0.25">
      <c r="A193">
        <v>6967</v>
      </c>
      <c r="B193" t="s">
        <v>386</v>
      </c>
      <c r="C193" t="s">
        <v>387</v>
      </c>
      <c r="D193" s="11">
        <f t="shared" si="2"/>
        <v>792360</v>
      </c>
      <c r="E193">
        <v>792360</v>
      </c>
      <c r="F193" s="11">
        <v>0</v>
      </c>
      <c r="G193">
        <v>0</v>
      </c>
      <c r="H193">
        <v>0</v>
      </c>
      <c r="I193">
        <v>110930.4</v>
      </c>
      <c r="J193">
        <v>23770.799999999999</v>
      </c>
      <c r="K193">
        <v>19809</v>
      </c>
      <c r="L193">
        <v>0</v>
      </c>
      <c r="M193">
        <v>10327.5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627522</v>
      </c>
      <c r="T193" s="2">
        <v>44911</v>
      </c>
      <c r="V193" s="2" t="s">
        <v>31</v>
      </c>
      <c r="W193">
        <v>3207</v>
      </c>
      <c r="X193">
        <v>0</v>
      </c>
      <c r="Y193" t="s">
        <v>551</v>
      </c>
      <c r="Z193">
        <v>0</v>
      </c>
      <c r="AA193" t="s">
        <v>2475</v>
      </c>
      <c r="AB193">
        <v>0</v>
      </c>
      <c r="AC193">
        <v>-0.3</v>
      </c>
      <c r="AD193" t="s">
        <v>2964</v>
      </c>
    </row>
    <row r="194" spans="1:30" x14ac:dyDescent="0.25">
      <c r="A194">
        <v>6972</v>
      </c>
      <c r="B194" t="s">
        <v>388</v>
      </c>
      <c r="C194" t="s">
        <v>389</v>
      </c>
      <c r="D194" s="11">
        <f t="shared" si="2"/>
        <v>1053314.6000000001</v>
      </c>
      <c r="E194">
        <v>1053314.6000000001</v>
      </c>
      <c r="F194" s="11">
        <v>0</v>
      </c>
      <c r="G194">
        <v>0</v>
      </c>
      <c r="H194">
        <v>0</v>
      </c>
      <c r="I194">
        <v>147464.04</v>
      </c>
      <c r="J194">
        <v>31599.439999999999</v>
      </c>
      <c r="K194">
        <v>26332.87</v>
      </c>
      <c r="L194">
        <v>0</v>
      </c>
      <c r="M194">
        <v>10327.5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837591</v>
      </c>
      <c r="T194" s="2">
        <v>44935</v>
      </c>
      <c r="V194" s="2">
        <v>1</v>
      </c>
      <c r="W194">
        <v>105408</v>
      </c>
      <c r="X194">
        <v>0</v>
      </c>
      <c r="Y194" t="s">
        <v>551</v>
      </c>
      <c r="Z194">
        <v>0</v>
      </c>
      <c r="AA194" t="s">
        <v>2535</v>
      </c>
      <c r="AB194">
        <v>0</v>
      </c>
      <c r="AC194">
        <v>0.25</v>
      </c>
      <c r="AD194" t="s">
        <v>2665</v>
      </c>
    </row>
    <row r="195" spans="1:30" x14ac:dyDescent="0.25">
      <c r="A195">
        <v>6975</v>
      </c>
      <c r="B195" t="s">
        <v>390</v>
      </c>
      <c r="C195" t="s">
        <v>391</v>
      </c>
      <c r="D195" s="11">
        <f t="shared" ref="D195:D258" si="3">+E195+F195+Z195</f>
        <v>1280922</v>
      </c>
      <c r="E195">
        <v>1280922</v>
      </c>
      <c r="F195" s="11">
        <v>0</v>
      </c>
      <c r="G195">
        <v>0</v>
      </c>
      <c r="H195">
        <v>0</v>
      </c>
      <c r="I195">
        <v>179329.08</v>
      </c>
      <c r="J195">
        <v>38427.660000000003</v>
      </c>
      <c r="K195">
        <v>32023.05</v>
      </c>
      <c r="L195">
        <v>0</v>
      </c>
      <c r="M195">
        <v>10327.5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1020814</v>
      </c>
      <c r="T195" s="2">
        <v>45002</v>
      </c>
      <c r="V195" s="2" t="s">
        <v>31</v>
      </c>
      <c r="W195">
        <v>104306</v>
      </c>
      <c r="X195">
        <v>0</v>
      </c>
      <c r="Y195" t="s">
        <v>551</v>
      </c>
      <c r="Z195">
        <v>0</v>
      </c>
      <c r="AA195" t="s">
        <v>2470</v>
      </c>
      <c r="AB195">
        <v>314347</v>
      </c>
      <c r="AC195">
        <v>-0.71</v>
      </c>
      <c r="AD195" t="s">
        <v>2965</v>
      </c>
    </row>
    <row r="196" spans="1:30" x14ac:dyDescent="0.25">
      <c r="A196">
        <v>6988</v>
      </c>
      <c r="B196" t="s">
        <v>392</v>
      </c>
      <c r="C196" t="s">
        <v>393</v>
      </c>
      <c r="D196" s="11">
        <f t="shared" si="3"/>
        <v>1022384.2</v>
      </c>
      <c r="E196">
        <v>1022384.2</v>
      </c>
      <c r="F196" s="11">
        <v>0</v>
      </c>
      <c r="G196">
        <v>0</v>
      </c>
      <c r="H196">
        <v>0</v>
      </c>
      <c r="I196">
        <v>143133.79999999999</v>
      </c>
      <c r="J196">
        <v>30671.53</v>
      </c>
      <c r="K196">
        <v>25559.61</v>
      </c>
      <c r="L196">
        <v>0</v>
      </c>
      <c r="M196">
        <v>10327.5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812691</v>
      </c>
      <c r="T196" s="2">
        <v>44986</v>
      </c>
      <c r="V196" s="2" t="s">
        <v>31</v>
      </c>
      <c r="W196">
        <v>105408</v>
      </c>
      <c r="X196">
        <v>0</v>
      </c>
      <c r="Y196" t="s">
        <v>551</v>
      </c>
      <c r="Z196">
        <v>0</v>
      </c>
      <c r="AA196" t="s">
        <v>2470</v>
      </c>
      <c r="AB196">
        <v>77326</v>
      </c>
      <c r="AC196">
        <v>-0.76</v>
      </c>
      <c r="AD196" t="s">
        <v>2966</v>
      </c>
    </row>
    <row r="197" spans="1:30" x14ac:dyDescent="0.25">
      <c r="A197">
        <v>7000</v>
      </c>
      <c r="B197" t="s">
        <v>397</v>
      </c>
      <c r="C197" t="s">
        <v>398</v>
      </c>
      <c r="D197" s="11">
        <f t="shared" si="3"/>
        <v>1092647.3999999999</v>
      </c>
      <c r="E197">
        <v>1092647.3999999999</v>
      </c>
      <c r="F197" s="11">
        <v>0</v>
      </c>
      <c r="G197">
        <v>0</v>
      </c>
      <c r="H197">
        <v>0</v>
      </c>
      <c r="I197">
        <v>152970.64000000001</v>
      </c>
      <c r="J197">
        <v>32779.42</v>
      </c>
      <c r="K197">
        <v>27316.19</v>
      </c>
      <c r="L197">
        <v>0</v>
      </c>
      <c r="M197">
        <v>10327.5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869253</v>
      </c>
      <c r="T197" s="2">
        <v>45128</v>
      </c>
      <c r="V197" s="2" t="s">
        <v>31</v>
      </c>
      <c r="W197">
        <v>400800</v>
      </c>
      <c r="X197">
        <v>0</v>
      </c>
      <c r="Y197" t="s">
        <v>551</v>
      </c>
      <c r="Z197">
        <v>0</v>
      </c>
      <c r="AA197" t="s">
        <v>2467</v>
      </c>
      <c r="AB197">
        <v>0</v>
      </c>
      <c r="AC197">
        <v>-0.65</v>
      </c>
      <c r="AD197" t="s">
        <v>2826</v>
      </c>
    </row>
    <row r="198" spans="1:30" x14ac:dyDescent="0.25">
      <c r="A198">
        <v>7013</v>
      </c>
      <c r="B198" t="s">
        <v>561</v>
      </c>
      <c r="C198" t="s">
        <v>709</v>
      </c>
      <c r="D198" s="11">
        <f t="shared" si="3"/>
        <v>1068779.8</v>
      </c>
      <c r="E198">
        <v>1068779.8</v>
      </c>
      <c r="F198" s="11">
        <v>0</v>
      </c>
      <c r="G198">
        <v>0</v>
      </c>
      <c r="H198">
        <v>0</v>
      </c>
      <c r="I198">
        <v>149629.18</v>
      </c>
      <c r="J198">
        <v>32063.4</v>
      </c>
      <c r="K198">
        <v>26719.5</v>
      </c>
      <c r="L198">
        <v>0</v>
      </c>
      <c r="M198">
        <v>10327.5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850040</v>
      </c>
      <c r="T198" s="2">
        <v>45369</v>
      </c>
      <c r="V198" s="2" t="s">
        <v>31</v>
      </c>
      <c r="W198">
        <v>3801</v>
      </c>
      <c r="X198">
        <v>0</v>
      </c>
      <c r="Y198" t="s">
        <v>551</v>
      </c>
      <c r="Z198">
        <v>0</v>
      </c>
      <c r="AA198" t="s">
        <v>2470</v>
      </c>
      <c r="AB198">
        <v>117670</v>
      </c>
      <c r="AC198">
        <v>-0.22</v>
      </c>
      <c r="AD198" t="s">
        <v>2932</v>
      </c>
    </row>
    <row r="199" spans="1:30" x14ac:dyDescent="0.25">
      <c r="A199">
        <v>7018</v>
      </c>
      <c r="B199" t="s">
        <v>408</v>
      </c>
      <c r="C199" t="s">
        <v>409</v>
      </c>
      <c r="D199" s="11">
        <f t="shared" si="3"/>
        <v>2652254.9</v>
      </c>
      <c r="E199">
        <v>2652254.9</v>
      </c>
      <c r="F199" s="11">
        <v>0</v>
      </c>
      <c r="G199">
        <v>0</v>
      </c>
      <c r="H199">
        <v>0</v>
      </c>
      <c r="I199">
        <v>371315.69</v>
      </c>
      <c r="J199">
        <v>79567.649999999994</v>
      </c>
      <c r="K199">
        <v>66306.38</v>
      </c>
      <c r="L199">
        <v>0</v>
      </c>
      <c r="M199">
        <v>10327.5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2124737</v>
      </c>
      <c r="T199" s="2">
        <v>45145</v>
      </c>
      <c r="V199" s="2" t="s">
        <v>31</v>
      </c>
      <c r="W199">
        <v>105408</v>
      </c>
      <c r="X199">
        <v>0</v>
      </c>
      <c r="Y199" t="s">
        <v>551</v>
      </c>
      <c r="Z199">
        <v>0</v>
      </c>
      <c r="AA199" t="s">
        <v>2470</v>
      </c>
      <c r="AB199">
        <v>522791</v>
      </c>
      <c r="AC199">
        <v>-0.68</v>
      </c>
      <c r="AD199" t="s">
        <v>2967</v>
      </c>
    </row>
    <row r="200" spans="1:30" x14ac:dyDescent="0.25">
      <c r="A200">
        <v>7022</v>
      </c>
      <c r="B200" t="s">
        <v>410</v>
      </c>
      <c r="C200" t="s">
        <v>411</v>
      </c>
      <c r="D200" s="11">
        <f t="shared" si="3"/>
        <v>822430</v>
      </c>
      <c r="E200">
        <v>822430</v>
      </c>
      <c r="F200" s="11">
        <v>0</v>
      </c>
      <c r="G200">
        <v>0</v>
      </c>
      <c r="H200">
        <v>0</v>
      </c>
      <c r="I200">
        <v>115140.2</v>
      </c>
      <c r="J200">
        <v>24672.9</v>
      </c>
      <c r="K200">
        <v>20560.75</v>
      </c>
      <c r="L200">
        <v>0</v>
      </c>
      <c r="M200">
        <v>10327.5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651728</v>
      </c>
      <c r="T200" s="2">
        <v>45152</v>
      </c>
      <c r="V200" s="2" t="s">
        <v>31</v>
      </c>
      <c r="W200">
        <v>105408</v>
      </c>
      <c r="X200">
        <v>0</v>
      </c>
      <c r="Y200" t="s">
        <v>551</v>
      </c>
      <c r="Z200">
        <v>0</v>
      </c>
      <c r="AA200" t="s">
        <v>2475</v>
      </c>
      <c r="AB200">
        <v>23250</v>
      </c>
      <c r="AC200">
        <v>-0.65</v>
      </c>
      <c r="AD200" t="s">
        <v>2968</v>
      </c>
    </row>
    <row r="201" spans="1:30" x14ac:dyDescent="0.25">
      <c r="A201">
        <v>7026</v>
      </c>
      <c r="B201" t="s">
        <v>412</v>
      </c>
      <c r="C201" t="s">
        <v>413</v>
      </c>
      <c r="D201" s="11">
        <f t="shared" si="3"/>
        <v>913260</v>
      </c>
      <c r="E201">
        <v>913260</v>
      </c>
      <c r="F201" s="11">
        <v>0</v>
      </c>
      <c r="G201">
        <v>0</v>
      </c>
      <c r="H201">
        <v>0</v>
      </c>
      <c r="I201">
        <v>127856.4</v>
      </c>
      <c r="J201">
        <v>27397.8</v>
      </c>
      <c r="K201">
        <v>22831.5</v>
      </c>
      <c r="L201">
        <v>0</v>
      </c>
      <c r="M201">
        <v>10327.5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996876</v>
      </c>
      <c r="T201" s="2">
        <v>45160</v>
      </c>
      <c r="V201" s="2" t="s">
        <v>31</v>
      </c>
      <c r="W201">
        <v>1508</v>
      </c>
      <c r="X201">
        <v>0</v>
      </c>
      <c r="Y201" t="s">
        <v>2913</v>
      </c>
      <c r="Z201">
        <v>0</v>
      </c>
      <c r="AA201" t="s">
        <v>2475</v>
      </c>
      <c r="AB201">
        <v>108500</v>
      </c>
      <c r="AC201">
        <v>-0.8</v>
      </c>
      <c r="AD201" t="s">
        <v>2822</v>
      </c>
    </row>
    <row r="202" spans="1:30" x14ac:dyDescent="0.25">
      <c r="A202">
        <v>7031</v>
      </c>
      <c r="B202" t="s">
        <v>416</v>
      </c>
      <c r="C202" t="s">
        <v>417</v>
      </c>
      <c r="D202" s="11">
        <f t="shared" si="3"/>
        <v>759810</v>
      </c>
      <c r="E202">
        <v>759810</v>
      </c>
      <c r="F202" s="11">
        <v>0</v>
      </c>
      <c r="G202">
        <v>0</v>
      </c>
      <c r="H202">
        <v>0</v>
      </c>
      <c r="I202">
        <v>106373.4</v>
      </c>
      <c r="J202">
        <v>22794.3</v>
      </c>
      <c r="K202">
        <v>18995.25</v>
      </c>
      <c r="L202">
        <v>0</v>
      </c>
      <c r="M202">
        <v>10327.5</v>
      </c>
      <c r="N202">
        <v>0</v>
      </c>
      <c r="O202">
        <v>90198</v>
      </c>
      <c r="P202">
        <v>0</v>
      </c>
      <c r="Q202">
        <v>0</v>
      </c>
      <c r="R202">
        <v>0</v>
      </c>
      <c r="S202">
        <v>511122</v>
      </c>
      <c r="T202" s="2">
        <v>45154</v>
      </c>
      <c r="V202" s="2" t="s">
        <v>31</v>
      </c>
      <c r="W202">
        <v>1508</v>
      </c>
      <c r="X202">
        <v>0</v>
      </c>
      <c r="Y202" t="s">
        <v>551</v>
      </c>
      <c r="Z202">
        <v>0</v>
      </c>
      <c r="AA202" t="s">
        <v>2475</v>
      </c>
      <c r="AB202">
        <v>32550</v>
      </c>
      <c r="AC202">
        <v>0.45</v>
      </c>
      <c r="AD202" t="s">
        <v>2969</v>
      </c>
    </row>
    <row r="203" spans="1:30" x14ac:dyDescent="0.25">
      <c r="A203">
        <v>7037</v>
      </c>
      <c r="B203" t="s">
        <v>420</v>
      </c>
      <c r="C203" t="s">
        <v>421</v>
      </c>
      <c r="D203" s="11">
        <f t="shared" si="3"/>
        <v>1028127.58</v>
      </c>
      <c r="E203">
        <v>798870</v>
      </c>
      <c r="F203" s="11">
        <v>0</v>
      </c>
      <c r="G203">
        <v>0</v>
      </c>
      <c r="H203">
        <v>0</v>
      </c>
      <c r="I203">
        <v>143937.87</v>
      </c>
      <c r="J203">
        <v>30843.83</v>
      </c>
      <c r="K203">
        <v>25703.19</v>
      </c>
      <c r="L203">
        <v>0</v>
      </c>
      <c r="M203">
        <v>10327.5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817316</v>
      </c>
      <c r="T203" s="2">
        <v>45166</v>
      </c>
      <c r="V203" s="2" t="s">
        <v>31</v>
      </c>
      <c r="W203">
        <v>105408</v>
      </c>
      <c r="X203">
        <v>0</v>
      </c>
      <c r="Y203" t="s">
        <v>551</v>
      </c>
      <c r="Z203">
        <v>229257.58</v>
      </c>
      <c r="AA203" t="s">
        <v>2475</v>
      </c>
      <c r="AB203">
        <v>125550</v>
      </c>
      <c r="AC203">
        <v>0.81</v>
      </c>
      <c r="AD203" t="s">
        <v>2970</v>
      </c>
    </row>
    <row r="204" spans="1:30" x14ac:dyDescent="0.25">
      <c r="A204">
        <v>7039</v>
      </c>
      <c r="B204" t="s">
        <v>422</v>
      </c>
      <c r="C204" t="s">
        <v>423</v>
      </c>
      <c r="D204" s="11">
        <f t="shared" si="3"/>
        <v>892611</v>
      </c>
      <c r="E204">
        <v>892611</v>
      </c>
      <c r="F204" s="11">
        <v>0</v>
      </c>
      <c r="G204">
        <v>0</v>
      </c>
      <c r="H204">
        <v>0</v>
      </c>
      <c r="I204">
        <v>124965.54</v>
      </c>
      <c r="J204">
        <v>26778.33</v>
      </c>
      <c r="K204">
        <v>22315.279999999999</v>
      </c>
      <c r="L204">
        <v>0</v>
      </c>
      <c r="M204">
        <v>10327.5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708224</v>
      </c>
      <c r="T204" s="2">
        <v>45166</v>
      </c>
      <c r="V204" s="2" t="s">
        <v>31</v>
      </c>
      <c r="W204">
        <v>105408</v>
      </c>
      <c r="X204">
        <v>0</v>
      </c>
      <c r="Y204" t="s">
        <v>551</v>
      </c>
      <c r="Z204">
        <v>0</v>
      </c>
      <c r="AA204" t="s">
        <v>2470</v>
      </c>
      <c r="AB204">
        <v>30258</v>
      </c>
      <c r="AC204">
        <v>-0.35</v>
      </c>
      <c r="AD204" t="s">
        <v>2971</v>
      </c>
    </row>
    <row r="205" spans="1:30" x14ac:dyDescent="0.25">
      <c r="A205">
        <v>7043</v>
      </c>
      <c r="B205" t="s">
        <v>424</v>
      </c>
      <c r="C205" t="s">
        <v>425</v>
      </c>
      <c r="D205" s="11">
        <f t="shared" si="3"/>
        <v>943041</v>
      </c>
      <c r="E205">
        <v>943041</v>
      </c>
      <c r="F205" s="11">
        <v>0</v>
      </c>
      <c r="G205">
        <v>0</v>
      </c>
      <c r="H205">
        <v>0</v>
      </c>
      <c r="I205">
        <v>132025.74</v>
      </c>
      <c r="J205">
        <v>28291.23</v>
      </c>
      <c r="K205">
        <v>23576.03</v>
      </c>
      <c r="L205">
        <v>0</v>
      </c>
      <c r="M205">
        <v>10327.5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748821</v>
      </c>
      <c r="T205" s="2">
        <v>45170</v>
      </c>
      <c r="V205" s="2" t="s">
        <v>31</v>
      </c>
      <c r="W205">
        <v>105408</v>
      </c>
      <c r="X205">
        <v>0</v>
      </c>
      <c r="Y205" t="s">
        <v>551</v>
      </c>
      <c r="Z205">
        <v>0</v>
      </c>
      <c r="AA205" t="s">
        <v>2470</v>
      </c>
      <c r="AB205">
        <v>10086</v>
      </c>
      <c r="AC205">
        <v>0.5</v>
      </c>
      <c r="AD205" t="s">
        <v>2972</v>
      </c>
    </row>
    <row r="206" spans="1:30" x14ac:dyDescent="0.25">
      <c r="A206">
        <v>7052</v>
      </c>
      <c r="B206" t="s">
        <v>426</v>
      </c>
      <c r="C206" t="s">
        <v>427</v>
      </c>
      <c r="D206" s="11">
        <f t="shared" si="3"/>
        <v>956825.2</v>
      </c>
      <c r="E206">
        <v>956825.2</v>
      </c>
      <c r="F206" s="11">
        <v>0</v>
      </c>
      <c r="G206">
        <v>0</v>
      </c>
      <c r="H206">
        <v>0</v>
      </c>
      <c r="I206">
        <v>133955.54</v>
      </c>
      <c r="J206">
        <v>28704.76</v>
      </c>
      <c r="K206">
        <v>23920.63</v>
      </c>
      <c r="L206">
        <v>0</v>
      </c>
      <c r="M206">
        <v>10327.5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759917</v>
      </c>
      <c r="T206" s="2">
        <v>45281</v>
      </c>
      <c r="V206" s="2" t="s">
        <v>31</v>
      </c>
      <c r="W206">
        <v>105408</v>
      </c>
      <c r="X206">
        <v>0</v>
      </c>
      <c r="Y206" t="s">
        <v>551</v>
      </c>
      <c r="Z206">
        <v>0</v>
      </c>
      <c r="AA206" t="s">
        <v>2470</v>
      </c>
      <c r="AB206">
        <v>25215</v>
      </c>
      <c r="AC206">
        <v>0.23</v>
      </c>
      <c r="AD206" t="s">
        <v>2973</v>
      </c>
    </row>
    <row r="207" spans="1:30" x14ac:dyDescent="0.25">
      <c r="A207">
        <v>7053</v>
      </c>
      <c r="B207" t="s">
        <v>428</v>
      </c>
      <c r="C207" t="s">
        <v>429</v>
      </c>
      <c r="D207" s="11">
        <f t="shared" si="3"/>
        <v>818710</v>
      </c>
      <c r="E207">
        <v>818710</v>
      </c>
      <c r="F207" s="11">
        <v>0</v>
      </c>
      <c r="G207">
        <v>0</v>
      </c>
      <c r="H207">
        <v>0</v>
      </c>
      <c r="I207">
        <v>114619.4</v>
      </c>
      <c r="J207">
        <v>24561.3</v>
      </c>
      <c r="K207">
        <v>20467.75</v>
      </c>
      <c r="L207">
        <v>0</v>
      </c>
      <c r="M207">
        <v>10327.5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648734</v>
      </c>
      <c r="T207" s="2">
        <v>45182</v>
      </c>
      <c r="V207" s="2" t="s">
        <v>31</v>
      </c>
      <c r="W207">
        <v>105408</v>
      </c>
      <c r="X207">
        <v>0</v>
      </c>
      <c r="Y207" t="s">
        <v>551</v>
      </c>
      <c r="Z207">
        <v>0</v>
      </c>
      <c r="AA207" t="s">
        <v>2475</v>
      </c>
      <c r="AB207">
        <v>23250</v>
      </c>
      <c r="AC207">
        <v>-0.05</v>
      </c>
      <c r="AD207" t="s">
        <v>2896</v>
      </c>
    </row>
    <row r="208" spans="1:30" x14ac:dyDescent="0.25">
      <c r="A208">
        <v>7061</v>
      </c>
      <c r="B208" t="s">
        <v>432</v>
      </c>
      <c r="C208" t="s">
        <v>433</v>
      </c>
      <c r="D208" s="11">
        <f t="shared" si="3"/>
        <v>1175206.5</v>
      </c>
      <c r="E208">
        <v>930937.8</v>
      </c>
      <c r="F208" s="11">
        <v>0</v>
      </c>
      <c r="G208">
        <v>0</v>
      </c>
      <c r="H208">
        <v>0</v>
      </c>
      <c r="I208">
        <v>164528.91</v>
      </c>
      <c r="J208">
        <v>35256.199999999997</v>
      </c>
      <c r="K208">
        <v>29380.16</v>
      </c>
      <c r="L208">
        <v>0</v>
      </c>
      <c r="M208">
        <v>10327.5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935713</v>
      </c>
      <c r="T208" s="2">
        <v>45194</v>
      </c>
      <c r="V208" s="2" t="s">
        <v>31</v>
      </c>
      <c r="W208">
        <v>105408</v>
      </c>
      <c r="X208">
        <v>0</v>
      </c>
      <c r="Y208" t="s">
        <v>551</v>
      </c>
      <c r="Z208">
        <v>244268.7</v>
      </c>
      <c r="AA208" t="s">
        <v>2470</v>
      </c>
      <c r="AB208">
        <v>0</v>
      </c>
      <c r="AC208">
        <v>-0.73</v>
      </c>
      <c r="AD208" t="s">
        <v>2974</v>
      </c>
    </row>
    <row r="209" spans="1:30" x14ac:dyDescent="0.25">
      <c r="A209">
        <v>7062</v>
      </c>
      <c r="B209" t="s">
        <v>434</v>
      </c>
      <c r="C209" t="s">
        <v>435</v>
      </c>
      <c r="D209" s="11">
        <f t="shared" si="3"/>
        <v>1175206.5</v>
      </c>
      <c r="E209">
        <v>930937.8</v>
      </c>
      <c r="F209" s="11">
        <v>0</v>
      </c>
      <c r="G209">
        <v>0</v>
      </c>
      <c r="H209">
        <v>0</v>
      </c>
      <c r="I209">
        <v>164528.91</v>
      </c>
      <c r="J209">
        <v>35256.199999999997</v>
      </c>
      <c r="K209">
        <v>29380.16</v>
      </c>
      <c r="L209">
        <v>0</v>
      </c>
      <c r="M209">
        <v>10327.5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935713</v>
      </c>
      <c r="T209" s="2">
        <v>45194</v>
      </c>
      <c r="V209" s="2" t="s">
        <v>31</v>
      </c>
      <c r="W209">
        <v>105408</v>
      </c>
      <c r="X209">
        <v>0</v>
      </c>
      <c r="Y209" t="s">
        <v>551</v>
      </c>
      <c r="Z209">
        <v>244268.7</v>
      </c>
      <c r="AA209" t="s">
        <v>2470</v>
      </c>
      <c r="AB209">
        <v>0</v>
      </c>
      <c r="AC209">
        <v>-0.73</v>
      </c>
      <c r="AD209" t="s">
        <v>2974</v>
      </c>
    </row>
    <row r="210" spans="1:30" x14ac:dyDescent="0.25">
      <c r="A210">
        <v>7064</v>
      </c>
      <c r="B210" t="s">
        <v>436</v>
      </c>
      <c r="C210" t="s">
        <v>437</v>
      </c>
      <c r="D210" s="11">
        <f t="shared" si="3"/>
        <v>1309598.19</v>
      </c>
      <c r="E210">
        <v>1032134</v>
      </c>
      <c r="F210" s="11">
        <v>0</v>
      </c>
      <c r="G210">
        <v>0</v>
      </c>
      <c r="H210">
        <v>0</v>
      </c>
      <c r="I210">
        <v>183343.74</v>
      </c>
      <c r="J210">
        <v>39287.94</v>
      </c>
      <c r="K210">
        <v>32739.96</v>
      </c>
      <c r="L210">
        <v>0</v>
      </c>
      <c r="M210">
        <v>10327.5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1043900</v>
      </c>
      <c r="T210" s="2">
        <v>45194</v>
      </c>
      <c r="V210" s="2" t="s">
        <v>31</v>
      </c>
      <c r="W210">
        <v>122104</v>
      </c>
      <c r="X210">
        <v>0</v>
      </c>
      <c r="Y210" t="s">
        <v>551</v>
      </c>
      <c r="Z210">
        <v>277464.19</v>
      </c>
      <c r="AA210" t="s">
        <v>2470</v>
      </c>
      <c r="AB210">
        <v>146247</v>
      </c>
      <c r="AC210">
        <v>0.95</v>
      </c>
      <c r="AD210" t="s">
        <v>2812</v>
      </c>
    </row>
    <row r="211" spans="1:30" x14ac:dyDescent="0.25">
      <c r="A211">
        <v>7072</v>
      </c>
      <c r="B211" t="s">
        <v>440</v>
      </c>
      <c r="C211" t="s">
        <v>441</v>
      </c>
      <c r="D211" s="11">
        <f t="shared" si="3"/>
        <v>748650</v>
      </c>
      <c r="E211">
        <v>748650</v>
      </c>
      <c r="F211" s="11">
        <v>0</v>
      </c>
      <c r="G211">
        <v>0</v>
      </c>
      <c r="H211">
        <v>0</v>
      </c>
      <c r="I211">
        <v>104811</v>
      </c>
      <c r="J211">
        <v>22459.5</v>
      </c>
      <c r="K211">
        <v>18716.25</v>
      </c>
      <c r="L211">
        <v>0</v>
      </c>
      <c r="M211">
        <v>10327.5</v>
      </c>
      <c r="N211">
        <v>0</v>
      </c>
      <c r="O211">
        <v>0</v>
      </c>
      <c r="P211">
        <v>0</v>
      </c>
      <c r="Q211">
        <v>-40000</v>
      </c>
      <c r="R211">
        <v>0</v>
      </c>
      <c r="S211">
        <v>552336</v>
      </c>
      <c r="T211" s="2">
        <v>45208</v>
      </c>
      <c r="V211" s="2" t="s">
        <v>31</v>
      </c>
      <c r="W211">
        <v>105408</v>
      </c>
      <c r="X211">
        <v>0</v>
      </c>
      <c r="Y211" t="s">
        <v>551</v>
      </c>
      <c r="Z211">
        <v>0</v>
      </c>
      <c r="AA211" t="s">
        <v>2475</v>
      </c>
      <c r="AB211">
        <v>41850</v>
      </c>
      <c r="AC211">
        <v>0.25</v>
      </c>
      <c r="AD211" t="s">
        <v>2975</v>
      </c>
    </row>
    <row r="212" spans="1:30" x14ac:dyDescent="0.25">
      <c r="A212">
        <v>7075</v>
      </c>
      <c r="B212" t="s">
        <v>442</v>
      </c>
      <c r="C212" t="s">
        <v>443</v>
      </c>
      <c r="D212" s="11">
        <f t="shared" si="3"/>
        <v>1011962</v>
      </c>
      <c r="E212">
        <v>1011962</v>
      </c>
      <c r="F212" s="11">
        <v>0</v>
      </c>
      <c r="G212">
        <v>0</v>
      </c>
      <c r="H212">
        <v>0</v>
      </c>
      <c r="I212">
        <v>141674.68</v>
      </c>
      <c r="J212">
        <v>30358.86</v>
      </c>
      <c r="K212">
        <v>25299.05</v>
      </c>
      <c r="L212">
        <v>0</v>
      </c>
      <c r="M212">
        <v>10327.5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804302</v>
      </c>
      <c r="T212" s="2">
        <v>45203</v>
      </c>
      <c r="V212" s="2" t="s">
        <v>31</v>
      </c>
      <c r="W212" s="2">
        <v>2501</v>
      </c>
      <c r="X212">
        <v>0</v>
      </c>
      <c r="Y212" t="s">
        <v>551</v>
      </c>
      <c r="Z212">
        <v>0</v>
      </c>
      <c r="AA212" t="s">
        <v>2470</v>
      </c>
      <c r="AB212">
        <v>68921</v>
      </c>
      <c r="AC212">
        <v>0.09</v>
      </c>
      <c r="AD212" t="s">
        <v>2976</v>
      </c>
    </row>
    <row r="213" spans="1:30" x14ac:dyDescent="0.25">
      <c r="A213">
        <v>7081</v>
      </c>
      <c r="B213" t="s">
        <v>450</v>
      </c>
      <c r="C213" t="s">
        <v>451</v>
      </c>
      <c r="D213" s="11">
        <f t="shared" si="3"/>
        <v>424390</v>
      </c>
      <c r="E213">
        <v>424390</v>
      </c>
      <c r="F213" s="11">
        <v>0</v>
      </c>
      <c r="G213">
        <v>0</v>
      </c>
      <c r="H213">
        <v>0</v>
      </c>
      <c r="I213">
        <v>59414.6</v>
      </c>
      <c r="J213">
        <v>12731.7</v>
      </c>
      <c r="K213">
        <v>10609.75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341634</v>
      </c>
      <c r="T213" s="2">
        <v>45446</v>
      </c>
      <c r="U213" s="2">
        <v>45587</v>
      </c>
      <c r="V213" s="2" t="s">
        <v>31</v>
      </c>
      <c r="W213">
        <v>105408</v>
      </c>
      <c r="X213">
        <v>0</v>
      </c>
      <c r="Y213" t="s">
        <v>551</v>
      </c>
      <c r="Z213">
        <v>0</v>
      </c>
      <c r="AA213" t="s">
        <v>2475</v>
      </c>
      <c r="AB213">
        <v>23250</v>
      </c>
      <c r="AC213">
        <v>0.05</v>
      </c>
      <c r="AD213" t="s">
        <v>2977</v>
      </c>
    </row>
    <row r="214" spans="1:30" x14ac:dyDescent="0.25">
      <c r="A214">
        <v>7085</v>
      </c>
      <c r="B214" t="s">
        <v>452</v>
      </c>
      <c r="C214" t="s">
        <v>453</v>
      </c>
      <c r="D214" s="11">
        <f t="shared" si="3"/>
        <v>1261660.9100000001</v>
      </c>
      <c r="E214">
        <v>1031797.8</v>
      </c>
      <c r="F214" s="11">
        <v>0</v>
      </c>
      <c r="G214">
        <v>0</v>
      </c>
      <c r="H214">
        <v>0</v>
      </c>
      <c r="I214">
        <v>176632.53</v>
      </c>
      <c r="J214">
        <v>37849.83</v>
      </c>
      <c r="K214">
        <v>31541.52</v>
      </c>
      <c r="L214">
        <v>0</v>
      </c>
      <c r="M214">
        <v>10327.5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1005310</v>
      </c>
      <c r="T214" s="2">
        <v>45218</v>
      </c>
      <c r="V214" s="2" t="s">
        <v>31</v>
      </c>
      <c r="W214">
        <v>2501</v>
      </c>
      <c r="X214">
        <v>0</v>
      </c>
      <c r="Y214" t="s">
        <v>551</v>
      </c>
      <c r="Z214">
        <v>229863.11</v>
      </c>
      <c r="AA214" t="s">
        <v>2470</v>
      </c>
      <c r="AB214">
        <v>203401</v>
      </c>
      <c r="AC214">
        <v>0.47</v>
      </c>
      <c r="AD214" t="s">
        <v>2978</v>
      </c>
    </row>
    <row r="215" spans="1:30" x14ac:dyDescent="0.25">
      <c r="A215">
        <v>7086</v>
      </c>
      <c r="B215" t="s">
        <v>454</v>
      </c>
      <c r="C215" t="s">
        <v>455</v>
      </c>
      <c r="D215" s="11">
        <f t="shared" si="3"/>
        <v>779647.8</v>
      </c>
      <c r="E215">
        <v>779647.8</v>
      </c>
      <c r="F215" s="11">
        <v>0</v>
      </c>
      <c r="G215">
        <v>0</v>
      </c>
      <c r="H215">
        <v>0</v>
      </c>
      <c r="I215">
        <v>109150.69</v>
      </c>
      <c r="J215">
        <v>23389.43</v>
      </c>
      <c r="K215">
        <v>19491.2</v>
      </c>
      <c r="L215">
        <v>0</v>
      </c>
      <c r="M215">
        <v>10327.5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617289</v>
      </c>
      <c r="T215" s="2">
        <v>45218</v>
      </c>
      <c r="V215" s="2" t="s">
        <v>31</v>
      </c>
      <c r="W215">
        <v>2501</v>
      </c>
      <c r="X215">
        <v>0</v>
      </c>
      <c r="Y215" t="s">
        <v>551</v>
      </c>
      <c r="Z215">
        <v>0</v>
      </c>
      <c r="AA215" t="s">
        <v>2470</v>
      </c>
      <c r="AB215">
        <v>5043</v>
      </c>
      <c r="AC215">
        <v>0.02</v>
      </c>
      <c r="AD215" t="s">
        <v>2979</v>
      </c>
    </row>
    <row r="216" spans="1:30" x14ac:dyDescent="0.25">
      <c r="A216">
        <v>7087</v>
      </c>
      <c r="B216" t="s">
        <v>456</v>
      </c>
      <c r="C216" t="s">
        <v>457</v>
      </c>
      <c r="D216" s="11">
        <f t="shared" si="3"/>
        <v>639904.82999999996</v>
      </c>
      <c r="E216">
        <v>495222.6</v>
      </c>
      <c r="F216" s="11">
        <v>0</v>
      </c>
      <c r="G216">
        <v>0</v>
      </c>
      <c r="H216">
        <v>0</v>
      </c>
      <c r="I216">
        <v>89586.67</v>
      </c>
      <c r="J216">
        <v>19197.14</v>
      </c>
      <c r="K216">
        <v>15997.62</v>
      </c>
      <c r="L216">
        <v>0</v>
      </c>
      <c r="M216">
        <v>10327.5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504796</v>
      </c>
      <c r="T216" s="2">
        <v>45579</v>
      </c>
      <c r="V216" s="2" t="s">
        <v>31</v>
      </c>
      <c r="W216">
        <v>105408</v>
      </c>
      <c r="X216">
        <v>0</v>
      </c>
      <c r="Y216" t="s">
        <v>551</v>
      </c>
      <c r="Z216">
        <v>144682.23000000001</v>
      </c>
      <c r="AA216" t="s">
        <v>2470</v>
      </c>
      <c r="AB216">
        <v>95817</v>
      </c>
      <c r="AC216">
        <v>0.1</v>
      </c>
      <c r="AD216" t="s">
        <v>2980</v>
      </c>
    </row>
    <row r="217" spans="1:30" x14ac:dyDescent="0.25">
      <c r="A217">
        <v>7102</v>
      </c>
      <c r="B217" t="s">
        <v>460</v>
      </c>
      <c r="C217" t="s">
        <v>461</v>
      </c>
      <c r="D217" s="11">
        <f t="shared" si="3"/>
        <v>1262014.6499999999</v>
      </c>
      <c r="E217">
        <v>995824.4</v>
      </c>
      <c r="F217" s="11">
        <v>0</v>
      </c>
      <c r="G217">
        <v>0</v>
      </c>
      <c r="H217">
        <v>0</v>
      </c>
      <c r="I217">
        <v>176682.05</v>
      </c>
      <c r="J217">
        <v>37860.44</v>
      </c>
      <c r="K217">
        <v>31550.37</v>
      </c>
      <c r="L217">
        <v>0</v>
      </c>
      <c r="M217">
        <v>10327.5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1005595</v>
      </c>
      <c r="T217" s="2">
        <v>45231</v>
      </c>
      <c r="V217" s="2" t="s">
        <v>31</v>
      </c>
      <c r="W217">
        <v>2808</v>
      </c>
      <c r="X217">
        <v>0</v>
      </c>
      <c r="Y217" t="s">
        <v>551</v>
      </c>
      <c r="Z217">
        <v>266190.25</v>
      </c>
      <c r="AA217" t="s">
        <v>2470</v>
      </c>
      <c r="AB217">
        <v>115989</v>
      </c>
      <c r="AC217">
        <v>0.71</v>
      </c>
      <c r="AD217" t="s">
        <v>2890</v>
      </c>
    </row>
    <row r="218" spans="1:30" x14ac:dyDescent="0.25">
      <c r="A218">
        <v>7105</v>
      </c>
      <c r="B218" t="s">
        <v>463</v>
      </c>
      <c r="C218" t="s">
        <v>464</v>
      </c>
      <c r="D218" s="11">
        <f t="shared" si="3"/>
        <v>680217.63</v>
      </c>
      <c r="E218">
        <v>567610</v>
      </c>
      <c r="F218" s="11">
        <v>0</v>
      </c>
      <c r="G218">
        <v>0</v>
      </c>
      <c r="H218">
        <v>0</v>
      </c>
      <c r="I218">
        <v>95230.47</v>
      </c>
      <c r="J218">
        <v>20406.53</v>
      </c>
      <c r="K218">
        <v>17005.45</v>
      </c>
      <c r="L218">
        <v>0</v>
      </c>
      <c r="M218">
        <v>10327.5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537248</v>
      </c>
      <c r="T218" s="2">
        <v>45231</v>
      </c>
      <c r="V218" s="2" t="s">
        <v>31</v>
      </c>
      <c r="W218">
        <v>2907</v>
      </c>
      <c r="X218">
        <v>0</v>
      </c>
      <c r="Y218" t="s">
        <v>551</v>
      </c>
      <c r="Z218">
        <v>112607.63</v>
      </c>
      <c r="AA218" t="s">
        <v>2475</v>
      </c>
      <c r="AB218">
        <v>41850</v>
      </c>
      <c r="AC218">
        <v>0.32</v>
      </c>
      <c r="AD218" t="s">
        <v>2981</v>
      </c>
    </row>
    <row r="219" spans="1:30" x14ac:dyDescent="0.25">
      <c r="A219">
        <v>7106</v>
      </c>
      <c r="B219" t="s">
        <v>465</v>
      </c>
      <c r="C219" t="s">
        <v>466</v>
      </c>
      <c r="D219" s="11">
        <f t="shared" si="3"/>
        <v>942872.9</v>
      </c>
      <c r="E219">
        <v>942872.9</v>
      </c>
      <c r="F219" s="11">
        <v>0</v>
      </c>
      <c r="G219">
        <v>0</v>
      </c>
      <c r="H219">
        <v>0</v>
      </c>
      <c r="I219">
        <v>132002.20000000001</v>
      </c>
      <c r="J219">
        <v>28286.18</v>
      </c>
      <c r="K219">
        <v>23571.82</v>
      </c>
      <c r="L219">
        <v>0</v>
      </c>
      <c r="M219">
        <v>10327.5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748685</v>
      </c>
      <c r="T219" s="2">
        <v>45231</v>
      </c>
      <c r="V219" s="2" t="s">
        <v>31</v>
      </c>
      <c r="W219">
        <v>105408</v>
      </c>
      <c r="X219">
        <v>0</v>
      </c>
      <c r="Y219" t="s">
        <v>551</v>
      </c>
      <c r="Z219">
        <v>0</v>
      </c>
      <c r="AA219" t="s">
        <v>2470</v>
      </c>
      <c r="AB219">
        <v>97498</v>
      </c>
      <c r="AC219">
        <v>-0.2</v>
      </c>
      <c r="AD219" t="s">
        <v>2982</v>
      </c>
    </row>
    <row r="220" spans="1:30" x14ac:dyDescent="0.25">
      <c r="A220">
        <v>7110</v>
      </c>
      <c r="B220" t="s">
        <v>468</v>
      </c>
      <c r="C220" t="s">
        <v>469</v>
      </c>
      <c r="D220" s="11">
        <f t="shared" si="3"/>
        <v>1044552.31</v>
      </c>
      <c r="E220">
        <v>809687</v>
      </c>
      <c r="F220" s="11">
        <v>0</v>
      </c>
      <c r="G220">
        <v>0</v>
      </c>
      <c r="H220">
        <v>0</v>
      </c>
      <c r="I220">
        <v>146237.32</v>
      </c>
      <c r="J220">
        <v>31336.57</v>
      </c>
      <c r="K220">
        <v>26113.81</v>
      </c>
      <c r="L220">
        <v>0</v>
      </c>
      <c r="M220">
        <v>10327.5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830537</v>
      </c>
      <c r="T220" s="2">
        <v>45231</v>
      </c>
      <c r="V220" s="2" t="s">
        <v>31</v>
      </c>
      <c r="W220" s="2">
        <v>105408</v>
      </c>
      <c r="X220">
        <v>0</v>
      </c>
      <c r="Y220" t="s">
        <v>551</v>
      </c>
      <c r="Z220">
        <v>234865.31</v>
      </c>
      <c r="AA220" t="s">
        <v>2479</v>
      </c>
      <c r="AB220">
        <v>123801</v>
      </c>
      <c r="AC220">
        <v>-0.11</v>
      </c>
      <c r="AD220" t="s">
        <v>2983</v>
      </c>
    </row>
    <row r="221" spans="1:30" x14ac:dyDescent="0.25">
      <c r="A221">
        <v>7112</v>
      </c>
      <c r="B221" t="s">
        <v>470</v>
      </c>
      <c r="C221" t="s">
        <v>471</v>
      </c>
      <c r="D221" s="11">
        <f t="shared" si="3"/>
        <v>964894</v>
      </c>
      <c r="E221">
        <v>964894</v>
      </c>
      <c r="F221" s="11">
        <v>0</v>
      </c>
      <c r="G221">
        <v>0</v>
      </c>
      <c r="H221">
        <v>0</v>
      </c>
      <c r="I221">
        <v>135085.16</v>
      </c>
      <c r="J221">
        <v>28946.82</v>
      </c>
      <c r="K221">
        <v>24122.35</v>
      </c>
      <c r="L221">
        <v>0</v>
      </c>
      <c r="M221">
        <v>10327.5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766412</v>
      </c>
      <c r="T221" s="2">
        <v>45238</v>
      </c>
      <c r="V221" s="2" t="s">
        <v>31</v>
      </c>
      <c r="W221">
        <v>105408</v>
      </c>
      <c r="X221">
        <v>0</v>
      </c>
      <c r="Y221" t="s">
        <v>551</v>
      </c>
      <c r="Z221">
        <v>0</v>
      </c>
      <c r="AA221" t="s">
        <v>2470</v>
      </c>
      <c r="AB221">
        <v>58835</v>
      </c>
      <c r="AC221">
        <v>-0.17</v>
      </c>
      <c r="AD221" t="s">
        <v>2984</v>
      </c>
    </row>
    <row r="222" spans="1:30" x14ac:dyDescent="0.25">
      <c r="A222">
        <v>7114</v>
      </c>
      <c r="B222" t="s">
        <v>474</v>
      </c>
      <c r="C222" t="s">
        <v>475</v>
      </c>
      <c r="D222" s="11">
        <f t="shared" si="3"/>
        <v>424390</v>
      </c>
      <c r="E222">
        <v>424390</v>
      </c>
      <c r="F222" s="11">
        <v>0</v>
      </c>
      <c r="G222">
        <v>0</v>
      </c>
      <c r="H222">
        <v>0</v>
      </c>
      <c r="I222">
        <v>59414.6</v>
      </c>
      <c r="J222">
        <v>12731.7</v>
      </c>
      <c r="K222">
        <v>10609.75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341634</v>
      </c>
      <c r="T222" s="2">
        <v>45252</v>
      </c>
      <c r="U222" s="2">
        <v>45587</v>
      </c>
      <c r="V222" s="2" t="s">
        <v>31</v>
      </c>
      <c r="W222">
        <v>105408</v>
      </c>
      <c r="X222">
        <v>0</v>
      </c>
      <c r="Y222" t="s">
        <v>551</v>
      </c>
      <c r="Z222">
        <v>0</v>
      </c>
      <c r="AA222" t="s">
        <v>2475</v>
      </c>
      <c r="AB222">
        <v>23250</v>
      </c>
      <c r="AC222">
        <v>0.05</v>
      </c>
      <c r="AD222" t="s">
        <v>2977</v>
      </c>
    </row>
    <row r="223" spans="1:30" x14ac:dyDescent="0.25">
      <c r="A223">
        <v>7119</v>
      </c>
      <c r="B223" t="s">
        <v>476</v>
      </c>
      <c r="C223" t="s">
        <v>477</v>
      </c>
      <c r="D223" s="11">
        <f t="shared" si="3"/>
        <v>930930</v>
      </c>
      <c r="E223">
        <v>930930</v>
      </c>
      <c r="F223" s="11">
        <v>0</v>
      </c>
      <c r="G223">
        <v>0</v>
      </c>
      <c r="H223">
        <v>0</v>
      </c>
      <c r="I223">
        <v>130330.2</v>
      </c>
      <c r="J223">
        <v>27927.9</v>
      </c>
      <c r="K223">
        <v>23273.25</v>
      </c>
      <c r="L223">
        <v>0</v>
      </c>
      <c r="M223">
        <v>10327.5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783746</v>
      </c>
      <c r="T223" s="2">
        <v>45252</v>
      </c>
      <c r="V223" s="2" t="s">
        <v>31</v>
      </c>
      <c r="W223">
        <v>2808</v>
      </c>
      <c r="X223">
        <v>0</v>
      </c>
      <c r="Y223" t="s">
        <v>2985</v>
      </c>
      <c r="Z223">
        <v>0</v>
      </c>
      <c r="AA223" t="s">
        <v>2475</v>
      </c>
      <c r="AB223">
        <v>110050</v>
      </c>
      <c r="AC223">
        <v>-0.15</v>
      </c>
      <c r="AD223" t="s">
        <v>2986</v>
      </c>
    </row>
    <row r="224" spans="1:30" x14ac:dyDescent="0.25">
      <c r="A224">
        <v>7120</v>
      </c>
      <c r="B224" t="s">
        <v>478</v>
      </c>
      <c r="C224" t="s">
        <v>479</v>
      </c>
      <c r="D224" s="11">
        <f t="shared" si="3"/>
        <v>930930</v>
      </c>
      <c r="E224">
        <v>930930</v>
      </c>
      <c r="F224" s="11">
        <v>0</v>
      </c>
      <c r="G224">
        <v>0</v>
      </c>
      <c r="H224">
        <v>0</v>
      </c>
      <c r="I224">
        <v>130330.2</v>
      </c>
      <c r="J224">
        <v>27927.9</v>
      </c>
      <c r="K224">
        <v>23273.25</v>
      </c>
      <c r="L224">
        <v>0</v>
      </c>
      <c r="M224">
        <v>10327.5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783746</v>
      </c>
      <c r="T224" s="2">
        <v>45252</v>
      </c>
      <c r="V224" s="2" t="s">
        <v>31</v>
      </c>
      <c r="W224">
        <v>105408</v>
      </c>
      <c r="X224">
        <v>0</v>
      </c>
      <c r="Y224" t="s">
        <v>2985</v>
      </c>
      <c r="Z224">
        <v>0</v>
      </c>
      <c r="AA224" t="s">
        <v>2475</v>
      </c>
      <c r="AB224">
        <v>110050</v>
      </c>
      <c r="AC224">
        <v>-0.15</v>
      </c>
      <c r="AD224" t="s">
        <v>2986</v>
      </c>
    </row>
    <row r="225" spans="1:30" x14ac:dyDescent="0.25">
      <c r="A225">
        <v>7124</v>
      </c>
      <c r="B225" t="s">
        <v>482</v>
      </c>
      <c r="C225" t="s">
        <v>483</v>
      </c>
      <c r="D225" s="11">
        <f t="shared" si="3"/>
        <v>967247.4</v>
      </c>
      <c r="E225">
        <v>967247.4</v>
      </c>
      <c r="F225" s="11">
        <v>0</v>
      </c>
      <c r="G225">
        <v>0</v>
      </c>
      <c r="H225">
        <v>0</v>
      </c>
      <c r="I225">
        <v>135414.64000000001</v>
      </c>
      <c r="J225">
        <v>29017.43</v>
      </c>
      <c r="K225">
        <v>24181.19</v>
      </c>
      <c r="L225">
        <v>0</v>
      </c>
      <c r="M225">
        <v>10327.5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768306</v>
      </c>
      <c r="T225" s="2">
        <v>45251</v>
      </c>
      <c r="V225" s="2" t="s">
        <v>31</v>
      </c>
      <c r="W225">
        <v>100106</v>
      </c>
      <c r="X225">
        <v>0</v>
      </c>
      <c r="Y225" t="s">
        <v>551</v>
      </c>
      <c r="Z225">
        <v>0</v>
      </c>
      <c r="AA225" t="s">
        <v>2470</v>
      </c>
      <c r="AB225">
        <v>30258</v>
      </c>
      <c r="AC225">
        <v>-0.64</v>
      </c>
      <c r="AD225" t="s">
        <v>2987</v>
      </c>
    </row>
    <row r="226" spans="1:30" x14ac:dyDescent="0.25">
      <c r="A226">
        <v>7126</v>
      </c>
      <c r="B226" t="s">
        <v>484</v>
      </c>
      <c r="C226" t="s">
        <v>485</v>
      </c>
      <c r="D226" s="11">
        <f t="shared" si="3"/>
        <v>1023161.84</v>
      </c>
      <c r="E226">
        <v>805199</v>
      </c>
      <c r="F226" s="11">
        <v>0</v>
      </c>
      <c r="G226">
        <v>0</v>
      </c>
      <c r="H226">
        <v>0</v>
      </c>
      <c r="I226">
        <v>143242.66</v>
      </c>
      <c r="J226">
        <v>30694.86</v>
      </c>
      <c r="K226">
        <v>25579.040000000001</v>
      </c>
      <c r="L226">
        <v>0</v>
      </c>
      <c r="M226">
        <v>10327.5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813318</v>
      </c>
      <c r="T226" s="2">
        <v>45246</v>
      </c>
      <c r="V226" s="2" t="s">
        <v>31</v>
      </c>
      <c r="W226">
        <v>105408</v>
      </c>
      <c r="X226">
        <v>0</v>
      </c>
      <c r="Y226" t="s">
        <v>551</v>
      </c>
      <c r="Z226">
        <v>217962.84</v>
      </c>
      <c r="AA226" t="s">
        <v>2470</v>
      </c>
      <c r="AB226">
        <v>131118</v>
      </c>
      <c r="AC226">
        <v>0.22</v>
      </c>
      <c r="AD226" t="s">
        <v>2988</v>
      </c>
    </row>
    <row r="227" spans="1:30" x14ac:dyDescent="0.25">
      <c r="A227">
        <v>7132</v>
      </c>
      <c r="B227" t="s">
        <v>486</v>
      </c>
      <c r="C227" t="s">
        <v>487</v>
      </c>
      <c r="D227" s="11">
        <f t="shared" si="3"/>
        <v>930937.8</v>
      </c>
      <c r="E227">
        <v>930937.8</v>
      </c>
      <c r="F227" s="11">
        <v>0</v>
      </c>
      <c r="G227">
        <v>0</v>
      </c>
      <c r="H227">
        <v>0</v>
      </c>
      <c r="I227">
        <v>130331.3</v>
      </c>
      <c r="J227">
        <v>27928.14</v>
      </c>
      <c r="K227">
        <v>23273.45</v>
      </c>
      <c r="L227">
        <v>0</v>
      </c>
      <c r="M227">
        <v>10327.5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739078</v>
      </c>
      <c r="T227" s="2">
        <v>45247</v>
      </c>
      <c r="V227" s="2" t="s">
        <v>31</v>
      </c>
      <c r="W227">
        <v>3801</v>
      </c>
      <c r="X227">
        <v>0</v>
      </c>
      <c r="Y227" t="s">
        <v>551</v>
      </c>
      <c r="Z227">
        <v>0</v>
      </c>
      <c r="AA227" t="s">
        <v>2470</v>
      </c>
      <c r="AB227">
        <v>0</v>
      </c>
      <c r="AC227">
        <v>0.59</v>
      </c>
      <c r="AD227" t="s">
        <v>2879</v>
      </c>
    </row>
    <row r="228" spans="1:30" x14ac:dyDescent="0.25">
      <c r="A228">
        <v>7137</v>
      </c>
      <c r="B228" t="s">
        <v>488</v>
      </c>
      <c r="C228" t="s">
        <v>489</v>
      </c>
      <c r="D228" s="11">
        <f t="shared" si="3"/>
        <v>1124113.98</v>
      </c>
      <c r="E228">
        <v>907403.8</v>
      </c>
      <c r="F228" s="11">
        <v>0</v>
      </c>
      <c r="G228">
        <v>0</v>
      </c>
      <c r="H228">
        <v>0</v>
      </c>
      <c r="I228">
        <v>157375.96</v>
      </c>
      <c r="J228">
        <v>33723.42</v>
      </c>
      <c r="K228">
        <v>28102.85</v>
      </c>
      <c r="L228">
        <v>0</v>
      </c>
      <c r="M228">
        <v>10327.5</v>
      </c>
      <c r="N228">
        <v>0</v>
      </c>
      <c r="O228">
        <v>0</v>
      </c>
      <c r="P228">
        <v>0</v>
      </c>
      <c r="Q228">
        <v>-40000</v>
      </c>
      <c r="R228">
        <v>0</v>
      </c>
      <c r="S228">
        <v>854584</v>
      </c>
      <c r="T228" s="2">
        <v>45271</v>
      </c>
      <c r="V228" s="2" t="s">
        <v>31</v>
      </c>
      <c r="W228">
        <v>119906</v>
      </c>
      <c r="X228">
        <v>0</v>
      </c>
      <c r="Y228" t="s">
        <v>551</v>
      </c>
      <c r="Z228">
        <v>216710.18</v>
      </c>
      <c r="AA228" t="s">
        <v>2470</v>
      </c>
      <c r="AB228">
        <v>93295.5</v>
      </c>
      <c r="AC228">
        <v>-0.25</v>
      </c>
      <c r="AD228" t="s">
        <v>2989</v>
      </c>
    </row>
    <row r="229" spans="1:30" x14ac:dyDescent="0.25">
      <c r="A229">
        <v>7139</v>
      </c>
      <c r="B229" t="s">
        <v>490</v>
      </c>
      <c r="C229" t="s">
        <v>491</v>
      </c>
      <c r="D229" s="11">
        <f t="shared" si="3"/>
        <v>716100</v>
      </c>
      <c r="E229">
        <v>716100</v>
      </c>
      <c r="F229" s="11">
        <v>0</v>
      </c>
      <c r="G229">
        <v>0</v>
      </c>
      <c r="H229">
        <v>0</v>
      </c>
      <c r="I229">
        <v>100254</v>
      </c>
      <c r="J229">
        <v>21483</v>
      </c>
      <c r="K229">
        <v>17902.5</v>
      </c>
      <c r="L229">
        <v>0</v>
      </c>
      <c r="M229">
        <v>10327.5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736893</v>
      </c>
      <c r="T229" s="2">
        <v>45555</v>
      </c>
      <c r="V229" s="2" t="s">
        <v>31</v>
      </c>
      <c r="W229">
        <v>105408</v>
      </c>
      <c r="X229">
        <v>0</v>
      </c>
      <c r="Y229" t="s">
        <v>2990</v>
      </c>
      <c r="Z229">
        <v>0</v>
      </c>
      <c r="AA229" t="s">
        <v>2475</v>
      </c>
      <c r="AB229">
        <v>71300</v>
      </c>
      <c r="AC229">
        <v>0</v>
      </c>
      <c r="AD229" t="s">
        <v>2991</v>
      </c>
    </row>
    <row r="230" spans="1:30" x14ac:dyDescent="0.25">
      <c r="A230">
        <v>7143</v>
      </c>
      <c r="B230" t="s">
        <v>492</v>
      </c>
      <c r="C230" t="s">
        <v>493</v>
      </c>
      <c r="D230" s="11">
        <f t="shared" si="3"/>
        <v>1137771.43</v>
      </c>
      <c r="E230">
        <v>881950</v>
      </c>
      <c r="F230" s="11">
        <v>0</v>
      </c>
      <c r="G230">
        <v>0</v>
      </c>
      <c r="H230">
        <v>0</v>
      </c>
      <c r="I230">
        <v>159288</v>
      </c>
      <c r="J230">
        <v>34133.14</v>
      </c>
      <c r="K230">
        <v>28444.28</v>
      </c>
      <c r="L230">
        <v>0</v>
      </c>
      <c r="M230">
        <v>10327.5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905579</v>
      </c>
      <c r="T230" s="2">
        <v>45261</v>
      </c>
      <c r="V230" s="2" t="s">
        <v>31</v>
      </c>
      <c r="W230">
        <v>2808</v>
      </c>
      <c r="X230">
        <v>0</v>
      </c>
      <c r="Y230" t="s">
        <v>551</v>
      </c>
      <c r="Z230">
        <v>255821.43</v>
      </c>
      <c r="AA230" t="s">
        <v>2475</v>
      </c>
      <c r="AB230">
        <v>134850</v>
      </c>
      <c r="AC230">
        <v>0.49</v>
      </c>
      <c r="AD230" t="s">
        <v>2951</v>
      </c>
    </row>
    <row r="231" spans="1:30" x14ac:dyDescent="0.25">
      <c r="A231">
        <v>7148</v>
      </c>
      <c r="B231" t="s">
        <v>494</v>
      </c>
      <c r="C231" t="s">
        <v>495</v>
      </c>
      <c r="D231" s="11">
        <f t="shared" si="3"/>
        <v>733690.92</v>
      </c>
      <c r="E231">
        <v>593393</v>
      </c>
      <c r="F231" s="11">
        <v>0</v>
      </c>
      <c r="G231">
        <v>0</v>
      </c>
      <c r="H231">
        <v>0</v>
      </c>
      <c r="I231">
        <v>102716.72</v>
      </c>
      <c r="J231">
        <v>22010.720000000001</v>
      </c>
      <c r="K231">
        <v>18342.27</v>
      </c>
      <c r="L231">
        <v>0</v>
      </c>
      <c r="M231">
        <v>10327.5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580294</v>
      </c>
      <c r="T231" s="2">
        <v>45261</v>
      </c>
      <c r="V231" s="2" t="s">
        <v>31</v>
      </c>
      <c r="W231">
        <v>2808</v>
      </c>
      <c r="X231">
        <v>0</v>
      </c>
      <c r="Y231" t="s">
        <v>551</v>
      </c>
      <c r="Z231">
        <v>140297.92000000001</v>
      </c>
      <c r="AA231" t="s">
        <v>2470</v>
      </c>
      <c r="AB231">
        <v>80688</v>
      </c>
      <c r="AC231">
        <v>0.28999999999999998</v>
      </c>
      <c r="AD231" t="s">
        <v>2992</v>
      </c>
    </row>
    <row r="232" spans="1:30" x14ac:dyDescent="0.25">
      <c r="A232">
        <v>7149</v>
      </c>
      <c r="B232" t="s">
        <v>496</v>
      </c>
      <c r="C232" t="s">
        <v>497</v>
      </c>
      <c r="D232" s="11">
        <f t="shared" si="3"/>
        <v>1262014.6499999999</v>
      </c>
      <c r="E232">
        <v>995824.4</v>
      </c>
      <c r="F232" s="11">
        <v>0</v>
      </c>
      <c r="G232">
        <v>0</v>
      </c>
      <c r="H232">
        <v>0</v>
      </c>
      <c r="I232">
        <v>176682.05</v>
      </c>
      <c r="J232">
        <v>37860.44</v>
      </c>
      <c r="K232">
        <v>31550.37</v>
      </c>
      <c r="L232">
        <v>0</v>
      </c>
      <c r="M232">
        <v>10327.5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1005595</v>
      </c>
      <c r="T232" s="2">
        <v>45271</v>
      </c>
      <c r="V232" s="2" t="s">
        <v>31</v>
      </c>
      <c r="W232">
        <v>126908</v>
      </c>
      <c r="X232">
        <v>0</v>
      </c>
      <c r="Y232" t="s">
        <v>551</v>
      </c>
      <c r="Z232">
        <v>266190.25</v>
      </c>
      <c r="AA232" t="s">
        <v>2470</v>
      </c>
      <c r="AB232">
        <v>115989</v>
      </c>
      <c r="AC232">
        <v>0.71</v>
      </c>
      <c r="AD232" t="s">
        <v>2890</v>
      </c>
    </row>
    <row r="233" spans="1:30" x14ac:dyDescent="0.25">
      <c r="A233">
        <v>7152</v>
      </c>
      <c r="B233" t="s">
        <v>498</v>
      </c>
      <c r="C233" t="s">
        <v>499</v>
      </c>
      <c r="D233" s="11">
        <f t="shared" si="3"/>
        <v>899000</v>
      </c>
      <c r="E233">
        <v>725400</v>
      </c>
      <c r="F233" s="11">
        <v>173600</v>
      </c>
      <c r="G233">
        <v>0</v>
      </c>
      <c r="H233">
        <v>0</v>
      </c>
      <c r="I233">
        <v>125860</v>
      </c>
      <c r="J233">
        <v>36788.879999999997</v>
      </c>
      <c r="K233">
        <v>22475</v>
      </c>
      <c r="L233">
        <v>0</v>
      </c>
      <c r="M233">
        <v>10327.5</v>
      </c>
      <c r="N233">
        <v>0</v>
      </c>
      <c r="O233">
        <v>0</v>
      </c>
      <c r="P233">
        <v>0</v>
      </c>
      <c r="Q233">
        <v>-190181.12</v>
      </c>
      <c r="R233">
        <v>9818.8799999999992</v>
      </c>
      <c r="S233">
        <v>513367</v>
      </c>
      <c r="T233" s="2">
        <v>45280</v>
      </c>
      <c r="V233" s="2" t="s">
        <v>31</v>
      </c>
      <c r="W233">
        <v>2501</v>
      </c>
      <c r="X233">
        <v>0</v>
      </c>
      <c r="Y233" t="s">
        <v>551</v>
      </c>
      <c r="Z233">
        <v>0</v>
      </c>
      <c r="AA233" t="s">
        <v>2475</v>
      </c>
      <c r="AB233">
        <v>0</v>
      </c>
      <c r="AC233">
        <v>-0.5</v>
      </c>
      <c r="AD233" t="s">
        <v>2993</v>
      </c>
    </row>
    <row r="234" spans="1:30" x14ac:dyDescent="0.25">
      <c r="A234">
        <v>7160</v>
      </c>
      <c r="B234" t="s">
        <v>508</v>
      </c>
      <c r="C234" t="s">
        <v>509</v>
      </c>
      <c r="D234" s="11">
        <f t="shared" si="3"/>
        <v>1254232.2</v>
      </c>
      <c r="E234">
        <v>1254232.2</v>
      </c>
      <c r="F234" s="11">
        <v>0</v>
      </c>
      <c r="G234">
        <v>0</v>
      </c>
      <c r="H234">
        <v>0</v>
      </c>
      <c r="I234">
        <v>175592.51</v>
      </c>
      <c r="J234">
        <v>37626.97</v>
      </c>
      <c r="K234">
        <v>31355.81</v>
      </c>
      <c r="L234">
        <v>0</v>
      </c>
      <c r="M234">
        <v>10327.5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999330</v>
      </c>
      <c r="T234" s="2">
        <v>45299</v>
      </c>
      <c r="V234" s="2" t="s">
        <v>31</v>
      </c>
      <c r="W234">
        <v>105408</v>
      </c>
      <c r="X234">
        <v>0</v>
      </c>
      <c r="Y234" t="s">
        <v>551</v>
      </c>
      <c r="Z234">
        <v>0</v>
      </c>
      <c r="AA234" t="s">
        <v>2479</v>
      </c>
      <c r="AB234">
        <v>468167</v>
      </c>
      <c r="AC234">
        <v>0.59</v>
      </c>
      <c r="AD234" t="s">
        <v>2994</v>
      </c>
    </row>
    <row r="235" spans="1:30" x14ac:dyDescent="0.25">
      <c r="A235">
        <v>7161</v>
      </c>
      <c r="B235" t="s">
        <v>510</v>
      </c>
      <c r="C235" t="s">
        <v>511</v>
      </c>
      <c r="D235" s="11">
        <f t="shared" si="3"/>
        <v>1424992.2</v>
      </c>
      <c r="E235">
        <v>1424992.2</v>
      </c>
      <c r="F235" s="11">
        <v>0</v>
      </c>
      <c r="G235">
        <v>0</v>
      </c>
      <c r="H235">
        <v>0</v>
      </c>
      <c r="I235">
        <v>199498.92</v>
      </c>
      <c r="J235">
        <v>42749.77</v>
      </c>
      <c r="K235">
        <v>35624.81</v>
      </c>
      <c r="L235">
        <v>0</v>
      </c>
      <c r="M235">
        <v>10327.5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1136792</v>
      </c>
      <c r="T235" s="2">
        <v>45299</v>
      </c>
      <c r="V235" s="2" t="s">
        <v>31</v>
      </c>
      <c r="W235">
        <v>105408</v>
      </c>
      <c r="X235">
        <v>0</v>
      </c>
      <c r="Y235" t="s">
        <v>551</v>
      </c>
      <c r="Z235">
        <v>0</v>
      </c>
      <c r="AA235" t="s">
        <v>2479</v>
      </c>
      <c r="AB235">
        <v>624697</v>
      </c>
      <c r="AC235">
        <v>0.8</v>
      </c>
      <c r="AD235" t="s">
        <v>2995</v>
      </c>
    </row>
    <row r="236" spans="1:30" x14ac:dyDescent="0.25">
      <c r="A236">
        <v>7165</v>
      </c>
      <c r="B236" t="s">
        <v>514</v>
      </c>
      <c r="C236" t="s">
        <v>515</v>
      </c>
      <c r="D236" s="11">
        <f t="shared" si="3"/>
        <v>930937.8</v>
      </c>
      <c r="E236">
        <v>930937.8</v>
      </c>
      <c r="F236" s="11">
        <v>0</v>
      </c>
      <c r="G236">
        <v>0</v>
      </c>
      <c r="H236">
        <v>0</v>
      </c>
      <c r="I236">
        <v>130331.3</v>
      </c>
      <c r="J236">
        <v>27928.14</v>
      </c>
      <c r="K236">
        <v>23273.45</v>
      </c>
      <c r="L236">
        <v>0</v>
      </c>
      <c r="M236">
        <v>10327.5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739078</v>
      </c>
      <c r="T236" s="2">
        <v>45489</v>
      </c>
      <c r="V236" s="2"/>
      <c r="W236">
        <v>105408</v>
      </c>
      <c r="X236">
        <v>0</v>
      </c>
      <c r="Y236" t="s">
        <v>551</v>
      </c>
      <c r="Z236">
        <v>0</v>
      </c>
      <c r="AA236" t="s">
        <v>2470</v>
      </c>
      <c r="AB236">
        <v>0</v>
      </c>
      <c r="AC236">
        <v>0.59</v>
      </c>
      <c r="AD236" t="s">
        <v>2879</v>
      </c>
    </row>
    <row r="237" spans="1:30" x14ac:dyDescent="0.25">
      <c r="A237">
        <v>7171</v>
      </c>
      <c r="B237" t="s">
        <v>518</v>
      </c>
      <c r="C237" t="s">
        <v>519</v>
      </c>
      <c r="D237" s="11">
        <f t="shared" si="3"/>
        <v>1432453.23</v>
      </c>
      <c r="E237">
        <v>1124925.2</v>
      </c>
      <c r="F237" s="11">
        <v>0</v>
      </c>
      <c r="G237">
        <v>0</v>
      </c>
      <c r="H237">
        <v>0</v>
      </c>
      <c r="I237">
        <v>200543.45</v>
      </c>
      <c r="J237">
        <v>42973.59</v>
      </c>
      <c r="K237">
        <v>35811.33</v>
      </c>
      <c r="L237">
        <v>0</v>
      </c>
      <c r="M237">
        <v>10327.5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1142798</v>
      </c>
      <c r="T237" s="2">
        <v>45313</v>
      </c>
      <c r="V237" s="2" t="s">
        <v>31</v>
      </c>
      <c r="W237">
        <v>2808</v>
      </c>
      <c r="X237">
        <v>0</v>
      </c>
      <c r="Y237" t="s">
        <v>551</v>
      </c>
      <c r="Z237">
        <v>307528.03000000003</v>
      </c>
      <c r="AA237" t="s">
        <v>2470</v>
      </c>
      <c r="AB237">
        <v>226935</v>
      </c>
      <c r="AC237">
        <v>0.64</v>
      </c>
      <c r="AD237" t="s">
        <v>2838</v>
      </c>
    </row>
    <row r="238" spans="1:30" x14ac:dyDescent="0.25">
      <c r="A238">
        <v>7172</v>
      </c>
      <c r="B238" t="s">
        <v>520</v>
      </c>
      <c r="C238" t="s">
        <v>521</v>
      </c>
      <c r="D238" s="11">
        <f t="shared" si="3"/>
        <v>1095756.8799999999</v>
      </c>
      <c r="E238">
        <v>850330</v>
      </c>
      <c r="F238" s="11">
        <v>0</v>
      </c>
      <c r="G238">
        <v>0</v>
      </c>
      <c r="H238">
        <v>0</v>
      </c>
      <c r="I238">
        <v>153405.96</v>
      </c>
      <c r="J238">
        <v>32872.699999999997</v>
      </c>
      <c r="K238">
        <v>27393.919999999998</v>
      </c>
      <c r="L238">
        <v>0</v>
      </c>
      <c r="M238">
        <v>10327.5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871757</v>
      </c>
      <c r="T238" s="2">
        <v>45261</v>
      </c>
      <c r="V238" s="2" t="s">
        <v>31</v>
      </c>
      <c r="W238">
        <v>105408</v>
      </c>
      <c r="X238">
        <v>0</v>
      </c>
      <c r="Y238" t="s">
        <v>551</v>
      </c>
      <c r="Z238">
        <v>245426.88</v>
      </c>
      <c r="AA238" t="s">
        <v>2475</v>
      </c>
      <c r="AB238">
        <v>106950</v>
      </c>
      <c r="AC238">
        <v>0.2</v>
      </c>
      <c r="AD238" t="s">
        <v>2958</v>
      </c>
    </row>
    <row r="239" spans="1:30" x14ac:dyDescent="0.25">
      <c r="A239">
        <v>7174</v>
      </c>
      <c r="B239" t="s">
        <v>522</v>
      </c>
      <c r="C239" t="s">
        <v>523</v>
      </c>
      <c r="D239" s="11">
        <f t="shared" si="3"/>
        <v>1309598.19</v>
      </c>
      <c r="E239">
        <v>1032134</v>
      </c>
      <c r="F239" s="11">
        <v>0</v>
      </c>
      <c r="G239">
        <v>0</v>
      </c>
      <c r="H239">
        <v>0</v>
      </c>
      <c r="I239">
        <v>183343.74</v>
      </c>
      <c r="J239">
        <v>39287.94</v>
      </c>
      <c r="K239">
        <v>32739.96</v>
      </c>
      <c r="L239">
        <v>0</v>
      </c>
      <c r="M239">
        <v>10327.5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1043900</v>
      </c>
      <c r="T239" s="2">
        <v>45316</v>
      </c>
      <c r="V239" s="2" t="s">
        <v>31</v>
      </c>
      <c r="W239">
        <v>2808</v>
      </c>
      <c r="X239">
        <v>0</v>
      </c>
      <c r="Y239" t="s">
        <v>551</v>
      </c>
      <c r="Z239">
        <v>277464.19</v>
      </c>
      <c r="AA239" t="s">
        <v>2470</v>
      </c>
      <c r="AB239">
        <v>146247</v>
      </c>
      <c r="AC239">
        <v>0.95</v>
      </c>
      <c r="AD239" t="s">
        <v>2812</v>
      </c>
    </row>
    <row r="240" spans="1:30" x14ac:dyDescent="0.25">
      <c r="A240">
        <v>7175</v>
      </c>
      <c r="B240" t="s">
        <v>532</v>
      </c>
      <c r="C240" t="s">
        <v>591</v>
      </c>
      <c r="D240" s="11">
        <f t="shared" si="3"/>
        <v>1011625.8</v>
      </c>
      <c r="E240">
        <v>1011625.8</v>
      </c>
      <c r="F240" s="11">
        <v>0</v>
      </c>
      <c r="G240">
        <v>0</v>
      </c>
      <c r="H240">
        <v>0</v>
      </c>
      <c r="I240">
        <v>141627.60999999999</v>
      </c>
      <c r="J240">
        <v>30348.77</v>
      </c>
      <c r="K240">
        <v>25290.65</v>
      </c>
      <c r="L240">
        <v>0</v>
      </c>
      <c r="M240">
        <v>10327.5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804032</v>
      </c>
      <c r="T240" s="2">
        <v>45323</v>
      </c>
      <c r="V240" s="2" t="s">
        <v>31</v>
      </c>
      <c r="W240">
        <v>3009</v>
      </c>
      <c r="X240">
        <v>0</v>
      </c>
      <c r="Y240" t="s">
        <v>551</v>
      </c>
      <c r="Z240">
        <v>0</v>
      </c>
      <c r="AA240" t="s">
        <v>2470</v>
      </c>
      <c r="AB240">
        <v>68080.5</v>
      </c>
      <c r="AC240">
        <v>0.73</v>
      </c>
      <c r="AD240" t="s">
        <v>2996</v>
      </c>
    </row>
    <row r="241" spans="1:30" x14ac:dyDescent="0.25">
      <c r="A241">
        <v>7178</v>
      </c>
      <c r="B241" t="s">
        <v>533</v>
      </c>
      <c r="C241" t="s">
        <v>592</v>
      </c>
      <c r="D241" s="11">
        <f t="shared" si="3"/>
        <v>1262014.6499999999</v>
      </c>
      <c r="E241">
        <v>995824.4</v>
      </c>
      <c r="F241" s="11">
        <v>0</v>
      </c>
      <c r="G241">
        <v>0</v>
      </c>
      <c r="H241">
        <v>0</v>
      </c>
      <c r="I241">
        <v>176682.05</v>
      </c>
      <c r="J241">
        <v>37860.44</v>
      </c>
      <c r="K241">
        <v>31550.37</v>
      </c>
      <c r="L241">
        <v>0</v>
      </c>
      <c r="M241">
        <v>10327.5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1005595</v>
      </c>
      <c r="T241" s="2">
        <v>45327</v>
      </c>
      <c r="V241" s="2" t="s">
        <v>31</v>
      </c>
      <c r="W241">
        <v>118804</v>
      </c>
      <c r="X241">
        <v>0</v>
      </c>
      <c r="Y241" t="s">
        <v>551</v>
      </c>
      <c r="Z241">
        <v>266190.25</v>
      </c>
      <c r="AA241" t="s">
        <v>2470</v>
      </c>
      <c r="AB241">
        <v>115989</v>
      </c>
      <c r="AC241">
        <v>0.71</v>
      </c>
      <c r="AD241" t="s">
        <v>2890</v>
      </c>
    </row>
    <row r="242" spans="1:30" x14ac:dyDescent="0.25">
      <c r="A242">
        <v>7179</v>
      </c>
      <c r="B242" t="s">
        <v>534</v>
      </c>
      <c r="C242" t="s">
        <v>593</v>
      </c>
      <c r="D242" s="11">
        <f t="shared" si="3"/>
        <v>1102242.33</v>
      </c>
      <c r="E242">
        <v>876137.2</v>
      </c>
      <c r="F242" s="11">
        <v>0</v>
      </c>
      <c r="G242">
        <v>0</v>
      </c>
      <c r="H242">
        <v>0</v>
      </c>
      <c r="I242">
        <v>154313.92000000001</v>
      </c>
      <c r="J242">
        <v>33067.269999999997</v>
      </c>
      <c r="K242">
        <v>27556.06</v>
      </c>
      <c r="L242">
        <v>0</v>
      </c>
      <c r="M242">
        <v>10327.5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876977</v>
      </c>
      <c r="T242" s="2">
        <v>45327</v>
      </c>
      <c r="V242" s="2" t="s">
        <v>31</v>
      </c>
      <c r="W242">
        <v>2808</v>
      </c>
      <c r="X242">
        <v>0</v>
      </c>
      <c r="Y242" t="s">
        <v>551</v>
      </c>
      <c r="Z242">
        <v>226105.13</v>
      </c>
      <c r="AA242" t="s">
        <v>2470</v>
      </c>
      <c r="AB242">
        <v>141204</v>
      </c>
      <c r="AC242">
        <v>-0.57999999999999996</v>
      </c>
      <c r="AD242" t="s">
        <v>2997</v>
      </c>
    </row>
    <row r="243" spans="1:30" x14ac:dyDescent="0.25">
      <c r="A243">
        <v>7180</v>
      </c>
      <c r="B243" t="s">
        <v>535</v>
      </c>
      <c r="C243" t="s">
        <v>594</v>
      </c>
      <c r="D243" s="11">
        <f t="shared" si="3"/>
        <v>1057874.92</v>
      </c>
      <c r="E243">
        <v>905050.4</v>
      </c>
      <c r="F243" s="11">
        <v>0</v>
      </c>
      <c r="G243">
        <v>0</v>
      </c>
      <c r="H243">
        <v>0</v>
      </c>
      <c r="I243">
        <v>148102.49</v>
      </c>
      <c r="J243">
        <v>31736.25</v>
      </c>
      <c r="K243">
        <v>26446.880000000001</v>
      </c>
      <c r="L243">
        <v>0</v>
      </c>
      <c r="M243">
        <v>10327.5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841262</v>
      </c>
      <c r="T243" s="2">
        <v>45327</v>
      </c>
      <c r="V243" s="2" t="s">
        <v>31</v>
      </c>
      <c r="W243">
        <v>105408</v>
      </c>
      <c r="X243">
        <v>0</v>
      </c>
      <c r="Y243" t="s">
        <v>551</v>
      </c>
      <c r="Z243">
        <v>152824.51999999999</v>
      </c>
      <c r="AA243" t="s">
        <v>2470</v>
      </c>
      <c r="AB243">
        <v>115989</v>
      </c>
      <c r="AC243">
        <v>0.2</v>
      </c>
      <c r="AD243" t="s">
        <v>2998</v>
      </c>
    </row>
    <row r="244" spans="1:30" x14ac:dyDescent="0.25">
      <c r="A244">
        <v>7181</v>
      </c>
      <c r="B244" t="s">
        <v>536</v>
      </c>
      <c r="C244" t="s">
        <v>595</v>
      </c>
      <c r="D244" s="11">
        <f t="shared" si="3"/>
        <v>1240530.21</v>
      </c>
      <c r="E244">
        <v>979350.6</v>
      </c>
      <c r="F244" s="11">
        <v>0</v>
      </c>
      <c r="G244">
        <v>0</v>
      </c>
      <c r="H244">
        <v>0</v>
      </c>
      <c r="I244">
        <v>173674.23</v>
      </c>
      <c r="J244">
        <v>37215.9</v>
      </c>
      <c r="K244">
        <v>31013.26</v>
      </c>
      <c r="L244">
        <v>0</v>
      </c>
      <c r="M244">
        <v>10327.5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988300</v>
      </c>
      <c r="T244" s="2">
        <v>45327</v>
      </c>
      <c r="V244" s="2" t="s">
        <v>31</v>
      </c>
      <c r="W244">
        <v>2808</v>
      </c>
      <c r="X244">
        <v>0</v>
      </c>
      <c r="Y244" t="s">
        <v>551</v>
      </c>
      <c r="Z244">
        <v>261179.61</v>
      </c>
      <c r="AA244" t="s">
        <v>2470</v>
      </c>
      <c r="AB244">
        <v>105903</v>
      </c>
      <c r="AC244">
        <v>0.68</v>
      </c>
      <c r="AD244" t="s">
        <v>2999</v>
      </c>
    </row>
    <row r="245" spans="1:30" x14ac:dyDescent="0.25">
      <c r="A245">
        <v>7182</v>
      </c>
      <c r="B245" t="s">
        <v>537</v>
      </c>
      <c r="C245" t="s">
        <v>596</v>
      </c>
      <c r="D245" s="11">
        <f t="shared" si="3"/>
        <v>1095756.8799999999</v>
      </c>
      <c r="E245">
        <v>850330</v>
      </c>
      <c r="F245" s="11">
        <v>0</v>
      </c>
      <c r="G245">
        <v>0</v>
      </c>
      <c r="H245">
        <v>0</v>
      </c>
      <c r="I245">
        <v>153405.96</v>
      </c>
      <c r="J245">
        <v>32872.699999999997</v>
      </c>
      <c r="K245">
        <v>27393.919999999998</v>
      </c>
      <c r="L245">
        <v>0</v>
      </c>
      <c r="M245">
        <v>10327.5</v>
      </c>
      <c r="N245">
        <v>0</v>
      </c>
      <c r="O245">
        <v>146670.93</v>
      </c>
      <c r="P245">
        <v>0</v>
      </c>
      <c r="Q245">
        <v>0</v>
      </c>
      <c r="R245">
        <v>0</v>
      </c>
      <c r="S245">
        <v>725086</v>
      </c>
      <c r="T245" s="2">
        <v>45327</v>
      </c>
      <c r="V245" s="2" t="s">
        <v>31</v>
      </c>
      <c r="W245">
        <v>3009</v>
      </c>
      <c r="X245">
        <v>0</v>
      </c>
      <c r="Y245" t="s">
        <v>551</v>
      </c>
      <c r="Z245">
        <v>245426.88</v>
      </c>
      <c r="AA245" t="s">
        <v>2475</v>
      </c>
      <c r="AB245">
        <v>106950</v>
      </c>
      <c r="AC245">
        <v>0.13</v>
      </c>
      <c r="AD245" t="s">
        <v>3000</v>
      </c>
    </row>
    <row r="246" spans="1:30" x14ac:dyDescent="0.25">
      <c r="A246">
        <v>7184</v>
      </c>
      <c r="B246" t="s">
        <v>539</v>
      </c>
      <c r="C246" t="s">
        <v>598</v>
      </c>
      <c r="D246" s="11">
        <f t="shared" si="3"/>
        <v>966269.3899999999</v>
      </c>
      <c r="E246">
        <v>750490.2</v>
      </c>
      <c r="F246" s="11">
        <v>0</v>
      </c>
      <c r="G246">
        <v>0</v>
      </c>
      <c r="H246">
        <v>0</v>
      </c>
      <c r="I246">
        <v>135277.71</v>
      </c>
      <c r="J246">
        <v>28988.080000000002</v>
      </c>
      <c r="K246">
        <v>24156.73</v>
      </c>
      <c r="L246">
        <v>0</v>
      </c>
      <c r="M246">
        <v>10327.5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767519</v>
      </c>
      <c r="T246" s="2">
        <v>45327</v>
      </c>
      <c r="V246" s="2" t="s">
        <v>31</v>
      </c>
      <c r="W246">
        <v>105408</v>
      </c>
      <c r="X246">
        <v>0</v>
      </c>
      <c r="Y246" t="s">
        <v>551</v>
      </c>
      <c r="Z246">
        <v>215779.19</v>
      </c>
      <c r="AA246" t="s">
        <v>2479</v>
      </c>
      <c r="AB246">
        <v>89649</v>
      </c>
      <c r="AC246">
        <v>-0.37</v>
      </c>
      <c r="AD246" t="s">
        <v>3001</v>
      </c>
    </row>
    <row r="247" spans="1:30" x14ac:dyDescent="0.25">
      <c r="A247">
        <v>7187</v>
      </c>
      <c r="B247" t="s">
        <v>541</v>
      </c>
      <c r="C247" t="s">
        <v>600</v>
      </c>
      <c r="D247" s="11">
        <f t="shared" si="3"/>
        <v>1254084.06</v>
      </c>
      <c r="E247">
        <v>989772.80000000005</v>
      </c>
      <c r="F247" s="11">
        <v>0</v>
      </c>
      <c r="G247">
        <v>0</v>
      </c>
      <c r="H247">
        <v>0</v>
      </c>
      <c r="I247">
        <v>175571.77</v>
      </c>
      <c r="J247">
        <v>37622.519999999997</v>
      </c>
      <c r="K247">
        <v>31352.11</v>
      </c>
      <c r="L247">
        <v>0</v>
      </c>
      <c r="M247">
        <v>10327.5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999211</v>
      </c>
      <c r="T247" s="2">
        <v>45329</v>
      </c>
      <c r="V247" s="2" t="s">
        <v>31</v>
      </c>
      <c r="W247">
        <v>119906</v>
      </c>
      <c r="X247">
        <v>0</v>
      </c>
      <c r="Y247" t="s">
        <v>551</v>
      </c>
      <c r="Z247">
        <v>264311.26</v>
      </c>
      <c r="AA247" t="s">
        <v>2470</v>
      </c>
      <c r="AB247">
        <v>110946</v>
      </c>
      <c r="AC247">
        <v>0.84</v>
      </c>
      <c r="AD247" t="s">
        <v>3002</v>
      </c>
    </row>
    <row r="248" spans="1:30" x14ac:dyDescent="0.25">
      <c r="A248">
        <v>7189</v>
      </c>
      <c r="B248" t="s">
        <v>542</v>
      </c>
      <c r="C248" t="s">
        <v>601</v>
      </c>
      <c r="D248" s="11">
        <f t="shared" si="3"/>
        <v>930937.8</v>
      </c>
      <c r="E248">
        <v>930937.8</v>
      </c>
      <c r="F248" s="11">
        <v>0</v>
      </c>
      <c r="G248">
        <v>0</v>
      </c>
      <c r="H248">
        <v>0</v>
      </c>
      <c r="I248">
        <v>130331.3</v>
      </c>
      <c r="J248">
        <v>27928.14</v>
      </c>
      <c r="K248">
        <v>23273.45</v>
      </c>
      <c r="L248">
        <v>0</v>
      </c>
      <c r="M248">
        <v>10327.5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739078</v>
      </c>
      <c r="T248" s="2">
        <v>45330</v>
      </c>
      <c r="V248" s="2" t="s">
        <v>31</v>
      </c>
      <c r="W248">
        <v>105408</v>
      </c>
      <c r="X248">
        <v>0</v>
      </c>
      <c r="Y248" t="s">
        <v>551</v>
      </c>
      <c r="Z248">
        <v>0</v>
      </c>
      <c r="AA248" t="s">
        <v>2470</v>
      </c>
      <c r="AB248">
        <v>0</v>
      </c>
      <c r="AC248">
        <v>0.59</v>
      </c>
      <c r="AD248" t="s">
        <v>2879</v>
      </c>
    </row>
    <row r="249" spans="1:30" x14ac:dyDescent="0.25">
      <c r="A249">
        <v>7190</v>
      </c>
      <c r="B249" t="s">
        <v>543</v>
      </c>
      <c r="C249" t="s">
        <v>602</v>
      </c>
      <c r="D249" s="11">
        <f t="shared" si="3"/>
        <v>831420</v>
      </c>
      <c r="E249">
        <v>831420</v>
      </c>
      <c r="F249" s="11">
        <v>0</v>
      </c>
      <c r="G249">
        <v>0</v>
      </c>
      <c r="H249">
        <v>0</v>
      </c>
      <c r="I249">
        <v>116398.8</v>
      </c>
      <c r="J249">
        <v>24942.6</v>
      </c>
      <c r="K249">
        <v>20785.5</v>
      </c>
      <c r="L249">
        <v>0</v>
      </c>
      <c r="M249">
        <v>10327.5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658966</v>
      </c>
      <c r="T249" s="2">
        <v>45330</v>
      </c>
      <c r="V249" s="2" t="s">
        <v>31</v>
      </c>
      <c r="W249">
        <v>105408</v>
      </c>
      <c r="X249">
        <v>0</v>
      </c>
      <c r="Y249" t="s">
        <v>551</v>
      </c>
      <c r="Z249">
        <v>0</v>
      </c>
      <c r="AA249" t="s">
        <v>2475</v>
      </c>
      <c r="AB249">
        <v>89900</v>
      </c>
      <c r="AC249">
        <v>0.4</v>
      </c>
      <c r="AD249" t="s">
        <v>3003</v>
      </c>
    </row>
    <row r="250" spans="1:30" x14ac:dyDescent="0.25">
      <c r="A250">
        <v>7192</v>
      </c>
      <c r="B250" t="s">
        <v>545</v>
      </c>
      <c r="C250" t="s">
        <v>604</v>
      </c>
      <c r="D250" s="11">
        <f t="shared" si="3"/>
        <v>541473.67000000004</v>
      </c>
      <c r="E250">
        <v>408401</v>
      </c>
      <c r="F250" s="11">
        <v>0</v>
      </c>
      <c r="G250">
        <v>0</v>
      </c>
      <c r="H250">
        <v>0</v>
      </c>
      <c r="I250">
        <v>75806.31</v>
      </c>
      <c r="J250">
        <v>16244.21</v>
      </c>
      <c r="K250">
        <v>13536.84</v>
      </c>
      <c r="L250">
        <v>0</v>
      </c>
      <c r="M250">
        <v>10327.5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425559</v>
      </c>
      <c r="T250" s="2">
        <v>45330</v>
      </c>
      <c r="V250" s="2" t="s">
        <v>31</v>
      </c>
      <c r="W250">
        <v>105408</v>
      </c>
      <c r="X250">
        <v>0</v>
      </c>
      <c r="Y250" t="s">
        <v>551</v>
      </c>
      <c r="Z250">
        <v>133072.67000000001</v>
      </c>
      <c r="AA250" t="s">
        <v>2479</v>
      </c>
      <c r="AB250">
        <v>55497</v>
      </c>
      <c r="AC250">
        <v>0.19</v>
      </c>
      <c r="AD250" t="s">
        <v>3004</v>
      </c>
    </row>
    <row r="251" spans="1:30" x14ac:dyDescent="0.25">
      <c r="A251">
        <v>7193</v>
      </c>
      <c r="B251" t="s">
        <v>546</v>
      </c>
      <c r="C251" t="s">
        <v>605</v>
      </c>
      <c r="D251" s="11">
        <f t="shared" si="3"/>
        <v>1044552.31</v>
      </c>
      <c r="E251">
        <v>809687</v>
      </c>
      <c r="F251" s="11">
        <v>0</v>
      </c>
      <c r="G251">
        <v>0</v>
      </c>
      <c r="H251">
        <v>0</v>
      </c>
      <c r="I251">
        <v>146237.32</v>
      </c>
      <c r="J251">
        <v>31336.57</v>
      </c>
      <c r="K251">
        <v>26113.81</v>
      </c>
      <c r="L251">
        <v>0</v>
      </c>
      <c r="M251">
        <v>10327.5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830537</v>
      </c>
      <c r="T251" s="2">
        <v>45330</v>
      </c>
      <c r="V251" s="2" t="s">
        <v>31</v>
      </c>
      <c r="W251">
        <v>105408</v>
      </c>
      <c r="X251">
        <v>0</v>
      </c>
      <c r="Y251" t="s">
        <v>551</v>
      </c>
      <c r="Z251">
        <v>234865.31</v>
      </c>
      <c r="AA251" t="s">
        <v>2479</v>
      </c>
      <c r="AB251">
        <v>123801</v>
      </c>
      <c r="AC251">
        <v>-0.11</v>
      </c>
      <c r="AD251" t="s">
        <v>2983</v>
      </c>
    </row>
    <row r="252" spans="1:30" x14ac:dyDescent="0.25">
      <c r="A252">
        <v>7196</v>
      </c>
      <c r="B252" t="s">
        <v>549</v>
      </c>
      <c r="C252" t="s">
        <v>608</v>
      </c>
      <c r="D252" s="11">
        <f t="shared" si="3"/>
        <v>1251058.26</v>
      </c>
      <c r="E252">
        <v>986747</v>
      </c>
      <c r="F252" s="11">
        <v>0</v>
      </c>
      <c r="G252">
        <v>0</v>
      </c>
      <c r="H252">
        <v>0</v>
      </c>
      <c r="I252">
        <v>175148.15</v>
      </c>
      <c r="J252">
        <v>37531.74</v>
      </c>
      <c r="K252">
        <v>31276.46</v>
      </c>
      <c r="L252">
        <v>0</v>
      </c>
      <c r="M252">
        <v>10327.5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996775</v>
      </c>
      <c r="T252" s="2">
        <v>45338</v>
      </c>
      <c r="V252" s="2" t="s">
        <v>31</v>
      </c>
      <c r="W252">
        <v>105408</v>
      </c>
      <c r="X252">
        <v>0</v>
      </c>
      <c r="Y252" t="s">
        <v>551</v>
      </c>
      <c r="Z252">
        <v>264311.26</v>
      </c>
      <c r="AA252" t="s">
        <v>2470</v>
      </c>
      <c r="AB252">
        <v>141204</v>
      </c>
      <c r="AC252">
        <v>0.59</v>
      </c>
      <c r="AD252" t="s">
        <v>3005</v>
      </c>
    </row>
    <row r="253" spans="1:30" x14ac:dyDescent="0.25">
      <c r="A253">
        <v>7202</v>
      </c>
      <c r="B253" t="s">
        <v>552</v>
      </c>
      <c r="C253" t="s">
        <v>610</v>
      </c>
      <c r="D253" s="11">
        <f t="shared" si="3"/>
        <v>825945.96</v>
      </c>
      <c r="E253">
        <v>616900</v>
      </c>
      <c r="F253" s="11">
        <v>0</v>
      </c>
      <c r="G253">
        <v>0</v>
      </c>
      <c r="H253">
        <v>0</v>
      </c>
      <c r="I253">
        <v>115632.44</v>
      </c>
      <c r="J253">
        <v>24778.38</v>
      </c>
      <c r="K253">
        <v>20648.64</v>
      </c>
      <c r="L253">
        <v>0</v>
      </c>
      <c r="M253">
        <v>10327.5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654559</v>
      </c>
      <c r="T253" s="2">
        <v>45345</v>
      </c>
      <c r="V253" s="2" t="s">
        <v>31</v>
      </c>
      <c r="W253">
        <v>105408</v>
      </c>
      <c r="X253">
        <v>0</v>
      </c>
      <c r="Y253" t="s">
        <v>551</v>
      </c>
      <c r="Z253">
        <v>209045.96</v>
      </c>
      <c r="AA253" t="s">
        <v>2475</v>
      </c>
      <c r="AB253">
        <v>93000</v>
      </c>
      <c r="AC253">
        <v>0</v>
      </c>
      <c r="AD253" t="s">
        <v>3006</v>
      </c>
    </row>
    <row r="254" spans="1:30" x14ac:dyDescent="0.25">
      <c r="A254">
        <v>7204</v>
      </c>
      <c r="B254" t="s">
        <v>562</v>
      </c>
      <c r="C254" t="s">
        <v>611</v>
      </c>
      <c r="D254" s="11">
        <f t="shared" si="3"/>
        <v>799483.6</v>
      </c>
      <c r="E254">
        <v>799483.6</v>
      </c>
      <c r="F254" s="11">
        <v>0</v>
      </c>
      <c r="G254">
        <v>0</v>
      </c>
      <c r="H254">
        <v>0</v>
      </c>
      <c r="I254">
        <v>111927.71</v>
      </c>
      <c r="J254">
        <v>23984.51</v>
      </c>
      <c r="K254">
        <v>19987.099999999999</v>
      </c>
      <c r="L254">
        <v>0</v>
      </c>
      <c r="M254">
        <v>10327.5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996876</v>
      </c>
      <c r="T254" s="2">
        <v>45338</v>
      </c>
      <c r="V254" s="2" t="s">
        <v>31</v>
      </c>
      <c r="W254">
        <v>105408</v>
      </c>
      <c r="X254">
        <v>0</v>
      </c>
      <c r="Y254" t="s">
        <v>3007</v>
      </c>
      <c r="Z254">
        <v>0</v>
      </c>
      <c r="AA254" t="s">
        <v>2470</v>
      </c>
      <c r="AB254">
        <v>117670</v>
      </c>
      <c r="AC254">
        <v>0.22</v>
      </c>
      <c r="AD254" t="s">
        <v>2822</v>
      </c>
    </row>
    <row r="255" spans="1:30" x14ac:dyDescent="0.25">
      <c r="A255">
        <v>7205</v>
      </c>
      <c r="B255" t="s">
        <v>563</v>
      </c>
      <c r="C255" t="s">
        <v>612</v>
      </c>
      <c r="D255" s="11">
        <f t="shared" si="3"/>
        <v>1068779.8</v>
      </c>
      <c r="E255">
        <v>1068779.8</v>
      </c>
      <c r="F255" s="11">
        <v>0</v>
      </c>
      <c r="G255">
        <v>0</v>
      </c>
      <c r="H255">
        <v>0</v>
      </c>
      <c r="I255">
        <v>149629.18</v>
      </c>
      <c r="J255">
        <v>32063.4</v>
      </c>
      <c r="K255">
        <v>26719.5</v>
      </c>
      <c r="L255">
        <v>0</v>
      </c>
      <c r="M255">
        <v>10327.5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996876</v>
      </c>
      <c r="T255" s="2">
        <v>45338</v>
      </c>
      <c r="V255" s="2" t="s">
        <v>31</v>
      </c>
      <c r="W255">
        <v>105408</v>
      </c>
      <c r="X255">
        <v>0</v>
      </c>
      <c r="Y255" t="s">
        <v>2828</v>
      </c>
      <c r="Z255">
        <v>0</v>
      </c>
      <c r="AA255" t="s">
        <v>2470</v>
      </c>
      <c r="AB255">
        <v>117670</v>
      </c>
      <c r="AC255">
        <v>-0.22</v>
      </c>
      <c r="AD255" t="s">
        <v>2822</v>
      </c>
    </row>
    <row r="256" spans="1:30" x14ac:dyDescent="0.25">
      <c r="A256">
        <v>7207</v>
      </c>
      <c r="B256" t="s">
        <v>564</v>
      </c>
      <c r="C256" t="s">
        <v>710</v>
      </c>
      <c r="D256" s="11">
        <f t="shared" si="3"/>
        <v>849710</v>
      </c>
      <c r="E256">
        <v>849710</v>
      </c>
      <c r="F256" s="11">
        <v>0</v>
      </c>
      <c r="G256">
        <v>0</v>
      </c>
      <c r="H256">
        <v>0</v>
      </c>
      <c r="I256">
        <v>118959.4</v>
      </c>
      <c r="J256">
        <v>25491.3</v>
      </c>
      <c r="K256">
        <v>21242.75</v>
      </c>
      <c r="L256">
        <v>0</v>
      </c>
      <c r="M256">
        <v>10327.5</v>
      </c>
      <c r="N256">
        <v>0</v>
      </c>
      <c r="O256">
        <v>0</v>
      </c>
      <c r="P256">
        <v>0</v>
      </c>
      <c r="Q256">
        <v>-40000</v>
      </c>
      <c r="R256">
        <v>0</v>
      </c>
      <c r="S256">
        <v>633689</v>
      </c>
      <c r="T256" s="2">
        <v>45356</v>
      </c>
      <c r="V256" s="2" t="s">
        <v>31</v>
      </c>
      <c r="W256">
        <v>119906</v>
      </c>
      <c r="X256">
        <v>0</v>
      </c>
      <c r="Y256" t="s">
        <v>551</v>
      </c>
      <c r="Z256">
        <v>0</v>
      </c>
      <c r="AA256" t="s">
        <v>2475</v>
      </c>
      <c r="AB256">
        <v>51150</v>
      </c>
      <c r="AC256">
        <v>-0.05</v>
      </c>
      <c r="AD256" t="s">
        <v>3008</v>
      </c>
    </row>
    <row r="257" spans="1:30" x14ac:dyDescent="0.25">
      <c r="A257">
        <v>7212</v>
      </c>
      <c r="B257" t="s">
        <v>567</v>
      </c>
      <c r="C257" t="s">
        <v>713</v>
      </c>
      <c r="D257" s="11">
        <f t="shared" si="3"/>
        <v>945399.27999999991</v>
      </c>
      <c r="E257">
        <v>720607.2</v>
      </c>
      <c r="F257" s="11">
        <v>0</v>
      </c>
      <c r="G257">
        <v>0</v>
      </c>
      <c r="H257">
        <v>0</v>
      </c>
      <c r="I257">
        <v>132355.9</v>
      </c>
      <c r="J257">
        <v>28361.98</v>
      </c>
      <c r="K257">
        <v>23634.98</v>
      </c>
      <c r="L257">
        <v>0</v>
      </c>
      <c r="M257">
        <v>10327.5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750718</v>
      </c>
      <c r="T257" s="2">
        <v>45356</v>
      </c>
      <c r="V257" s="2" t="s">
        <v>31</v>
      </c>
      <c r="W257">
        <v>2808</v>
      </c>
      <c r="X257">
        <v>0</v>
      </c>
      <c r="Y257" t="s">
        <v>551</v>
      </c>
      <c r="Z257">
        <v>224792.08</v>
      </c>
      <c r="AA257" t="s">
        <v>2479</v>
      </c>
      <c r="AB257">
        <v>119532</v>
      </c>
      <c r="AC257">
        <v>-0.92</v>
      </c>
      <c r="AD257" t="s">
        <v>3009</v>
      </c>
    </row>
    <row r="258" spans="1:30" x14ac:dyDescent="0.25">
      <c r="A258">
        <v>7218</v>
      </c>
      <c r="B258" t="s">
        <v>570</v>
      </c>
      <c r="C258" t="s">
        <v>614</v>
      </c>
      <c r="D258" s="11">
        <f t="shared" si="3"/>
        <v>2248411.46</v>
      </c>
      <c r="E258">
        <v>2248411.46</v>
      </c>
      <c r="F258" s="11">
        <v>0</v>
      </c>
      <c r="G258">
        <v>0</v>
      </c>
      <c r="H258">
        <v>0</v>
      </c>
      <c r="I258">
        <v>314777.59999999998</v>
      </c>
      <c r="J258">
        <v>67452.34</v>
      </c>
      <c r="K258">
        <v>56210.29</v>
      </c>
      <c r="L258">
        <v>0</v>
      </c>
      <c r="M258">
        <v>10327.5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1799644</v>
      </c>
      <c r="T258" s="2">
        <v>45352</v>
      </c>
      <c r="V258" s="2" t="s">
        <v>31</v>
      </c>
      <c r="W258">
        <v>105408</v>
      </c>
      <c r="X258">
        <v>0</v>
      </c>
      <c r="Y258" t="s">
        <v>551</v>
      </c>
      <c r="Z258">
        <v>0</v>
      </c>
      <c r="AA258" t="s">
        <v>2470</v>
      </c>
      <c r="AB258">
        <v>358053</v>
      </c>
      <c r="AC258">
        <v>0.27</v>
      </c>
      <c r="AD258" t="s">
        <v>3010</v>
      </c>
    </row>
    <row r="259" spans="1:30" x14ac:dyDescent="0.25">
      <c r="A259">
        <v>7219</v>
      </c>
      <c r="B259" t="s">
        <v>571</v>
      </c>
      <c r="C259" t="s">
        <v>615</v>
      </c>
      <c r="D259" s="11">
        <f t="shared" ref="D259:D322" si="4">+E259+F259+Z259</f>
        <v>1980202.5</v>
      </c>
      <c r="E259">
        <v>1980202.5</v>
      </c>
      <c r="F259" s="11">
        <v>0</v>
      </c>
      <c r="G259">
        <v>0</v>
      </c>
      <c r="H259">
        <v>0</v>
      </c>
      <c r="I259">
        <v>277228.36</v>
      </c>
      <c r="J259">
        <v>59406.080000000002</v>
      </c>
      <c r="K259">
        <v>49505.06</v>
      </c>
      <c r="L259">
        <v>0</v>
      </c>
      <c r="M259">
        <v>10327.5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1583735</v>
      </c>
      <c r="T259" s="2">
        <v>45352</v>
      </c>
      <c r="V259" s="2" t="s">
        <v>31</v>
      </c>
      <c r="W259">
        <v>105408</v>
      </c>
      <c r="X259">
        <v>0</v>
      </c>
      <c r="Y259" t="s">
        <v>551</v>
      </c>
      <c r="Z259">
        <v>0</v>
      </c>
      <c r="AA259" t="s">
        <v>2475</v>
      </c>
      <c r="AB259">
        <v>376650</v>
      </c>
      <c r="AC259">
        <v>-0.5</v>
      </c>
      <c r="AD259" t="s">
        <v>3011</v>
      </c>
    </row>
    <row r="260" spans="1:30" x14ac:dyDescent="0.25">
      <c r="A260">
        <v>7220</v>
      </c>
      <c r="B260" t="s">
        <v>572</v>
      </c>
      <c r="C260" t="s">
        <v>616</v>
      </c>
      <c r="D260" s="11">
        <f t="shared" si="4"/>
        <v>792360</v>
      </c>
      <c r="E260">
        <v>792360</v>
      </c>
      <c r="F260" s="11">
        <v>0</v>
      </c>
      <c r="G260">
        <v>0</v>
      </c>
      <c r="H260">
        <v>0</v>
      </c>
      <c r="I260">
        <v>110930.4</v>
      </c>
      <c r="J260">
        <v>23770.799999999999</v>
      </c>
      <c r="K260">
        <v>19809</v>
      </c>
      <c r="L260">
        <v>0</v>
      </c>
      <c r="M260">
        <v>10327.5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627522</v>
      </c>
      <c r="T260" s="2">
        <v>45352</v>
      </c>
      <c r="V260" s="2" t="s">
        <v>31</v>
      </c>
      <c r="W260">
        <v>126205</v>
      </c>
      <c r="X260">
        <v>0</v>
      </c>
      <c r="Y260" t="s">
        <v>551</v>
      </c>
      <c r="Z260">
        <v>0</v>
      </c>
      <c r="AA260" t="s">
        <v>2475</v>
      </c>
      <c r="AB260">
        <v>0</v>
      </c>
      <c r="AC260">
        <v>-0.3</v>
      </c>
      <c r="AD260" t="s">
        <v>2964</v>
      </c>
    </row>
    <row r="261" spans="1:30" x14ac:dyDescent="0.25">
      <c r="A261">
        <v>7221</v>
      </c>
      <c r="B261" t="s">
        <v>573</v>
      </c>
      <c r="C261" t="s">
        <v>617</v>
      </c>
      <c r="D261" s="11">
        <f t="shared" si="4"/>
        <v>2028657.7</v>
      </c>
      <c r="E261">
        <v>2028657.7</v>
      </c>
      <c r="F261" s="11">
        <v>0</v>
      </c>
      <c r="G261">
        <v>0</v>
      </c>
      <c r="H261">
        <v>0</v>
      </c>
      <c r="I261">
        <v>284012.08</v>
      </c>
      <c r="J261">
        <v>60859.73</v>
      </c>
      <c r="K261">
        <v>50716.44</v>
      </c>
      <c r="L261">
        <v>0</v>
      </c>
      <c r="M261">
        <v>10327.5</v>
      </c>
      <c r="N261">
        <v>0</v>
      </c>
      <c r="O261">
        <v>0</v>
      </c>
      <c r="P261">
        <v>0</v>
      </c>
      <c r="Q261">
        <v>-40000</v>
      </c>
      <c r="R261">
        <v>0</v>
      </c>
      <c r="S261">
        <v>1582742</v>
      </c>
      <c r="T261" s="2">
        <v>45352</v>
      </c>
      <c r="V261" s="2" t="s">
        <v>31</v>
      </c>
      <c r="W261">
        <v>105408</v>
      </c>
      <c r="X261">
        <v>0</v>
      </c>
      <c r="Y261" t="s">
        <v>551</v>
      </c>
      <c r="Z261">
        <v>0</v>
      </c>
      <c r="AA261" t="s">
        <v>2470</v>
      </c>
      <c r="AB261">
        <v>245426</v>
      </c>
      <c r="AC261">
        <v>0.05</v>
      </c>
      <c r="AD261" t="s">
        <v>3012</v>
      </c>
    </row>
    <row r="262" spans="1:30" x14ac:dyDescent="0.25">
      <c r="A262">
        <v>7223</v>
      </c>
      <c r="B262" t="s">
        <v>575</v>
      </c>
      <c r="C262" t="s">
        <v>619</v>
      </c>
      <c r="D262" s="11">
        <f t="shared" si="4"/>
        <v>467654.2</v>
      </c>
      <c r="E262">
        <v>467654.2</v>
      </c>
      <c r="F262" s="11">
        <v>0</v>
      </c>
      <c r="G262">
        <v>0</v>
      </c>
      <c r="H262">
        <v>0</v>
      </c>
      <c r="I262">
        <v>65471.59</v>
      </c>
      <c r="J262">
        <v>14029.63</v>
      </c>
      <c r="K262">
        <v>11691.36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376462</v>
      </c>
      <c r="T262" s="2">
        <v>45352</v>
      </c>
      <c r="U262" s="2">
        <v>45590</v>
      </c>
      <c r="V262" s="2" t="s">
        <v>31</v>
      </c>
      <c r="W262">
        <v>105408</v>
      </c>
      <c r="X262">
        <v>0</v>
      </c>
      <c r="Y262" t="s">
        <v>551</v>
      </c>
      <c r="Z262">
        <v>0</v>
      </c>
      <c r="AA262" t="s">
        <v>2470</v>
      </c>
      <c r="AB262">
        <v>0</v>
      </c>
      <c r="AC262">
        <v>0.38</v>
      </c>
      <c r="AD262" t="s">
        <v>3013</v>
      </c>
    </row>
    <row r="263" spans="1:30" x14ac:dyDescent="0.25">
      <c r="A263">
        <v>7224</v>
      </c>
      <c r="B263" t="s">
        <v>576</v>
      </c>
      <c r="C263" t="s">
        <v>620</v>
      </c>
      <c r="D263" s="11">
        <f t="shared" si="4"/>
        <v>1898130</v>
      </c>
      <c r="E263">
        <v>1898130</v>
      </c>
      <c r="F263" s="11">
        <v>0</v>
      </c>
      <c r="G263">
        <v>0</v>
      </c>
      <c r="H263">
        <v>0</v>
      </c>
      <c r="I263">
        <v>265738.2</v>
      </c>
      <c r="J263">
        <v>56943.9</v>
      </c>
      <c r="K263">
        <v>47453.26</v>
      </c>
      <c r="L263">
        <v>0</v>
      </c>
      <c r="M263">
        <v>10327.5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1517667</v>
      </c>
      <c r="T263" s="2">
        <v>45352</v>
      </c>
      <c r="V263" s="2" t="s">
        <v>31</v>
      </c>
      <c r="W263">
        <v>105408</v>
      </c>
      <c r="X263">
        <v>0</v>
      </c>
      <c r="Y263" t="s">
        <v>551</v>
      </c>
      <c r="Z263">
        <v>0</v>
      </c>
      <c r="AA263" t="s">
        <v>2475</v>
      </c>
      <c r="AB263">
        <v>522350</v>
      </c>
      <c r="AC263">
        <v>-0.14000000000000001</v>
      </c>
      <c r="AD263" t="s">
        <v>3014</v>
      </c>
    </row>
    <row r="264" spans="1:30" x14ac:dyDescent="0.25">
      <c r="A264">
        <v>7225</v>
      </c>
      <c r="B264" t="s">
        <v>577</v>
      </c>
      <c r="C264" t="s">
        <v>715</v>
      </c>
      <c r="D264" s="11">
        <f t="shared" si="4"/>
        <v>976156.7</v>
      </c>
      <c r="E264">
        <v>976156.7</v>
      </c>
      <c r="F264" s="11">
        <v>0</v>
      </c>
      <c r="G264">
        <v>0</v>
      </c>
      <c r="H264">
        <v>0</v>
      </c>
      <c r="I264">
        <v>136661.95000000001</v>
      </c>
      <c r="J264">
        <v>29284.71</v>
      </c>
      <c r="K264">
        <v>24403.919999999998</v>
      </c>
      <c r="L264">
        <v>0</v>
      </c>
      <c r="M264">
        <v>10327.5</v>
      </c>
      <c r="N264">
        <v>0</v>
      </c>
      <c r="O264">
        <v>0</v>
      </c>
      <c r="P264">
        <v>0</v>
      </c>
      <c r="Q264">
        <v>-40000</v>
      </c>
      <c r="R264">
        <v>0</v>
      </c>
      <c r="S264">
        <v>735478</v>
      </c>
      <c r="T264" s="2">
        <v>45369</v>
      </c>
      <c r="V264" s="2" t="s">
        <v>31</v>
      </c>
      <c r="W264">
        <v>2808</v>
      </c>
      <c r="X264">
        <v>0</v>
      </c>
      <c r="Y264" t="s">
        <v>551</v>
      </c>
      <c r="Z264">
        <v>0</v>
      </c>
      <c r="AA264" t="s">
        <v>2470</v>
      </c>
      <c r="AB264">
        <v>50430</v>
      </c>
      <c r="AC264">
        <v>-0.62</v>
      </c>
      <c r="AD264" t="s">
        <v>3015</v>
      </c>
    </row>
    <row r="265" spans="1:30" x14ac:dyDescent="0.25">
      <c r="A265">
        <v>7227</v>
      </c>
      <c r="B265" t="s">
        <v>579</v>
      </c>
      <c r="C265" t="s">
        <v>717</v>
      </c>
      <c r="D265" s="11">
        <f t="shared" si="4"/>
        <v>858991</v>
      </c>
      <c r="E265">
        <v>858991</v>
      </c>
      <c r="F265" s="11">
        <v>0</v>
      </c>
      <c r="G265">
        <v>0</v>
      </c>
      <c r="H265">
        <v>0</v>
      </c>
      <c r="I265">
        <v>120258.74</v>
      </c>
      <c r="J265">
        <v>25769.73</v>
      </c>
      <c r="K265">
        <v>21474.78</v>
      </c>
      <c r="L265">
        <v>0</v>
      </c>
      <c r="M265">
        <v>10327.5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681160</v>
      </c>
      <c r="T265" s="2">
        <v>45376</v>
      </c>
      <c r="V265" s="2" t="s">
        <v>31</v>
      </c>
      <c r="W265">
        <v>2808</v>
      </c>
      <c r="X265">
        <v>0</v>
      </c>
      <c r="Y265" t="s">
        <v>551</v>
      </c>
      <c r="Z265">
        <v>0</v>
      </c>
      <c r="AA265" t="s">
        <v>2470</v>
      </c>
      <c r="AB265">
        <v>0</v>
      </c>
      <c r="AC265">
        <v>-0.25</v>
      </c>
      <c r="AD265" t="s">
        <v>3016</v>
      </c>
    </row>
    <row r="266" spans="1:30" x14ac:dyDescent="0.25">
      <c r="A266">
        <v>7230</v>
      </c>
      <c r="B266" t="s">
        <v>641</v>
      </c>
      <c r="C266" t="s">
        <v>719</v>
      </c>
      <c r="D266" s="11">
        <f t="shared" si="4"/>
        <v>395707.4</v>
      </c>
      <c r="E266">
        <v>395707.4</v>
      </c>
      <c r="F266" s="11">
        <v>0</v>
      </c>
      <c r="G266">
        <v>0</v>
      </c>
      <c r="H266">
        <v>0</v>
      </c>
      <c r="I266">
        <v>55399.03</v>
      </c>
      <c r="J266">
        <v>11871.22</v>
      </c>
      <c r="K266">
        <v>9892.69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318544</v>
      </c>
      <c r="T266" s="2">
        <v>45390</v>
      </c>
      <c r="U266" s="2">
        <v>45589</v>
      </c>
      <c r="V266" s="2" t="s">
        <v>31</v>
      </c>
      <c r="W266">
        <v>2808</v>
      </c>
      <c r="X266">
        <v>0</v>
      </c>
      <c r="Y266" t="s">
        <v>551</v>
      </c>
      <c r="Z266">
        <v>0</v>
      </c>
      <c r="AA266" t="s">
        <v>2470</v>
      </c>
      <c r="AB266">
        <v>0</v>
      </c>
      <c r="AC266">
        <v>-0.46</v>
      </c>
      <c r="AD266" t="s">
        <v>3017</v>
      </c>
    </row>
    <row r="267" spans="1:30" x14ac:dyDescent="0.25">
      <c r="A267">
        <v>7233</v>
      </c>
      <c r="B267" t="s">
        <v>654</v>
      </c>
      <c r="C267" t="s">
        <v>720</v>
      </c>
      <c r="D267" s="11">
        <f t="shared" si="4"/>
        <v>925894.8</v>
      </c>
      <c r="E267">
        <v>925894.8</v>
      </c>
      <c r="F267" s="11">
        <v>0</v>
      </c>
      <c r="G267">
        <v>0</v>
      </c>
      <c r="H267">
        <v>0</v>
      </c>
      <c r="I267">
        <v>129625.28</v>
      </c>
      <c r="J267">
        <v>27776.85</v>
      </c>
      <c r="K267">
        <v>23147.38</v>
      </c>
      <c r="L267">
        <v>0</v>
      </c>
      <c r="M267">
        <v>10327.5</v>
      </c>
      <c r="N267">
        <v>0</v>
      </c>
      <c r="O267">
        <v>0</v>
      </c>
      <c r="P267">
        <v>0</v>
      </c>
      <c r="Q267">
        <v>-40000</v>
      </c>
      <c r="R267">
        <v>0</v>
      </c>
      <c r="S267">
        <v>845779</v>
      </c>
      <c r="T267" s="2">
        <v>45405</v>
      </c>
      <c r="V267" s="2" t="s">
        <v>31</v>
      </c>
      <c r="W267">
        <v>105408</v>
      </c>
      <c r="X267">
        <v>0</v>
      </c>
      <c r="Y267" t="s">
        <v>3018</v>
      </c>
      <c r="Z267">
        <v>0</v>
      </c>
      <c r="AA267" t="s">
        <v>2470</v>
      </c>
      <c r="AB267">
        <v>50430</v>
      </c>
      <c r="AC267">
        <v>-0.79</v>
      </c>
      <c r="AD267" t="s">
        <v>3019</v>
      </c>
    </row>
    <row r="268" spans="1:30" x14ac:dyDescent="0.25">
      <c r="A268">
        <v>7235</v>
      </c>
      <c r="B268" t="s">
        <v>656</v>
      </c>
      <c r="C268" t="s">
        <v>722</v>
      </c>
      <c r="D268" s="11">
        <f t="shared" si="4"/>
        <v>732530</v>
      </c>
      <c r="E268">
        <v>732530</v>
      </c>
      <c r="F268" s="11">
        <v>0</v>
      </c>
      <c r="G268">
        <v>0</v>
      </c>
      <c r="H268">
        <v>0</v>
      </c>
      <c r="I268">
        <v>102554.2</v>
      </c>
      <c r="J268">
        <v>21975.9</v>
      </c>
      <c r="K268">
        <v>18313.25</v>
      </c>
      <c r="L268">
        <v>0</v>
      </c>
      <c r="M268">
        <v>10327.5</v>
      </c>
      <c r="N268">
        <v>0</v>
      </c>
      <c r="O268">
        <v>0</v>
      </c>
      <c r="P268">
        <v>0</v>
      </c>
      <c r="Q268">
        <v>-40000</v>
      </c>
      <c r="R268">
        <v>0</v>
      </c>
      <c r="S268">
        <v>539360</v>
      </c>
      <c r="T268" s="2">
        <v>45405</v>
      </c>
      <c r="V268" s="2" t="s">
        <v>31</v>
      </c>
      <c r="W268">
        <v>105408</v>
      </c>
      <c r="X268">
        <v>0</v>
      </c>
      <c r="Y268" t="s">
        <v>551</v>
      </c>
      <c r="Z268">
        <v>0</v>
      </c>
      <c r="AA268" t="s">
        <v>2475</v>
      </c>
      <c r="AB268">
        <v>23250</v>
      </c>
      <c r="AC268">
        <v>0.85</v>
      </c>
      <c r="AD268" t="s">
        <v>3020</v>
      </c>
    </row>
    <row r="269" spans="1:30" x14ac:dyDescent="0.25">
      <c r="A269">
        <v>7238</v>
      </c>
      <c r="B269" t="s">
        <v>658</v>
      </c>
      <c r="C269" t="s">
        <v>724</v>
      </c>
      <c r="D269" s="11">
        <f t="shared" si="4"/>
        <v>1060351.71</v>
      </c>
      <c r="E269">
        <v>868068.4</v>
      </c>
      <c r="F269" s="11">
        <v>0</v>
      </c>
      <c r="G269">
        <v>0</v>
      </c>
      <c r="H269">
        <v>0</v>
      </c>
      <c r="I269">
        <v>148449.24</v>
      </c>
      <c r="J269">
        <v>31810.560000000001</v>
      </c>
      <c r="K269">
        <v>26508.799999999999</v>
      </c>
      <c r="L269">
        <v>0</v>
      </c>
      <c r="M269">
        <v>10327.5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843255</v>
      </c>
      <c r="T269" s="2">
        <v>45400</v>
      </c>
      <c r="V269" s="2" t="s">
        <v>31</v>
      </c>
      <c r="W269">
        <v>119906</v>
      </c>
      <c r="X269">
        <v>0</v>
      </c>
      <c r="Y269" t="s">
        <v>551</v>
      </c>
      <c r="Z269">
        <v>192283.31</v>
      </c>
      <c r="AA269" t="s">
        <v>2470</v>
      </c>
      <c r="AB269">
        <v>75645</v>
      </c>
      <c r="AC269">
        <v>-0.61</v>
      </c>
      <c r="AD269" t="s">
        <v>3021</v>
      </c>
    </row>
    <row r="270" spans="1:30" x14ac:dyDescent="0.25">
      <c r="A270">
        <v>7240</v>
      </c>
      <c r="B270" t="s">
        <v>660</v>
      </c>
      <c r="C270" t="s">
        <v>725</v>
      </c>
      <c r="D270" s="11">
        <f t="shared" si="4"/>
        <v>1192228.2</v>
      </c>
      <c r="E270">
        <v>941696.2</v>
      </c>
      <c r="F270" s="11">
        <v>0</v>
      </c>
      <c r="G270">
        <v>0</v>
      </c>
      <c r="H270">
        <v>0</v>
      </c>
      <c r="I270">
        <v>166911.94</v>
      </c>
      <c r="J270">
        <v>35766.839999999997</v>
      </c>
      <c r="K270">
        <v>29805.71</v>
      </c>
      <c r="L270">
        <v>0</v>
      </c>
      <c r="M270">
        <v>10327.5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949417</v>
      </c>
      <c r="T270" s="2">
        <v>45400</v>
      </c>
      <c r="V270" s="2" t="s">
        <v>31</v>
      </c>
      <c r="W270">
        <v>2808</v>
      </c>
      <c r="X270">
        <v>0</v>
      </c>
      <c r="Y270" t="s">
        <v>551</v>
      </c>
      <c r="Z270">
        <v>250532</v>
      </c>
      <c r="AA270" t="s">
        <v>2470</v>
      </c>
      <c r="AB270">
        <v>110946</v>
      </c>
      <c r="AC270">
        <v>0.79</v>
      </c>
      <c r="AD270" t="s">
        <v>3022</v>
      </c>
    </row>
    <row r="271" spans="1:30" x14ac:dyDescent="0.25">
      <c r="A271">
        <v>7241</v>
      </c>
      <c r="B271" t="s">
        <v>661</v>
      </c>
      <c r="C271" t="s">
        <v>726</v>
      </c>
      <c r="D271" s="11">
        <f t="shared" si="4"/>
        <v>1262014.6499999999</v>
      </c>
      <c r="E271">
        <v>995824.4</v>
      </c>
      <c r="F271" s="11">
        <v>0</v>
      </c>
      <c r="G271">
        <v>0</v>
      </c>
      <c r="H271">
        <v>0</v>
      </c>
      <c r="I271">
        <v>176682.05</v>
      </c>
      <c r="J271">
        <v>37860.44</v>
      </c>
      <c r="K271">
        <v>31550.37</v>
      </c>
      <c r="L271">
        <v>0</v>
      </c>
      <c r="M271">
        <v>10327.5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1005595</v>
      </c>
      <c r="T271" s="2">
        <v>45400</v>
      </c>
      <c r="V271" s="2" t="s">
        <v>31</v>
      </c>
      <c r="W271">
        <v>105408</v>
      </c>
      <c r="X271">
        <v>0</v>
      </c>
      <c r="Y271" t="s">
        <v>551</v>
      </c>
      <c r="Z271">
        <v>266190.25</v>
      </c>
      <c r="AA271" t="s">
        <v>2470</v>
      </c>
      <c r="AB271">
        <v>115989</v>
      </c>
      <c r="AC271">
        <v>0.71</v>
      </c>
      <c r="AD271" t="s">
        <v>2890</v>
      </c>
    </row>
    <row r="272" spans="1:30" x14ac:dyDescent="0.25">
      <c r="A272">
        <v>7243</v>
      </c>
      <c r="B272" t="s">
        <v>663</v>
      </c>
      <c r="C272" t="s">
        <v>728</v>
      </c>
      <c r="D272" s="11">
        <f t="shared" si="4"/>
        <v>727437.6</v>
      </c>
      <c r="E272">
        <v>727437.6</v>
      </c>
      <c r="F272" s="11">
        <v>0</v>
      </c>
      <c r="G272">
        <v>0</v>
      </c>
      <c r="H272">
        <v>0</v>
      </c>
      <c r="I272">
        <v>101841.26</v>
      </c>
      <c r="J272">
        <v>21823.13</v>
      </c>
      <c r="K272">
        <v>18185.939999999999</v>
      </c>
      <c r="L272">
        <v>0</v>
      </c>
      <c r="M272">
        <v>10327.5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575260</v>
      </c>
      <c r="T272" s="2">
        <v>45400</v>
      </c>
      <c r="V272" s="2" t="s">
        <v>31</v>
      </c>
      <c r="W272">
        <v>126502</v>
      </c>
      <c r="X272">
        <v>0</v>
      </c>
      <c r="Y272" t="s">
        <v>551</v>
      </c>
      <c r="Z272">
        <v>0</v>
      </c>
      <c r="AA272" t="s">
        <v>2479</v>
      </c>
      <c r="AB272">
        <v>0</v>
      </c>
      <c r="AC272">
        <v>0.23</v>
      </c>
      <c r="AD272" t="s">
        <v>3023</v>
      </c>
    </row>
    <row r="273" spans="1:30" x14ac:dyDescent="0.25">
      <c r="A273">
        <v>7244</v>
      </c>
      <c r="B273" t="s">
        <v>664</v>
      </c>
      <c r="C273" t="s">
        <v>729</v>
      </c>
      <c r="D273" s="11">
        <f t="shared" si="4"/>
        <v>613740.96</v>
      </c>
      <c r="E273">
        <v>461052</v>
      </c>
      <c r="F273" s="11">
        <v>0</v>
      </c>
      <c r="G273">
        <v>0</v>
      </c>
      <c r="H273">
        <v>0</v>
      </c>
      <c r="I273">
        <v>85923.74</v>
      </c>
      <c r="J273">
        <v>18412.23</v>
      </c>
      <c r="K273">
        <v>15343.52</v>
      </c>
      <c r="L273">
        <v>0</v>
      </c>
      <c r="M273">
        <v>10327.5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483734</v>
      </c>
      <c r="T273" s="2">
        <v>45400</v>
      </c>
      <c r="V273" s="2" t="s">
        <v>31</v>
      </c>
      <c r="W273">
        <v>105408</v>
      </c>
      <c r="X273">
        <v>0</v>
      </c>
      <c r="Y273" t="s">
        <v>551</v>
      </c>
      <c r="Z273">
        <v>152688.95999999999</v>
      </c>
      <c r="AA273" t="s">
        <v>2479</v>
      </c>
      <c r="AB273">
        <v>59766</v>
      </c>
      <c r="AC273">
        <v>0.03</v>
      </c>
      <c r="AD273" t="s">
        <v>3024</v>
      </c>
    </row>
    <row r="274" spans="1:30" x14ac:dyDescent="0.25">
      <c r="A274">
        <v>7246</v>
      </c>
      <c r="B274" t="s">
        <v>665</v>
      </c>
      <c r="C274" t="s">
        <v>732</v>
      </c>
      <c r="D274" s="11">
        <f t="shared" si="4"/>
        <v>1137771.43</v>
      </c>
      <c r="E274">
        <v>881950</v>
      </c>
      <c r="F274" s="11">
        <v>0</v>
      </c>
      <c r="G274">
        <v>0</v>
      </c>
      <c r="H274">
        <v>0</v>
      </c>
      <c r="I274">
        <v>159288</v>
      </c>
      <c r="J274">
        <v>34133.14</v>
      </c>
      <c r="K274">
        <v>28444.28</v>
      </c>
      <c r="L274">
        <v>0</v>
      </c>
      <c r="M274">
        <v>10327.5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905579</v>
      </c>
      <c r="T274" s="2">
        <v>45400</v>
      </c>
      <c r="V274" s="2" t="s">
        <v>31</v>
      </c>
      <c r="W274">
        <v>105408</v>
      </c>
      <c r="X274">
        <v>0</v>
      </c>
      <c r="Y274" t="s">
        <v>551</v>
      </c>
      <c r="Z274">
        <v>255821.43</v>
      </c>
      <c r="AA274" t="s">
        <v>2475</v>
      </c>
      <c r="AB274">
        <v>134850</v>
      </c>
      <c r="AC274">
        <v>0.49</v>
      </c>
      <c r="AD274" t="s">
        <v>2951</v>
      </c>
    </row>
    <row r="275" spans="1:30" x14ac:dyDescent="0.25">
      <c r="A275">
        <v>7247</v>
      </c>
      <c r="B275" t="s">
        <v>666</v>
      </c>
      <c r="C275" t="s">
        <v>733</v>
      </c>
      <c r="D275" s="11">
        <f t="shared" si="4"/>
        <v>623835.82999999996</v>
      </c>
      <c r="E275">
        <v>469650</v>
      </c>
      <c r="F275" s="11">
        <v>0</v>
      </c>
      <c r="G275">
        <v>0</v>
      </c>
      <c r="H275">
        <v>0</v>
      </c>
      <c r="I275">
        <v>87337.02</v>
      </c>
      <c r="J275">
        <v>18715.080000000002</v>
      </c>
      <c r="K275">
        <v>15595.9</v>
      </c>
      <c r="L275">
        <v>0</v>
      </c>
      <c r="M275">
        <v>10327.5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491861</v>
      </c>
      <c r="T275" s="2">
        <v>45400</v>
      </c>
      <c r="V275" s="2" t="s">
        <v>31</v>
      </c>
      <c r="W275">
        <v>105408</v>
      </c>
      <c r="X275">
        <v>0</v>
      </c>
      <c r="Y275" t="s">
        <v>551</v>
      </c>
      <c r="Z275">
        <v>154185.82999999999</v>
      </c>
      <c r="AA275" t="s">
        <v>2475</v>
      </c>
      <c r="AB275">
        <v>60450</v>
      </c>
      <c r="AC275">
        <v>0.67</v>
      </c>
      <c r="AD275" t="s">
        <v>3025</v>
      </c>
    </row>
    <row r="276" spans="1:30" x14ac:dyDescent="0.25">
      <c r="A276">
        <v>7249</v>
      </c>
      <c r="B276" t="s">
        <v>667</v>
      </c>
      <c r="C276" t="s">
        <v>734</v>
      </c>
      <c r="D276" s="11">
        <f t="shared" si="4"/>
        <v>1716946.5</v>
      </c>
      <c r="E276">
        <v>1716946.5</v>
      </c>
      <c r="F276" s="11">
        <v>0</v>
      </c>
      <c r="G276">
        <v>0</v>
      </c>
      <c r="H276">
        <v>0</v>
      </c>
      <c r="I276">
        <v>240372.52</v>
      </c>
      <c r="J276">
        <v>51508.4</v>
      </c>
      <c r="K276">
        <v>42923.66</v>
      </c>
      <c r="L276">
        <v>0</v>
      </c>
      <c r="M276">
        <v>10327.5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1371814</v>
      </c>
      <c r="T276" s="2">
        <v>45404</v>
      </c>
      <c r="V276" s="2" t="s">
        <v>31</v>
      </c>
      <c r="W276">
        <v>105408</v>
      </c>
      <c r="X276">
        <v>0</v>
      </c>
      <c r="Y276" t="s">
        <v>551</v>
      </c>
      <c r="Z276">
        <v>0</v>
      </c>
      <c r="AA276" t="s">
        <v>2470</v>
      </c>
      <c r="AB276">
        <v>233659</v>
      </c>
      <c r="AC276">
        <v>-0.42</v>
      </c>
      <c r="AD276" t="s">
        <v>3026</v>
      </c>
    </row>
    <row r="277" spans="1:30" x14ac:dyDescent="0.25">
      <c r="A277">
        <v>7250</v>
      </c>
      <c r="B277" t="s">
        <v>668</v>
      </c>
      <c r="C277" t="s">
        <v>735</v>
      </c>
      <c r="D277" s="11">
        <f t="shared" si="4"/>
        <v>1496318.61</v>
      </c>
      <c r="E277">
        <v>1496318.61</v>
      </c>
      <c r="F277" s="11">
        <v>0</v>
      </c>
      <c r="G277">
        <v>0</v>
      </c>
      <c r="H277">
        <v>0</v>
      </c>
      <c r="I277">
        <v>209484.6</v>
      </c>
      <c r="J277">
        <v>44889.55</v>
      </c>
      <c r="K277">
        <v>37407.96</v>
      </c>
      <c r="L277">
        <v>0</v>
      </c>
      <c r="M277">
        <v>10327.5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1194209</v>
      </c>
      <c r="T277" s="2">
        <v>45405</v>
      </c>
      <c r="V277" s="2" t="s">
        <v>31</v>
      </c>
      <c r="W277">
        <v>107909</v>
      </c>
      <c r="X277">
        <v>0</v>
      </c>
      <c r="Y277" t="s">
        <v>551</v>
      </c>
      <c r="Z277">
        <v>0</v>
      </c>
      <c r="AA277" t="s">
        <v>2470</v>
      </c>
      <c r="AB277">
        <v>110946</v>
      </c>
      <c r="AC277">
        <v>0</v>
      </c>
      <c r="AD277" t="s">
        <v>3027</v>
      </c>
    </row>
    <row r="278" spans="1:30" x14ac:dyDescent="0.25">
      <c r="A278">
        <v>7251</v>
      </c>
      <c r="B278" t="s">
        <v>669</v>
      </c>
      <c r="C278" t="s">
        <v>736</v>
      </c>
      <c r="D278" s="11">
        <f t="shared" si="4"/>
        <v>2255754.08</v>
      </c>
      <c r="E278">
        <v>2255754.08</v>
      </c>
      <c r="F278" s="11">
        <v>0</v>
      </c>
      <c r="G278">
        <v>0</v>
      </c>
      <c r="H278">
        <v>0</v>
      </c>
      <c r="I278">
        <v>315805.57</v>
      </c>
      <c r="J278">
        <v>67672.62</v>
      </c>
      <c r="K278">
        <v>56393.86</v>
      </c>
      <c r="L278">
        <v>0</v>
      </c>
      <c r="M278">
        <v>10327.5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1805554</v>
      </c>
      <c r="T278" s="2">
        <v>45405</v>
      </c>
      <c r="V278" s="2" t="s">
        <v>31</v>
      </c>
      <c r="W278">
        <v>105408</v>
      </c>
      <c r="X278">
        <v>0</v>
      </c>
      <c r="Y278" t="s">
        <v>551</v>
      </c>
      <c r="Z278">
        <v>0</v>
      </c>
      <c r="AA278" t="s">
        <v>2470</v>
      </c>
      <c r="AB278">
        <v>364777</v>
      </c>
      <c r="AC278">
        <v>-0.53</v>
      </c>
      <c r="AD278" t="s">
        <v>3028</v>
      </c>
    </row>
    <row r="279" spans="1:30" x14ac:dyDescent="0.25">
      <c r="A279">
        <v>7252</v>
      </c>
      <c r="B279" t="s">
        <v>670</v>
      </c>
      <c r="C279" t="s">
        <v>737</v>
      </c>
      <c r="D279" s="11">
        <f t="shared" si="4"/>
        <v>792360</v>
      </c>
      <c r="E279">
        <v>792360</v>
      </c>
      <c r="F279" s="11">
        <v>0</v>
      </c>
      <c r="G279">
        <v>0</v>
      </c>
      <c r="H279">
        <v>0</v>
      </c>
      <c r="I279">
        <v>110930.4</v>
      </c>
      <c r="J279">
        <v>23770.799999999999</v>
      </c>
      <c r="K279">
        <v>19809</v>
      </c>
      <c r="L279">
        <v>0</v>
      </c>
      <c r="M279">
        <v>10327.5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627522</v>
      </c>
      <c r="T279" s="2">
        <v>45405</v>
      </c>
      <c r="V279" s="2" t="s">
        <v>31</v>
      </c>
      <c r="W279">
        <v>105408</v>
      </c>
      <c r="X279">
        <v>0</v>
      </c>
      <c r="Y279" t="s">
        <v>551</v>
      </c>
      <c r="Z279">
        <v>0</v>
      </c>
      <c r="AA279" t="s">
        <v>2475</v>
      </c>
      <c r="AB279">
        <v>0</v>
      </c>
      <c r="AC279">
        <v>-0.3</v>
      </c>
      <c r="AD279" t="s">
        <v>2964</v>
      </c>
    </row>
    <row r="280" spans="1:30" x14ac:dyDescent="0.25">
      <c r="A280">
        <v>7253</v>
      </c>
      <c r="B280" t="s">
        <v>671</v>
      </c>
      <c r="C280" t="s">
        <v>738</v>
      </c>
      <c r="D280" s="11">
        <f t="shared" si="4"/>
        <v>3666781.04</v>
      </c>
      <c r="E280">
        <v>3666781.04</v>
      </c>
      <c r="F280" s="11">
        <v>0</v>
      </c>
      <c r="G280">
        <v>0</v>
      </c>
      <c r="H280">
        <v>0</v>
      </c>
      <c r="I280">
        <v>513349.34</v>
      </c>
      <c r="J280">
        <v>110003.43</v>
      </c>
      <c r="K280">
        <v>91669.53</v>
      </c>
      <c r="L280">
        <v>0</v>
      </c>
      <c r="M280">
        <v>10327.5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2941431</v>
      </c>
      <c r="T280" s="2">
        <v>45405</v>
      </c>
      <c r="V280" s="2" t="s">
        <v>31</v>
      </c>
      <c r="W280">
        <v>105408</v>
      </c>
      <c r="X280">
        <v>0</v>
      </c>
      <c r="Y280" t="s">
        <v>551</v>
      </c>
      <c r="Z280">
        <v>0</v>
      </c>
      <c r="AA280" t="s">
        <v>2467</v>
      </c>
      <c r="AB280">
        <v>949013</v>
      </c>
      <c r="AC280">
        <v>-0.24</v>
      </c>
      <c r="AD280" t="s">
        <v>3029</v>
      </c>
    </row>
    <row r="281" spans="1:30" x14ac:dyDescent="0.25">
      <c r="A281">
        <v>7254</v>
      </c>
      <c r="B281" t="s">
        <v>672</v>
      </c>
      <c r="C281" t="s">
        <v>739</v>
      </c>
      <c r="D281" s="11">
        <f t="shared" si="4"/>
        <v>3666781.04</v>
      </c>
      <c r="E281">
        <v>3666781.04</v>
      </c>
      <c r="F281" s="11">
        <v>0</v>
      </c>
      <c r="G281">
        <v>0</v>
      </c>
      <c r="H281">
        <v>0</v>
      </c>
      <c r="I281">
        <v>513349.34</v>
      </c>
      <c r="J281">
        <v>110003.43</v>
      </c>
      <c r="K281">
        <v>91669.53</v>
      </c>
      <c r="L281">
        <v>0</v>
      </c>
      <c r="M281">
        <v>10327.5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2941431</v>
      </c>
      <c r="T281" s="2">
        <v>45405</v>
      </c>
      <c r="V281" s="2" t="s">
        <v>31</v>
      </c>
      <c r="W281">
        <v>126205</v>
      </c>
      <c r="X281">
        <v>0</v>
      </c>
      <c r="Y281" t="s">
        <v>551</v>
      </c>
      <c r="Z281">
        <v>0</v>
      </c>
      <c r="AA281" t="s">
        <v>2467</v>
      </c>
      <c r="AB281">
        <v>949013</v>
      </c>
      <c r="AC281">
        <v>-0.24</v>
      </c>
      <c r="AD281" t="s">
        <v>3029</v>
      </c>
    </row>
    <row r="282" spans="1:30" x14ac:dyDescent="0.25">
      <c r="A282">
        <v>7259</v>
      </c>
      <c r="B282" t="s">
        <v>745</v>
      </c>
      <c r="C282" t="s">
        <v>746</v>
      </c>
      <c r="D282" s="11">
        <f t="shared" si="4"/>
        <v>961195.8</v>
      </c>
      <c r="E282">
        <v>961195.8</v>
      </c>
      <c r="F282" s="11">
        <v>0</v>
      </c>
      <c r="G282">
        <v>0</v>
      </c>
      <c r="H282">
        <v>0</v>
      </c>
      <c r="I282">
        <v>134567.42000000001</v>
      </c>
      <c r="J282">
        <v>28835.88</v>
      </c>
      <c r="K282">
        <v>24029.9</v>
      </c>
      <c r="L282">
        <v>0</v>
      </c>
      <c r="M282">
        <v>10327.5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763435</v>
      </c>
      <c r="T282" s="2">
        <v>45422</v>
      </c>
      <c r="V282" s="2" t="s">
        <v>31</v>
      </c>
      <c r="W282">
        <v>2808</v>
      </c>
      <c r="X282">
        <v>0</v>
      </c>
      <c r="Y282" t="s">
        <v>551</v>
      </c>
      <c r="Z282">
        <v>0</v>
      </c>
      <c r="AA282" t="s">
        <v>2470</v>
      </c>
      <c r="AB282">
        <v>25215</v>
      </c>
      <c r="AC282">
        <v>-0.1</v>
      </c>
      <c r="AD282" t="s">
        <v>2845</v>
      </c>
    </row>
    <row r="283" spans="1:30" x14ac:dyDescent="0.25">
      <c r="A283">
        <v>7261</v>
      </c>
      <c r="B283" t="s">
        <v>749</v>
      </c>
      <c r="C283" t="s">
        <v>750</v>
      </c>
      <c r="D283" s="11">
        <f t="shared" si="4"/>
        <v>1051609</v>
      </c>
      <c r="E283">
        <v>1051609</v>
      </c>
      <c r="F283" s="11">
        <v>0</v>
      </c>
      <c r="G283">
        <v>0</v>
      </c>
      <c r="H283">
        <v>0</v>
      </c>
      <c r="I283">
        <v>147225.26</v>
      </c>
      <c r="J283">
        <v>31548.27</v>
      </c>
      <c r="K283">
        <v>26290.23</v>
      </c>
      <c r="L283">
        <v>0</v>
      </c>
      <c r="M283">
        <v>10327.5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836217</v>
      </c>
      <c r="T283" s="2">
        <v>45422</v>
      </c>
      <c r="V283" s="2" t="s">
        <v>31</v>
      </c>
      <c r="W283">
        <v>125707</v>
      </c>
      <c r="X283">
        <v>0</v>
      </c>
      <c r="Y283" t="s">
        <v>551</v>
      </c>
      <c r="Z283">
        <v>0</v>
      </c>
      <c r="AA283" t="s">
        <v>2467</v>
      </c>
      <c r="AB283">
        <v>0</v>
      </c>
      <c r="AC283">
        <v>-0.74</v>
      </c>
      <c r="AD283" t="s">
        <v>3030</v>
      </c>
    </row>
    <row r="284" spans="1:30" x14ac:dyDescent="0.25">
      <c r="A284">
        <v>7264</v>
      </c>
      <c r="B284" t="s">
        <v>755</v>
      </c>
      <c r="C284" t="s">
        <v>756</v>
      </c>
      <c r="D284" s="11">
        <f t="shared" si="4"/>
        <v>1106635.92</v>
      </c>
      <c r="E284">
        <v>1106635.92</v>
      </c>
      <c r="F284" s="11">
        <v>0</v>
      </c>
      <c r="G284">
        <v>0</v>
      </c>
      <c r="H284">
        <v>0</v>
      </c>
      <c r="I284">
        <v>154929.03</v>
      </c>
      <c r="J284">
        <v>33199.08</v>
      </c>
      <c r="K284">
        <v>27665.9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890842</v>
      </c>
      <c r="T284" s="2">
        <v>45567</v>
      </c>
      <c r="U284" s="2">
        <v>45577</v>
      </c>
      <c r="V284" s="2" t="s">
        <v>31</v>
      </c>
      <c r="W284">
        <v>1508</v>
      </c>
      <c r="X284">
        <v>0</v>
      </c>
      <c r="Y284" t="s">
        <v>551</v>
      </c>
      <c r="Z284">
        <v>0</v>
      </c>
      <c r="AA284" t="s">
        <v>2470</v>
      </c>
      <c r="AB284">
        <v>322752</v>
      </c>
      <c r="AC284">
        <v>0.09</v>
      </c>
      <c r="AD284" t="s">
        <v>3031</v>
      </c>
    </row>
    <row r="285" spans="1:30" x14ac:dyDescent="0.25">
      <c r="A285">
        <v>7267</v>
      </c>
      <c r="B285" t="s">
        <v>759</v>
      </c>
      <c r="C285" t="s">
        <v>760</v>
      </c>
      <c r="D285" s="11">
        <f t="shared" si="4"/>
        <v>879160</v>
      </c>
      <c r="E285">
        <v>879160</v>
      </c>
      <c r="F285" s="11">
        <v>0</v>
      </c>
      <c r="G285">
        <v>0</v>
      </c>
      <c r="H285">
        <v>0</v>
      </c>
      <c r="I285">
        <v>123082.4</v>
      </c>
      <c r="J285">
        <v>26374.799999999999</v>
      </c>
      <c r="K285">
        <v>21979</v>
      </c>
      <c r="L285">
        <v>0</v>
      </c>
      <c r="M285">
        <v>10327.5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697396</v>
      </c>
      <c r="T285" s="2">
        <v>45415</v>
      </c>
      <c r="V285" s="2" t="s">
        <v>31</v>
      </c>
      <c r="W285">
        <v>1508</v>
      </c>
      <c r="X285">
        <v>0</v>
      </c>
      <c r="Y285" t="s">
        <v>551</v>
      </c>
      <c r="Z285">
        <v>0</v>
      </c>
      <c r="AA285" t="s">
        <v>2475</v>
      </c>
      <c r="AB285">
        <v>77500</v>
      </c>
      <c r="AC285">
        <v>-0.3</v>
      </c>
      <c r="AD285" t="s">
        <v>2910</v>
      </c>
    </row>
    <row r="286" spans="1:30" x14ac:dyDescent="0.25">
      <c r="A286">
        <v>7272</v>
      </c>
      <c r="B286" t="s">
        <v>1347</v>
      </c>
      <c r="C286" t="s">
        <v>1348</v>
      </c>
      <c r="D286" s="11">
        <f t="shared" si="4"/>
        <v>2901903.58</v>
      </c>
      <c r="E286">
        <v>2901903.58</v>
      </c>
      <c r="F286" s="11">
        <v>0</v>
      </c>
      <c r="G286">
        <v>0</v>
      </c>
      <c r="H286">
        <v>0</v>
      </c>
      <c r="I286">
        <v>406266.51</v>
      </c>
      <c r="J286">
        <v>87057.11</v>
      </c>
      <c r="K286">
        <v>72547.59</v>
      </c>
      <c r="L286">
        <v>0</v>
      </c>
      <c r="M286">
        <v>10327.5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2325705</v>
      </c>
      <c r="T286" s="2">
        <v>45432</v>
      </c>
      <c r="V286" s="2" t="s">
        <v>31</v>
      </c>
      <c r="W286">
        <v>2808</v>
      </c>
      <c r="X286">
        <v>0</v>
      </c>
      <c r="Y286" t="s">
        <v>551</v>
      </c>
      <c r="Z286">
        <v>0</v>
      </c>
      <c r="AA286" t="s">
        <v>2470</v>
      </c>
      <c r="AB286">
        <v>754769</v>
      </c>
      <c r="AC286">
        <v>0.13</v>
      </c>
      <c r="AD286" t="s">
        <v>3032</v>
      </c>
    </row>
    <row r="287" spans="1:30" x14ac:dyDescent="0.25">
      <c r="A287">
        <v>7276</v>
      </c>
      <c r="B287" t="s">
        <v>1352</v>
      </c>
      <c r="C287" t="s">
        <v>1353</v>
      </c>
      <c r="D287" s="11">
        <f t="shared" si="4"/>
        <v>1136234.72</v>
      </c>
      <c r="E287">
        <v>883197.4</v>
      </c>
      <c r="F287" s="11">
        <v>0</v>
      </c>
      <c r="G287">
        <v>0</v>
      </c>
      <c r="H287">
        <v>0</v>
      </c>
      <c r="I287">
        <v>159072.85999999999</v>
      </c>
      <c r="J287">
        <v>34087.040000000001</v>
      </c>
      <c r="K287">
        <v>28405.87</v>
      </c>
      <c r="L287">
        <v>0</v>
      </c>
      <c r="M287">
        <v>10327.5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904342</v>
      </c>
      <c r="T287" s="2">
        <v>45428</v>
      </c>
      <c r="V287" s="2" t="s">
        <v>31</v>
      </c>
      <c r="W287">
        <v>105408</v>
      </c>
      <c r="X287">
        <v>0</v>
      </c>
      <c r="Y287" t="s">
        <v>551</v>
      </c>
      <c r="Z287">
        <v>253037.32</v>
      </c>
      <c r="AA287" t="s">
        <v>2470</v>
      </c>
      <c r="AB287">
        <v>110946</v>
      </c>
      <c r="AC287">
        <v>0.55000000000000004</v>
      </c>
      <c r="AD287" t="s">
        <v>3033</v>
      </c>
    </row>
    <row r="288" spans="1:30" x14ac:dyDescent="0.25">
      <c r="A288">
        <v>7279</v>
      </c>
      <c r="B288" t="s">
        <v>1453</v>
      </c>
      <c r="C288" t="s">
        <v>1502</v>
      </c>
      <c r="D288" s="11">
        <f t="shared" si="4"/>
        <v>836369.4</v>
      </c>
      <c r="E288">
        <v>836369.4</v>
      </c>
      <c r="F288" s="11">
        <v>0</v>
      </c>
      <c r="G288">
        <v>0</v>
      </c>
      <c r="H288">
        <v>0</v>
      </c>
      <c r="I288">
        <v>117091.71</v>
      </c>
      <c r="J288">
        <v>25091.08</v>
      </c>
      <c r="K288">
        <v>20909.23</v>
      </c>
      <c r="L288">
        <v>0</v>
      </c>
      <c r="M288">
        <v>10327.5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996876</v>
      </c>
      <c r="T288" s="2">
        <v>45555</v>
      </c>
      <c r="V288" s="2" t="s">
        <v>31</v>
      </c>
      <c r="W288">
        <v>105408</v>
      </c>
      <c r="X288">
        <v>0</v>
      </c>
      <c r="Y288" t="s">
        <v>3034</v>
      </c>
      <c r="Z288">
        <v>0</v>
      </c>
      <c r="AA288" t="s">
        <v>2475</v>
      </c>
      <c r="AB288">
        <v>99365</v>
      </c>
      <c r="AC288">
        <v>0.12</v>
      </c>
      <c r="AD288" t="s">
        <v>2822</v>
      </c>
    </row>
    <row r="289" spans="1:30" x14ac:dyDescent="0.25">
      <c r="A289">
        <v>7280</v>
      </c>
      <c r="B289" t="s">
        <v>1448</v>
      </c>
      <c r="C289" t="s">
        <v>1503</v>
      </c>
      <c r="D289" s="11">
        <f t="shared" si="4"/>
        <v>857549.12</v>
      </c>
      <c r="E289">
        <v>842517.2</v>
      </c>
      <c r="F289" s="11">
        <v>0</v>
      </c>
      <c r="G289">
        <v>0</v>
      </c>
      <c r="H289">
        <v>0</v>
      </c>
      <c r="I289">
        <v>120056.88</v>
      </c>
      <c r="J289">
        <v>25726.47</v>
      </c>
      <c r="K289">
        <v>21438.73</v>
      </c>
      <c r="L289">
        <v>0</v>
      </c>
      <c r="M289">
        <v>10327.5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680000</v>
      </c>
      <c r="T289" s="2">
        <v>45544</v>
      </c>
      <c r="V289" s="2" t="s">
        <v>31</v>
      </c>
      <c r="W289">
        <v>114505</v>
      </c>
      <c r="X289">
        <v>0</v>
      </c>
      <c r="Y289" t="s">
        <v>551</v>
      </c>
      <c r="Z289">
        <v>15031.92</v>
      </c>
      <c r="AA289" t="s">
        <v>2470</v>
      </c>
      <c r="AB289">
        <v>10086</v>
      </c>
      <c r="AC289">
        <v>0.46</v>
      </c>
      <c r="AD289" t="s">
        <v>3035</v>
      </c>
    </row>
    <row r="290" spans="1:30" x14ac:dyDescent="0.25">
      <c r="A290">
        <v>7282</v>
      </c>
      <c r="B290" t="s">
        <v>1467</v>
      </c>
      <c r="C290" t="s">
        <v>1505</v>
      </c>
      <c r="D290" s="11">
        <f t="shared" si="4"/>
        <v>1248460.7999999998</v>
      </c>
      <c r="E290">
        <v>985402.2</v>
      </c>
      <c r="F290" s="11">
        <v>0</v>
      </c>
      <c r="G290">
        <v>0</v>
      </c>
      <c r="H290">
        <v>0</v>
      </c>
      <c r="I290">
        <v>174784.51</v>
      </c>
      <c r="J290">
        <v>37453.82</v>
      </c>
      <c r="K290">
        <v>31211.52</v>
      </c>
      <c r="L290">
        <v>0</v>
      </c>
      <c r="M290">
        <v>10327.5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994684</v>
      </c>
      <c r="T290" s="2">
        <v>45455</v>
      </c>
      <c r="V290" s="2" t="s">
        <v>31</v>
      </c>
      <c r="W290">
        <v>2907</v>
      </c>
      <c r="X290">
        <v>0</v>
      </c>
      <c r="Y290" t="s">
        <v>551</v>
      </c>
      <c r="Z290">
        <v>263058.59999999998</v>
      </c>
      <c r="AA290" t="s">
        <v>2470</v>
      </c>
      <c r="AB290">
        <v>110946</v>
      </c>
      <c r="AC290">
        <v>0.55000000000000004</v>
      </c>
      <c r="AD290" t="s">
        <v>3036</v>
      </c>
    </row>
    <row r="291" spans="1:30" x14ac:dyDescent="0.25">
      <c r="A291">
        <v>7286</v>
      </c>
      <c r="B291" t="s">
        <v>1455</v>
      </c>
      <c r="C291" t="s">
        <v>1509</v>
      </c>
      <c r="D291" s="11">
        <f t="shared" si="4"/>
        <v>1597740</v>
      </c>
      <c r="E291">
        <v>1597740</v>
      </c>
      <c r="F291" s="11">
        <v>0</v>
      </c>
      <c r="G291">
        <v>0</v>
      </c>
      <c r="H291">
        <v>0</v>
      </c>
      <c r="I291">
        <v>223683.6</v>
      </c>
      <c r="J291">
        <v>47932.2</v>
      </c>
      <c r="K291">
        <v>39943.5</v>
      </c>
      <c r="L291">
        <v>0</v>
      </c>
      <c r="M291">
        <v>10327.5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1275853</v>
      </c>
      <c r="T291" s="2">
        <v>45453</v>
      </c>
      <c r="V291" s="2" t="s">
        <v>31</v>
      </c>
      <c r="W291">
        <v>105408</v>
      </c>
      <c r="X291">
        <v>0</v>
      </c>
      <c r="Y291" t="s">
        <v>551</v>
      </c>
      <c r="Z291">
        <v>0</v>
      </c>
      <c r="AA291" t="s">
        <v>2475</v>
      </c>
      <c r="AB291">
        <v>744000</v>
      </c>
      <c r="AC291">
        <v>-0.2</v>
      </c>
      <c r="AD291" t="s">
        <v>3037</v>
      </c>
    </row>
    <row r="292" spans="1:30" x14ac:dyDescent="0.25">
      <c r="A292">
        <v>7287</v>
      </c>
      <c r="B292" t="s">
        <v>1460</v>
      </c>
      <c r="C292" t="s">
        <v>1510</v>
      </c>
      <c r="D292" s="11">
        <f t="shared" si="4"/>
        <v>398040</v>
      </c>
      <c r="E292">
        <v>398040</v>
      </c>
      <c r="F292" s="11">
        <v>0</v>
      </c>
      <c r="G292">
        <v>0</v>
      </c>
      <c r="H292">
        <v>0</v>
      </c>
      <c r="I292">
        <v>55725.599999999999</v>
      </c>
      <c r="J292">
        <v>11941.2</v>
      </c>
      <c r="K292">
        <v>9951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320422</v>
      </c>
      <c r="T292" s="2">
        <v>45453</v>
      </c>
      <c r="U292" s="2">
        <v>45589</v>
      </c>
      <c r="V292" s="2" t="s">
        <v>31</v>
      </c>
      <c r="W292">
        <v>126908</v>
      </c>
      <c r="X292">
        <v>0</v>
      </c>
      <c r="Y292" t="s">
        <v>551</v>
      </c>
      <c r="Z292">
        <v>0</v>
      </c>
      <c r="AA292" t="s">
        <v>2475</v>
      </c>
      <c r="AB292">
        <v>0</v>
      </c>
      <c r="AC292">
        <v>-0.2</v>
      </c>
      <c r="AD292" t="s">
        <v>3038</v>
      </c>
    </row>
    <row r="293" spans="1:30" x14ac:dyDescent="0.25">
      <c r="A293">
        <v>7294</v>
      </c>
      <c r="B293" t="s">
        <v>1466</v>
      </c>
      <c r="C293" t="s">
        <v>1517</v>
      </c>
      <c r="D293" s="11">
        <f t="shared" si="4"/>
        <v>2143417.5</v>
      </c>
      <c r="E293">
        <v>2143417.5</v>
      </c>
      <c r="F293" s="11">
        <v>0</v>
      </c>
      <c r="G293">
        <v>0</v>
      </c>
      <c r="H293">
        <v>0</v>
      </c>
      <c r="I293">
        <v>300078.45</v>
      </c>
      <c r="J293">
        <v>64302.52</v>
      </c>
      <c r="K293">
        <v>53585.440000000002</v>
      </c>
      <c r="L293">
        <v>0</v>
      </c>
      <c r="M293">
        <v>10327.5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1715123</v>
      </c>
      <c r="T293" s="2">
        <v>45455</v>
      </c>
      <c r="V293" s="2" t="s">
        <v>31</v>
      </c>
      <c r="W293">
        <v>105408</v>
      </c>
      <c r="X293">
        <v>0</v>
      </c>
      <c r="Y293" t="s">
        <v>551</v>
      </c>
      <c r="Z293">
        <v>0</v>
      </c>
      <c r="AA293" t="s">
        <v>2475</v>
      </c>
      <c r="AB293">
        <v>475850</v>
      </c>
      <c r="AC293">
        <v>-0.59</v>
      </c>
      <c r="AD293" t="s">
        <v>3039</v>
      </c>
    </row>
    <row r="294" spans="1:30" x14ac:dyDescent="0.25">
      <c r="A294">
        <v>7295</v>
      </c>
      <c r="B294" t="s">
        <v>1473</v>
      </c>
      <c r="C294" t="s">
        <v>1518</v>
      </c>
      <c r="D294" s="11">
        <f t="shared" si="4"/>
        <v>965566.4</v>
      </c>
      <c r="E294">
        <v>965566.4</v>
      </c>
      <c r="F294" s="11">
        <v>0</v>
      </c>
      <c r="G294">
        <v>0</v>
      </c>
      <c r="H294">
        <v>0</v>
      </c>
      <c r="I294">
        <v>135179.29</v>
      </c>
      <c r="J294">
        <v>28966.99</v>
      </c>
      <c r="K294">
        <v>24139.17</v>
      </c>
      <c r="L294">
        <v>0</v>
      </c>
      <c r="M294">
        <v>10327.5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766953</v>
      </c>
      <c r="T294" s="2">
        <v>45456</v>
      </c>
      <c r="V294" s="2" t="s">
        <v>31</v>
      </c>
      <c r="W294">
        <v>2808</v>
      </c>
      <c r="X294">
        <v>0</v>
      </c>
      <c r="Y294" t="s">
        <v>551</v>
      </c>
      <c r="Z294">
        <v>0</v>
      </c>
      <c r="AA294" t="s">
        <v>2470</v>
      </c>
      <c r="AB294">
        <v>25215</v>
      </c>
      <c r="AC294">
        <v>-0.45</v>
      </c>
      <c r="AD294" t="s">
        <v>3040</v>
      </c>
    </row>
    <row r="295" spans="1:30" x14ac:dyDescent="0.25">
      <c r="A295">
        <v>7296</v>
      </c>
      <c r="B295" t="s">
        <v>1539</v>
      </c>
      <c r="C295" t="s">
        <v>1519</v>
      </c>
      <c r="D295" s="11">
        <f t="shared" si="4"/>
        <v>1309598.19</v>
      </c>
      <c r="E295">
        <v>1032134</v>
      </c>
      <c r="F295" s="11">
        <v>0</v>
      </c>
      <c r="G295">
        <v>0</v>
      </c>
      <c r="H295">
        <v>0</v>
      </c>
      <c r="I295">
        <v>183343.74</v>
      </c>
      <c r="J295">
        <v>39287.94</v>
      </c>
      <c r="K295">
        <v>32739.96</v>
      </c>
      <c r="L295">
        <v>0</v>
      </c>
      <c r="M295">
        <v>10327.5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1043900</v>
      </c>
      <c r="T295" s="2">
        <v>45468</v>
      </c>
      <c r="V295" s="2" t="s">
        <v>31</v>
      </c>
      <c r="W295">
        <v>2808</v>
      </c>
      <c r="X295">
        <v>0</v>
      </c>
      <c r="Y295" t="s">
        <v>551</v>
      </c>
      <c r="Z295">
        <v>277464.19</v>
      </c>
      <c r="AA295" t="s">
        <v>2470</v>
      </c>
      <c r="AB295">
        <v>146247</v>
      </c>
      <c r="AC295">
        <v>0.95</v>
      </c>
      <c r="AD295" t="s">
        <v>2812</v>
      </c>
    </row>
    <row r="296" spans="1:30" x14ac:dyDescent="0.25">
      <c r="A296">
        <v>7297</v>
      </c>
      <c r="B296" t="s">
        <v>1540</v>
      </c>
      <c r="C296" t="s">
        <v>1520</v>
      </c>
      <c r="D296" s="11">
        <f t="shared" si="4"/>
        <v>1432453.23</v>
      </c>
      <c r="E296">
        <v>1124925.2</v>
      </c>
      <c r="F296" s="11">
        <v>0</v>
      </c>
      <c r="G296">
        <v>0</v>
      </c>
      <c r="H296">
        <v>0</v>
      </c>
      <c r="I296">
        <v>200543.45</v>
      </c>
      <c r="J296">
        <v>42973.59</v>
      </c>
      <c r="K296">
        <v>35811.33</v>
      </c>
      <c r="L296">
        <v>0</v>
      </c>
      <c r="M296">
        <v>10327.5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1142798</v>
      </c>
      <c r="T296" s="2">
        <v>45461</v>
      </c>
      <c r="V296" s="2" t="s">
        <v>31</v>
      </c>
      <c r="W296">
        <v>123305</v>
      </c>
      <c r="X296">
        <v>0</v>
      </c>
      <c r="Y296" t="s">
        <v>551</v>
      </c>
      <c r="Z296">
        <v>307528.03000000003</v>
      </c>
      <c r="AA296" t="s">
        <v>2470</v>
      </c>
      <c r="AB296">
        <v>226935</v>
      </c>
      <c r="AC296">
        <v>0.64</v>
      </c>
      <c r="AD296" t="s">
        <v>2838</v>
      </c>
    </row>
    <row r="297" spans="1:30" x14ac:dyDescent="0.25">
      <c r="A297">
        <v>7299</v>
      </c>
      <c r="B297" t="s">
        <v>2044</v>
      </c>
      <c r="C297" t="s">
        <v>2045</v>
      </c>
      <c r="D297" s="11">
        <f t="shared" si="4"/>
        <v>913260</v>
      </c>
      <c r="E297">
        <v>913260</v>
      </c>
      <c r="F297" s="11">
        <v>0</v>
      </c>
      <c r="G297">
        <v>0</v>
      </c>
      <c r="H297">
        <v>0</v>
      </c>
      <c r="I297">
        <v>127856.4</v>
      </c>
      <c r="J297">
        <v>27397.8</v>
      </c>
      <c r="K297">
        <v>22831.5</v>
      </c>
      <c r="L297">
        <v>0</v>
      </c>
      <c r="M297">
        <v>10327.5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996876</v>
      </c>
      <c r="T297" s="2">
        <v>45555</v>
      </c>
      <c r="V297" s="2" t="s">
        <v>31</v>
      </c>
      <c r="W297">
        <v>105408</v>
      </c>
      <c r="X297">
        <v>0</v>
      </c>
      <c r="Y297" t="s">
        <v>2913</v>
      </c>
      <c r="Z297">
        <v>0</v>
      </c>
      <c r="AA297" t="s">
        <v>2475</v>
      </c>
      <c r="AB297">
        <v>108500</v>
      </c>
      <c r="AC297">
        <v>-0.8</v>
      </c>
      <c r="AD297" t="s">
        <v>2822</v>
      </c>
    </row>
    <row r="298" spans="1:30" x14ac:dyDescent="0.25">
      <c r="A298">
        <v>7301</v>
      </c>
      <c r="B298" t="s">
        <v>2050</v>
      </c>
      <c r="C298" t="s">
        <v>1606</v>
      </c>
      <c r="D298" s="11">
        <f t="shared" si="4"/>
        <v>1091997.5899999999</v>
      </c>
      <c r="E298">
        <v>844408.2</v>
      </c>
      <c r="F298" s="11">
        <v>0</v>
      </c>
      <c r="G298">
        <v>0</v>
      </c>
      <c r="H298">
        <v>0</v>
      </c>
      <c r="I298">
        <v>152879.67000000001</v>
      </c>
      <c r="J298">
        <v>32759.93</v>
      </c>
      <c r="K298">
        <v>27299.94</v>
      </c>
      <c r="L298">
        <v>0</v>
      </c>
      <c r="M298">
        <v>10327.5</v>
      </c>
      <c r="N298">
        <v>0</v>
      </c>
      <c r="O298">
        <v>128031.4</v>
      </c>
      <c r="P298">
        <v>0</v>
      </c>
      <c r="Q298">
        <v>0</v>
      </c>
      <c r="R298">
        <v>0</v>
      </c>
      <c r="S298">
        <v>740700</v>
      </c>
      <c r="T298" s="2">
        <v>45481</v>
      </c>
      <c r="V298" s="2" t="s">
        <v>31</v>
      </c>
      <c r="W298">
        <v>105408</v>
      </c>
      <c r="X298">
        <v>0</v>
      </c>
      <c r="Y298" t="s">
        <v>551</v>
      </c>
      <c r="Z298">
        <v>247589.39</v>
      </c>
      <c r="AA298" t="s">
        <v>2479</v>
      </c>
      <c r="AB298">
        <v>183567</v>
      </c>
      <c r="AC298">
        <v>0.85</v>
      </c>
      <c r="AD298" t="s">
        <v>3041</v>
      </c>
    </row>
    <row r="299" spans="1:30" x14ac:dyDescent="0.25">
      <c r="A299">
        <v>7302</v>
      </c>
      <c r="B299" t="s">
        <v>2052</v>
      </c>
      <c r="C299" t="s">
        <v>2053</v>
      </c>
      <c r="D299" s="11">
        <f t="shared" si="4"/>
        <v>943377.2</v>
      </c>
      <c r="E299">
        <v>943377.2</v>
      </c>
      <c r="F299" s="11">
        <v>0</v>
      </c>
      <c r="G299">
        <v>0</v>
      </c>
      <c r="H299">
        <v>0</v>
      </c>
      <c r="I299">
        <v>132072.79999999999</v>
      </c>
      <c r="J299">
        <v>28301.31</v>
      </c>
      <c r="K299">
        <v>23584.43</v>
      </c>
      <c r="L299">
        <v>0</v>
      </c>
      <c r="M299">
        <v>10327.5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749091</v>
      </c>
      <c r="T299" s="2">
        <v>45481</v>
      </c>
      <c r="V299" s="2" t="s">
        <v>31</v>
      </c>
      <c r="W299" t="s">
        <v>2054</v>
      </c>
      <c r="X299">
        <v>0</v>
      </c>
      <c r="Y299" t="s">
        <v>551</v>
      </c>
      <c r="Z299">
        <v>0</v>
      </c>
      <c r="AA299" t="s">
        <v>2470</v>
      </c>
      <c r="AB299">
        <v>17650.5</v>
      </c>
      <c r="AC299">
        <v>-0.16</v>
      </c>
      <c r="AD299" t="s">
        <v>3042</v>
      </c>
    </row>
    <row r="300" spans="1:30" x14ac:dyDescent="0.25">
      <c r="A300">
        <v>7304</v>
      </c>
      <c r="B300" t="s">
        <v>2059</v>
      </c>
      <c r="C300" t="s">
        <v>1609</v>
      </c>
      <c r="D300" s="11">
        <f t="shared" si="4"/>
        <v>727437.6</v>
      </c>
      <c r="E300">
        <v>727437.6</v>
      </c>
      <c r="F300" s="11">
        <v>0</v>
      </c>
      <c r="G300">
        <v>0</v>
      </c>
      <c r="H300">
        <v>0</v>
      </c>
      <c r="I300">
        <v>101841.26</v>
      </c>
      <c r="J300">
        <v>21823.13</v>
      </c>
      <c r="K300">
        <v>18185.939999999999</v>
      </c>
      <c r="L300">
        <v>0</v>
      </c>
      <c r="M300">
        <v>10327.5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575260</v>
      </c>
      <c r="T300" s="2">
        <v>45485</v>
      </c>
      <c r="V300" s="2" t="s">
        <v>31</v>
      </c>
      <c r="W300">
        <v>105408</v>
      </c>
      <c r="X300">
        <v>0</v>
      </c>
      <c r="Y300" t="s">
        <v>551</v>
      </c>
      <c r="Z300">
        <v>0</v>
      </c>
      <c r="AA300" t="s">
        <v>2479</v>
      </c>
      <c r="AB300">
        <v>0</v>
      </c>
      <c r="AC300">
        <v>0.23</v>
      </c>
      <c r="AD300" t="s">
        <v>3023</v>
      </c>
    </row>
    <row r="301" spans="1:30" x14ac:dyDescent="0.25">
      <c r="A301">
        <v>7305</v>
      </c>
      <c r="B301" t="s">
        <v>2061</v>
      </c>
      <c r="C301" t="s">
        <v>2062</v>
      </c>
      <c r="D301" s="11">
        <f t="shared" si="4"/>
        <v>777170</v>
      </c>
      <c r="E301">
        <v>777170</v>
      </c>
      <c r="F301" s="11">
        <v>0</v>
      </c>
      <c r="G301">
        <v>0</v>
      </c>
      <c r="H301">
        <v>0</v>
      </c>
      <c r="I301">
        <v>108803.8</v>
      </c>
      <c r="J301">
        <v>23315.1</v>
      </c>
      <c r="K301">
        <v>19429.25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625622</v>
      </c>
      <c r="T301" s="2">
        <v>45485</v>
      </c>
      <c r="U301" s="2">
        <v>45593</v>
      </c>
      <c r="V301" s="2" t="s">
        <v>31</v>
      </c>
      <c r="W301">
        <v>105408</v>
      </c>
      <c r="X301">
        <v>0</v>
      </c>
      <c r="Y301" t="s">
        <v>551</v>
      </c>
      <c r="Z301">
        <v>0</v>
      </c>
      <c r="AA301" t="s">
        <v>2475</v>
      </c>
      <c r="AB301">
        <v>339450</v>
      </c>
      <c r="AC301">
        <v>0.15</v>
      </c>
      <c r="AD301" t="s">
        <v>3043</v>
      </c>
    </row>
    <row r="302" spans="1:30" x14ac:dyDescent="0.25">
      <c r="A302">
        <v>7306</v>
      </c>
      <c r="B302" t="s">
        <v>2064</v>
      </c>
      <c r="C302" t="s">
        <v>2065</v>
      </c>
      <c r="D302" s="11">
        <f t="shared" si="4"/>
        <v>731910</v>
      </c>
      <c r="E302">
        <v>731910</v>
      </c>
      <c r="F302" s="11">
        <v>0</v>
      </c>
      <c r="G302">
        <v>0</v>
      </c>
      <c r="H302">
        <v>0</v>
      </c>
      <c r="I302">
        <v>102467.4</v>
      </c>
      <c r="J302">
        <v>24504.54</v>
      </c>
      <c r="K302">
        <v>18297.75</v>
      </c>
      <c r="L302">
        <v>0</v>
      </c>
      <c r="M302">
        <v>10327.5</v>
      </c>
      <c r="N302">
        <v>0</v>
      </c>
      <c r="O302">
        <v>0</v>
      </c>
      <c r="P302">
        <v>0</v>
      </c>
      <c r="Q302">
        <v>2547.2399999999998</v>
      </c>
      <c r="R302">
        <v>2547.2399999999998</v>
      </c>
      <c r="S302">
        <v>578860</v>
      </c>
      <c r="T302" s="2">
        <v>45485</v>
      </c>
      <c r="V302" s="2" t="s">
        <v>31</v>
      </c>
      <c r="W302">
        <v>3009</v>
      </c>
      <c r="X302">
        <v>0</v>
      </c>
      <c r="Y302" t="s">
        <v>551</v>
      </c>
      <c r="Z302">
        <v>0</v>
      </c>
      <c r="AA302" t="s">
        <v>2475</v>
      </c>
      <c r="AB302">
        <v>336350</v>
      </c>
      <c r="AC302">
        <v>-0.05</v>
      </c>
      <c r="AD302" t="s">
        <v>3044</v>
      </c>
    </row>
    <row r="303" spans="1:30" x14ac:dyDescent="0.25">
      <c r="A303">
        <v>7310</v>
      </c>
      <c r="B303" t="s">
        <v>2072</v>
      </c>
      <c r="C303" t="s">
        <v>1615</v>
      </c>
      <c r="D303" s="11">
        <f t="shared" si="4"/>
        <v>943041</v>
      </c>
      <c r="E303">
        <v>943041</v>
      </c>
      <c r="F303" s="11">
        <v>0</v>
      </c>
      <c r="G303">
        <v>0</v>
      </c>
      <c r="H303">
        <v>0</v>
      </c>
      <c r="I303">
        <v>132025.74</v>
      </c>
      <c r="J303">
        <v>28291.23</v>
      </c>
      <c r="K303">
        <v>23576.03</v>
      </c>
      <c r="L303">
        <v>0</v>
      </c>
      <c r="M303">
        <v>10327.5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748821</v>
      </c>
      <c r="T303" s="2">
        <v>45498</v>
      </c>
      <c r="V303" s="2" t="s">
        <v>31</v>
      </c>
      <c r="W303">
        <v>3603</v>
      </c>
      <c r="X303">
        <v>0</v>
      </c>
      <c r="Y303" t="s">
        <v>551</v>
      </c>
      <c r="Z303">
        <v>0</v>
      </c>
      <c r="AA303" t="s">
        <v>2470</v>
      </c>
      <c r="AB303">
        <v>10086</v>
      </c>
      <c r="AC303">
        <v>0.5</v>
      </c>
      <c r="AD303" t="s">
        <v>2972</v>
      </c>
    </row>
    <row r="304" spans="1:30" x14ac:dyDescent="0.25">
      <c r="A304">
        <v>7311</v>
      </c>
      <c r="B304" t="s">
        <v>2421</v>
      </c>
      <c r="C304" t="s">
        <v>1618</v>
      </c>
      <c r="D304" s="11">
        <f t="shared" si="4"/>
        <v>1030116.8</v>
      </c>
      <c r="E304">
        <v>1030116.8</v>
      </c>
      <c r="F304" s="11">
        <v>0</v>
      </c>
      <c r="G304">
        <v>0</v>
      </c>
      <c r="H304">
        <v>0</v>
      </c>
      <c r="I304">
        <v>144216.35999999999</v>
      </c>
      <c r="J304">
        <v>30903.51</v>
      </c>
      <c r="K304">
        <v>25752.92</v>
      </c>
      <c r="L304">
        <v>0</v>
      </c>
      <c r="M304">
        <v>10327.5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996876</v>
      </c>
      <c r="T304" s="2">
        <v>45497</v>
      </c>
      <c r="V304" s="2" t="s">
        <v>31</v>
      </c>
      <c r="W304">
        <v>2808</v>
      </c>
      <c r="X304">
        <v>0</v>
      </c>
      <c r="Y304" t="s">
        <v>3045</v>
      </c>
      <c r="Z304">
        <v>0</v>
      </c>
      <c r="AA304" t="s">
        <v>2470</v>
      </c>
      <c r="AB304">
        <v>84050</v>
      </c>
      <c r="AC304">
        <v>-0.51</v>
      </c>
      <c r="AD304" t="s">
        <v>2822</v>
      </c>
    </row>
    <row r="305" spans="1:30" x14ac:dyDescent="0.25">
      <c r="A305">
        <v>7312</v>
      </c>
      <c r="B305" t="s">
        <v>2424</v>
      </c>
      <c r="C305" t="s">
        <v>1621</v>
      </c>
      <c r="D305" s="11">
        <f t="shared" si="4"/>
        <v>1314810.96</v>
      </c>
      <c r="E305">
        <v>1314810.96</v>
      </c>
      <c r="F305" s="11">
        <v>0</v>
      </c>
      <c r="G305">
        <v>0</v>
      </c>
      <c r="H305">
        <v>0</v>
      </c>
      <c r="I305">
        <v>184073.52</v>
      </c>
      <c r="J305">
        <v>39444.32</v>
      </c>
      <c r="K305">
        <v>32870.269999999997</v>
      </c>
      <c r="L305">
        <v>0</v>
      </c>
      <c r="M305">
        <v>10327.5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1048095</v>
      </c>
      <c r="T305" s="2">
        <v>45495</v>
      </c>
      <c r="V305" s="2" t="s">
        <v>31</v>
      </c>
      <c r="W305">
        <v>105408</v>
      </c>
      <c r="X305">
        <v>0</v>
      </c>
      <c r="Y305" t="s">
        <v>551</v>
      </c>
      <c r="Z305">
        <v>0</v>
      </c>
      <c r="AA305" t="s">
        <v>2470</v>
      </c>
      <c r="AB305">
        <v>235340</v>
      </c>
      <c r="AC305">
        <v>-0.35</v>
      </c>
      <c r="AD305" t="s">
        <v>3046</v>
      </c>
    </row>
    <row r="306" spans="1:30" x14ac:dyDescent="0.25">
      <c r="A306">
        <v>7313</v>
      </c>
      <c r="B306" t="s">
        <v>2074</v>
      </c>
      <c r="C306" t="s">
        <v>1623</v>
      </c>
      <c r="D306" s="11">
        <f t="shared" si="4"/>
        <v>789868.28</v>
      </c>
      <c r="E306">
        <v>789868.28</v>
      </c>
      <c r="F306" s="11">
        <v>0</v>
      </c>
      <c r="G306">
        <v>0</v>
      </c>
      <c r="H306">
        <v>0</v>
      </c>
      <c r="I306">
        <v>110581.56</v>
      </c>
      <c r="J306">
        <v>23696.05</v>
      </c>
      <c r="K306">
        <v>19746.71</v>
      </c>
      <c r="L306">
        <v>0</v>
      </c>
      <c r="M306">
        <v>10327.5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625517</v>
      </c>
      <c r="T306" s="2">
        <v>45495</v>
      </c>
      <c r="V306" s="2" t="s">
        <v>31</v>
      </c>
      <c r="W306">
        <v>105408</v>
      </c>
      <c r="X306">
        <v>0</v>
      </c>
      <c r="Y306" t="s">
        <v>551</v>
      </c>
      <c r="Z306">
        <v>0</v>
      </c>
      <c r="AA306" t="s">
        <v>2470</v>
      </c>
      <c r="AB306">
        <v>30258</v>
      </c>
      <c r="AC306">
        <v>0.54</v>
      </c>
      <c r="AD306" t="s">
        <v>3047</v>
      </c>
    </row>
    <row r="307" spans="1:30" x14ac:dyDescent="0.25">
      <c r="A307">
        <v>7314</v>
      </c>
      <c r="B307" t="s">
        <v>2076</v>
      </c>
      <c r="C307" t="s">
        <v>1626</v>
      </c>
      <c r="D307" s="11">
        <f t="shared" si="4"/>
        <v>3144209.64</v>
      </c>
      <c r="E307">
        <v>3144209.64</v>
      </c>
      <c r="F307" s="11">
        <v>0</v>
      </c>
      <c r="G307">
        <v>0</v>
      </c>
      <c r="H307">
        <v>0</v>
      </c>
      <c r="I307">
        <v>440189.35</v>
      </c>
      <c r="J307">
        <v>94326.29</v>
      </c>
      <c r="K307">
        <v>78605.25</v>
      </c>
      <c r="L307">
        <v>0</v>
      </c>
      <c r="M307">
        <v>10327.5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2520761</v>
      </c>
      <c r="T307" s="2">
        <v>45495</v>
      </c>
      <c r="V307" s="2" t="s">
        <v>31</v>
      </c>
      <c r="W307">
        <v>105408</v>
      </c>
      <c r="X307">
        <v>0</v>
      </c>
      <c r="Y307" t="s">
        <v>551</v>
      </c>
      <c r="Z307">
        <v>0</v>
      </c>
      <c r="AA307" t="s">
        <v>2470</v>
      </c>
      <c r="AB307">
        <v>748045</v>
      </c>
      <c r="AC307">
        <v>-0.25</v>
      </c>
      <c r="AD307" t="s">
        <v>2836</v>
      </c>
    </row>
    <row r="308" spans="1:30" x14ac:dyDescent="0.25">
      <c r="A308">
        <v>7315</v>
      </c>
      <c r="B308" t="s">
        <v>2078</v>
      </c>
      <c r="C308" t="s">
        <v>2079</v>
      </c>
      <c r="D308" s="11">
        <f t="shared" si="4"/>
        <v>704475</v>
      </c>
      <c r="E308">
        <v>704475</v>
      </c>
      <c r="F308" s="11">
        <v>0</v>
      </c>
      <c r="G308">
        <v>0</v>
      </c>
      <c r="H308">
        <v>0</v>
      </c>
      <c r="I308">
        <v>98626.5</v>
      </c>
      <c r="J308">
        <v>21134.25</v>
      </c>
      <c r="K308">
        <v>17611.88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567102</v>
      </c>
      <c r="T308" s="2">
        <v>45495</v>
      </c>
      <c r="U308" s="2">
        <v>45589</v>
      </c>
      <c r="V308" s="2" t="s">
        <v>31</v>
      </c>
      <c r="W308">
        <v>105408</v>
      </c>
      <c r="X308">
        <v>0</v>
      </c>
      <c r="Y308" t="s">
        <v>551</v>
      </c>
      <c r="Z308">
        <v>0</v>
      </c>
      <c r="AA308" t="s">
        <v>2475</v>
      </c>
      <c r="AB308">
        <v>218550</v>
      </c>
      <c r="AC308">
        <v>-0.37</v>
      </c>
      <c r="AD308" t="s">
        <v>3048</v>
      </c>
    </row>
    <row r="309" spans="1:30" x14ac:dyDescent="0.25">
      <c r="A309">
        <v>7316</v>
      </c>
      <c r="B309" t="s">
        <v>2081</v>
      </c>
      <c r="C309" t="s">
        <v>1628</v>
      </c>
      <c r="D309" s="11">
        <f t="shared" si="4"/>
        <v>806310</v>
      </c>
      <c r="E309">
        <v>806310</v>
      </c>
      <c r="F309" s="11">
        <v>0</v>
      </c>
      <c r="G309">
        <v>0</v>
      </c>
      <c r="H309">
        <v>0</v>
      </c>
      <c r="I309">
        <v>112883.4</v>
      </c>
      <c r="J309">
        <v>24189.3</v>
      </c>
      <c r="K309">
        <v>20157.75</v>
      </c>
      <c r="L309">
        <v>0</v>
      </c>
      <c r="M309">
        <v>10327.5</v>
      </c>
      <c r="N309">
        <v>0</v>
      </c>
      <c r="O309">
        <v>0</v>
      </c>
      <c r="P309">
        <v>0</v>
      </c>
      <c r="Q309">
        <v>-40000</v>
      </c>
      <c r="R309">
        <v>0</v>
      </c>
      <c r="S309">
        <v>598752</v>
      </c>
      <c r="T309" s="2">
        <v>45502</v>
      </c>
      <c r="V309" s="2" t="s">
        <v>31</v>
      </c>
      <c r="W309">
        <v>105408</v>
      </c>
      <c r="X309">
        <v>0</v>
      </c>
      <c r="Y309" t="s">
        <v>551</v>
      </c>
      <c r="Z309">
        <v>0</v>
      </c>
      <c r="AA309" t="s">
        <v>2475</v>
      </c>
      <c r="AB309">
        <v>41850</v>
      </c>
      <c r="AC309">
        <v>-0.05</v>
      </c>
      <c r="AD309" t="s">
        <v>3049</v>
      </c>
    </row>
    <row r="310" spans="1:30" x14ac:dyDescent="0.25">
      <c r="A310">
        <v>7317</v>
      </c>
      <c r="B310" t="s">
        <v>2083</v>
      </c>
      <c r="C310" t="s">
        <v>1631</v>
      </c>
      <c r="D310" s="11">
        <f t="shared" si="4"/>
        <v>1309598.19</v>
      </c>
      <c r="E310">
        <v>1032134</v>
      </c>
      <c r="F310" s="11">
        <v>0</v>
      </c>
      <c r="G310">
        <v>0</v>
      </c>
      <c r="H310">
        <v>0</v>
      </c>
      <c r="I310">
        <v>183343.74</v>
      </c>
      <c r="J310">
        <v>39287.94</v>
      </c>
      <c r="K310">
        <v>32739.96</v>
      </c>
      <c r="L310">
        <v>0</v>
      </c>
      <c r="M310">
        <v>10327.5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1043900</v>
      </c>
      <c r="T310" s="2">
        <v>45489</v>
      </c>
      <c r="V310" s="2" t="s">
        <v>31</v>
      </c>
      <c r="W310">
        <v>105408</v>
      </c>
      <c r="X310">
        <v>0</v>
      </c>
      <c r="Y310" t="s">
        <v>551</v>
      </c>
      <c r="Z310">
        <v>277464.19</v>
      </c>
      <c r="AA310" t="s">
        <v>2470</v>
      </c>
      <c r="AB310">
        <v>146247</v>
      </c>
      <c r="AC310">
        <v>0.95</v>
      </c>
      <c r="AD310" t="s">
        <v>2812</v>
      </c>
    </row>
    <row r="311" spans="1:30" x14ac:dyDescent="0.25">
      <c r="A311">
        <v>7319</v>
      </c>
      <c r="B311" t="s">
        <v>2087</v>
      </c>
      <c r="C311" t="s">
        <v>1634</v>
      </c>
      <c r="D311" s="11">
        <f t="shared" si="4"/>
        <v>1135777.69</v>
      </c>
      <c r="E311">
        <v>880245</v>
      </c>
      <c r="F311" s="11">
        <v>0</v>
      </c>
      <c r="G311">
        <v>0</v>
      </c>
      <c r="H311">
        <v>0</v>
      </c>
      <c r="I311">
        <v>159008.88</v>
      </c>
      <c r="J311">
        <v>34073.33</v>
      </c>
      <c r="K311">
        <v>28394.44</v>
      </c>
      <c r="L311">
        <v>0</v>
      </c>
      <c r="M311">
        <v>10327.5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903974</v>
      </c>
      <c r="T311" s="2">
        <v>45502</v>
      </c>
      <c r="V311" s="2" t="s">
        <v>31</v>
      </c>
      <c r="W311">
        <v>105408</v>
      </c>
      <c r="X311">
        <v>0</v>
      </c>
      <c r="Y311" t="s">
        <v>551</v>
      </c>
      <c r="Z311">
        <v>255532.69</v>
      </c>
      <c r="AA311" t="s">
        <v>2475</v>
      </c>
      <c r="AB311">
        <v>146475</v>
      </c>
      <c r="AC311">
        <v>0.46</v>
      </c>
      <c r="AD311" t="s">
        <v>3050</v>
      </c>
    </row>
    <row r="312" spans="1:30" x14ac:dyDescent="0.25">
      <c r="A312">
        <v>7320</v>
      </c>
      <c r="B312" t="s">
        <v>2089</v>
      </c>
      <c r="C312" t="s">
        <v>1636</v>
      </c>
      <c r="D312" s="11">
        <f t="shared" si="4"/>
        <v>1262014.6499999999</v>
      </c>
      <c r="E312">
        <v>995824.4</v>
      </c>
      <c r="F312" s="11">
        <v>0</v>
      </c>
      <c r="G312">
        <v>0</v>
      </c>
      <c r="H312">
        <v>0</v>
      </c>
      <c r="I312">
        <v>176682.05</v>
      </c>
      <c r="J312">
        <v>37860.44</v>
      </c>
      <c r="K312">
        <v>31550.37</v>
      </c>
      <c r="L312">
        <v>0</v>
      </c>
      <c r="M312">
        <v>10327.5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1005595</v>
      </c>
      <c r="T312" s="2">
        <v>45502</v>
      </c>
      <c r="V312" s="2" t="s">
        <v>31</v>
      </c>
      <c r="W312">
        <v>2907</v>
      </c>
      <c r="X312">
        <v>0</v>
      </c>
      <c r="Y312" t="s">
        <v>551</v>
      </c>
      <c r="Z312">
        <v>266190.25</v>
      </c>
      <c r="AA312" t="s">
        <v>2470</v>
      </c>
      <c r="AB312">
        <v>115989</v>
      </c>
      <c r="AC312">
        <v>0.71</v>
      </c>
      <c r="AD312" t="s">
        <v>2890</v>
      </c>
    </row>
    <row r="313" spans="1:30" x14ac:dyDescent="0.25">
      <c r="A313">
        <v>7322</v>
      </c>
      <c r="B313" t="s">
        <v>2431</v>
      </c>
      <c r="C313" t="s">
        <v>1642</v>
      </c>
      <c r="D313" s="11">
        <f t="shared" si="4"/>
        <v>1145134.8700000001</v>
      </c>
      <c r="E313">
        <v>884821.4</v>
      </c>
      <c r="F313" s="11">
        <v>0</v>
      </c>
      <c r="G313">
        <v>0</v>
      </c>
      <c r="H313">
        <v>0</v>
      </c>
      <c r="I313">
        <v>160318.89000000001</v>
      </c>
      <c r="J313">
        <v>34354.050000000003</v>
      </c>
      <c r="K313">
        <v>28628.38</v>
      </c>
      <c r="L313">
        <v>0</v>
      </c>
      <c r="M313">
        <v>10327.5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911506</v>
      </c>
      <c r="T313" s="2">
        <v>45509</v>
      </c>
      <c r="V313" s="2" t="s">
        <v>31</v>
      </c>
      <c r="W313">
        <v>105408</v>
      </c>
      <c r="X313">
        <v>0</v>
      </c>
      <c r="Y313" t="s">
        <v>551</v>
      </c>
      <c r="Z313">
        <v>260313.47</v>
      </c>
      <c r="AA313" t="s">
        <v>2479</v>
      </c>
      <c r="AB313">
        <v>192105</v>
      </c>
      <c r="AC313">
        <v>-0.05</v>
      </c>
      <c r="AD313" t="s">
        <v>3051</v>
      </c>
    </row>
    <row r="314" spans="1:30" x14ac:dyDescent="0.25">
      <c r="A314">
        <v>7323</v>
      </c>
      <c r="B314" t="s">
        <v>2433</v>
      </c>
      <c r="C314" t="s">
        <v>1644</v>
      </c>
      <c r="D314" s="11">
        <f t="shared" si="4"/>
        <v>1054629.8</v>
      </c>
      <c r="E314">
        <v>819020</v>
      </c>
      <c r="F314" s="11">
        <v>0</v>
      </c>
      <c r="G314">
        <v>0</v>
      </c>
      <c r="H314">
        <v>0</v>
      </c>
      <c r="I314">
        <v>147648.17000000001</v>
      </c>
      <c r="J314">
        <v>31638.89</v>
      </c>
      <c r="K314">
        <v>26365.75</v>
      </c>
      <c r="L314">
        <v>0</v>
      </c>
      <c r="M314">
        <v>10327.5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838650</v>
      </c>
      <c r="T314" s="2">
        <v>45509</v>
      </c>
      <c r="V314" s="2" t="s">
        <v>31</v>
      </c>
      <c r="W314">
        <v>105408</v>
      </c>
      <c r="X314">
        <v>0</v>
      </c>
      <c r="Y314" t="s">
        <v>551</v>
      </c>
      <c r="Z314">
        <v>235609.8</v>
      </c>
      <c r="AA314" t="s">
        <v>2475</v>
      </c>
      <c r="AB314">
        <v>102300</v>
      </c>
      <c r="AC314">
        <v>0.51</v>
      </c>
      <c r="AD314" t="s">
        <v>3052</v>
      </c>
    </row>
    <row r="315" spans="1:30" x14ac:dyDescent="0.25">
      <c r="A315">
        <v>7324</v>
      </c>
      <c r="B315" t="s">
        <v>2435</v>
      </c>
      <c r="C315" t="s">
        <v>1647</v>
      </c>
      <c r="D315" s="11">
        <f t="shared" si="4"/>
        <v>1247330.23</v>
      </c>
      <c r="E315">
        <v>963790</v>
      </c>
      <c r="F315" s="11">
        <v>0</v>
      </c>
      <c r="G315">
        <v>0</v>
      </c>
      <c r="H315">
        <v>0</v>
      </c>
      <c r="I315">
        <v>174626.23</v>
      </c>
      <c r="J315">
        <v>37419.910000000003</v>
      </c>
      <c r="K315">
        <v>31183.25</v>
      </c>
      <c r="L315">
        <v>0</v>
      </c>
      <c r="M315">
        <v>10327.5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993774</v>
      </c>
      <c r="T315" s="2">
        <v>45509</v>
      </c>
      <c r="V315" s="2" t="s">
        <v>31</v>
      </c>
      <c r="W315">
        <v>105408</v>
      </c>
      <c r="X315">
        <v>0</v>
      </c>
      <c r="Y315" t="s">
        <v>551</v>
      </c>
      <c r="Z315">
        <v>283540.23</v>
      </c>
      <c r="AA315" t="s">
        <v>2475</v>
      </c>
      <c r="AB315">
        <v>209250</v>
      </c>
      <c r="AC315">
        <v>0.66</v>
      </c>
      <c r="AD315" t="s">
        <v>2957</v>
      </c>
    </row>
    <row r="316" spans="1:30" x14ac:dyDescent="0.25">
      <c r="A316">
        <v>7325</v>
      </c>
      <c r="B316" t="s">
        <v>2437</v>
      </c>
      <c r="C316" t="s">
        <v>2438</v>
      </c>
      <c r="D316" s="11">
        <f t="shared" si="4"/>
        <v>1044879.91</v>
      </c>
      <c r="E316">
        <v>811580</v>
      </c>
      <c r="F316" s="11">
        <v>0</v>
      </c>
      <c r="G316">
        <v>0</v>
      </c>
      <c r="H316">
        <v>0</v>
      </c>
      <c r="I316">
        <v>146283.19</v>
      </c>
      <c r="J316">
        <v>31346.400000000001</v>
      </c>
      <c r="K316">
        <v>26121.99</v>
      </c>
      <c r="L316">
        <v>0</v>
      </c>
      <c r="M316">
        <v>10327.5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830801</v>
      </c>
      <c r="T316" s="2">
        <v>45516</v>
      </c>
      <c r="V316" s="2" t="s">
        <v>31</v>
      </c>
      <c r="W316">
        <v>2808</v>
      </c>
      <c r="X316">
        <v>0</v>
      </c>
      <c r="Y316" t="s">
        <v>551</v>
      </c>
      <c r="Z316">
        <v>233299.91</v>
      </c>
      <c r="AA316" t="s">
        <v>2475</v>
      </c>
      <c r="AB316">
        <v>102300</v>
      </c>
      <c r="AC316">
        <v>0.17</v>
      </c>
      <c r="AD316" t="s">
        <v>3053</v>
      </c>
    </row>
    <row r="317" spans="1:30" x14ac:dyDescent="0.25">
      <c r="A317">
        <v>7326</v>
      </c>
      <c r="B317" t="s">
        <v>2440</v>
      </c>
      <c r="C317" t="s">
        <v>2441</v>
      </c>
      <c r="D317" s="11">
        <f t="shared" si="4"/>
        <v>2016472.5</v>
      </c>
      <c r="E317">
        <v>2016472.5</v>
      </c>
      <c r="F317" s="11">
        <v>0</v>
      </c>
      <c r="G317">
        <v>0</v>
      </c>
      <c r="H317">
        <v>0</v>
      </c>
      <c r="I317">
        <v>282306.15999999997</v>
      </c>
      <c r="J317">
        <v>60494.18</v>
      </c>
      <c r="K317">
        <v>50411.82</v>
      </c>
      <c r="L317">
        <v>0</v>
      </c>
      <c r="M317">
        <v>10327.5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1612933</v>
      </c>
      <c r="T317" s="2">
        <v>45509</v>
      </c>
      <c r="V317" s="2" t="s">
        <v>31</v>
      </c>
      <c r="W317">
        <v>105408</v>
      </c>
      <c r="X317">
        <v>0</v>
      </c>
      <c r="Y317" t="s">
        <v>551</v>
      </c>
      <c r="Z317">
        <v>0</v>
      </c>
      <c r="AA317" t="s">
        <v>2475</v>
      </c>
      <c r="AB317">
        <v>531650</v>
      </c>
      <c r="AC317">
        <v>0.16</v>
      </c>
      <c r="AD317" t="s">
        <v>3054</v>
      </c>
    </row>
    <row r="318" spans="1:30" x14ac:dyDescent="0.25">
      <c r="A318">
        <v>7327</v>
      </c>
      <c r="B318" t="s">
        <v>2443</v>
      </c>
      <c r="C318" t="s">
        <v>2444</v>
      </c>
      <c r="D318" s="11">
        <f t="shared" si="4"/>
        <v>382414.04</v>
      </c>
      <c r="E318">
        <v>302243.8</v>
      </c>
      <c r="F318" s="11">
        <v>0</v>
      </c>
      <c r="G318">
        <v>0</v>
      </c>
      <c r="H318">
        <v>0</v>
      </c>
      <c r="I318">
        <v>53537.96</v>
      </c>
      <c r="J318">
        <v>11472.42</v>
      </c>
      <c r="K318">
        <v>9560.35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307843</v>
      </c>
      <c r="T318" s="2">
        <v>45516</v>
      </c>
      <c r="U318" s="2">
        <v>45590</v>
      </c>
      <c r="V318" s="2" t="s">
        <v>31</v>
      </c>
      <c r="W318">
        <v>2808</v>
      </c>
      <c r="X318">
        <v>0</v>
      </c>
      <c r="Y318" t="s">
        <v>551</v>
      </c>
      <c r="Z318">
        <v>80170.240000000005</v>
      </c>
      <c r="AA318" t="s">
        <v>2470</v>
      </c>
      <c r="AB318">
        <v>30258</v>
      </c>
      <c r="AC318">
        <v>-0.31</v>
      </c>
      <c r="AD318" t="s">
        <v>3055</v>
      </c>
    </row>
    <row r="319" spans="1:30" x14ac:dyDescent="0.25">
      <c r="A319">
        <v>7328</v>
      </c>
      <c r="B319" t="s">
        <v>2446</v>
      </c>
      <c r="C319" t="s">
        <v>1649</v>
      </c>
      <c r="D319" s="11">
        <f t="shared" si="4"/>
        <v>991453.8</v>
      </c>
      <c r="E319">
        <v>991453.8</v>
      </c>
      <c r="F319" s="11">
        <v>0</v>
      </c>
      <c r="G319">
        <v>0</v>
      </c>
      <c r="H319">
        <v>0</v>
      </c>
      <c r="I319">
        <v>138803.54</v>
      </c>
      <c r="J319">
        <v>29743.62</v>
      </c>
      <c r="K319">
        <v>24786.35</v>
      </c>
      <c r="L319">
        <v>0</v>
      </c>
      <c r="M319">
        <v>10327.5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787792</v>
      </c>
      <c r="T319" s="2">
        <v>45516</v>
      </c>
      <c r="V319" s="2" t="s">
        <v>31</v>
      </c>
      <c r="W319">
        <v>105408</v>
      </c>
      <c r="X319">
        <v>0</v>
      </c>
      <c r="Y319" t="s">
        <v>551</v>
      </c>
      <c r="Z319">
        <v>0</v>
      </c>
      <c r="AA319" t="s">
        <v>2470</v>
      </c>
      <c r="AB319">
        <v>50430</v>
      </c>
      <c r="AC319">
        <v>-0.79</v>
      </c>
      <c r="AD319" t="s">
        <v>2868</v>
      </c>
    </row>
    <row r="320" spans="1:30" x14ac:dyDescent="0.25">
      <c r="A320">
        <v>7330</v>
      </c>
      <c r="B320" t="s">
        <v>2451</v>
      </c>
      <c r="C320" t="s">
        <v>1652</v>
      </c>
      <c r="D320" s="11">
        <f t="shared" si="4"/>
        <v>969990</v>
      </c>
      <c r="E320">
        <v>969990</v>
      </c>
      <c r="F320" s="11">
        <v>0</v>
      </c>
      <c r="G320">
        <v>0</v>
      </c>
      <c r="H320">
        <v>0</v>
      </c>
      <c r="I320">
        <v>135798.6</v>
      </c>
      <c r="J320">
        <v>29099.7</v>
      </c>
      <c r="K320">
        <v>24249.75</v>
      </c>
      <c r="L320">
        <v>0</v>
      </c>
      <c r="M320">
        <v>10327.5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770515</v>
      </c>
      <c r="T320" s="2">
        <v>45530</v>
      </c>
      <c r="V320" s="2" t="s">
        <v>31</v>
      </c>
      <c r="W320">
        <v>105408</v>
      </c>
      <c r="X320">
        <v>0</v>
      </c>
      <c r="Y320" t="s">
        <v>551</v>
      </c>
      <c r="Z320">
        <v>0</v>
      </c>
      <c r="AA320" t="s">
        <v>2475</v>
      </c>
      <c r="AB320">
        <v>65100</v>
      </c>
      <c r="AC320">
        <v>0.55000000000000004</v>
      </c>
      <c r="AD320" t="s">
        <v>3056</v>
      </c>
    </row>
    <row r="321" spans="1:30" x14ac:dyDescent="0.25">
      <c r="A321">
        <v>7332</v>
      </c>
      <c r="B321" t="s">
        <v>2456</v>
      </c>
      <c r="C321" t="s">
        <v>1654</v>
      </c>
      <c r="D321" s="11">
        <f t="shared" si="4"/>
        <v>1183319.76</v>
      </c>
      <c r="E321">
        <v>1063064.3999999999</v>
      </c>
      <c r="F321" s="11">
        <v>0</v>
      </c>
      <c r="G321">
        <v>0</v>
      </c>
      <c r="H321">
        <v>0</v>
      </c>
      <c r="I321">
        <v>165664.76999999999</v>
      </c>
      <c r="J321">
        <v>35499.599999999999</v>
      </c>
      <c r="K321">
        <v>29582.99</v>
      </c>
      <c r="L321">
        <v>0</v>
      </c>
      <c r="M321">
        <v>10327.5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942245</v>
      </c>
      <c r="T321" s="2">
        <v>45524</v>
      </c>
      <c r="V321" s="2" t="s">
        <v>31</v>
      </c>
      <c r="W321">
        <v>103907</v>
      </c>
      <c r="X321">
        <v>0</v>
      </c>
      <c r="Y321" t="s">
        <v>551</v>
      </c>
      <c r="Z321">
        <v>120255.36</v>
      </c>
      <c r="AA321" t="s">
        <v>2470</v>
      </c>
      <c r="AB321">
        <v>137001.5</v>
      </c>
      <c r="AC321">
        <v>0.1</v>
      </c>
      <c r="AD321" t="s">
        <v>3057</v>
      </c>
    </row>
    <row r="322" spans="1:30" x14ac:dyDescent="0.25">
      <c r="A322">
        <v>7333</v>
      </c>
      <c r="B322" t="s">
        <v>2458</v>
      </c>
      <c r="C322" t="s">
        <v>2459</v>
      </c>
      <c r="D322" s="11">
        <f t="shared" si="4"/>
        <v>611153.43000000005</v>
      </c>
      <c r="E322">
        <v>491524.4</v>
      </c>
      <c r="F322" s="11">
        <v>0</v>
      </c>
      <c r="G322">
        <v>0</v>
      </c>
      <c r="H322">
        <v>0</v>
      </c>
      <c r="I322">
        <v>85561.48</v>
      </c>
      <c r="J322">
        <v>18334.599999999999</v>
      </c>
      <c r="K322">
        <v>15278.84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491979</v>
      </c>
      <c r="T322" s="2">
        <v>45527</v>
      </c>
      <c r="U322" s="2">
        <v>45586</v>
      </c>
      <c r="V322" s="2" t="s">
        <v>31</v>
      </c>
      <c r="W322">
        <v>105408</v>
      </c>
      <c r="X322">
        <v>0</v>
      </c>
      <c r="Y322" t="s">
        <v>551</v>
      </c>
      <c r="Z322">
        <v>119629.03</v>
      </c>
      <c r="AA322" t="s">
        <v>2470</v>
      </c>
      <c r="AB322">
        <v>45387</v>
      </c>
      <c r="AC322">
        <v>0.49</v>
      </c>
      <c r="AD322" t="s">
        <v>2898</v>
      </c>
    </row>
    <row r="323" spans="1:30" x14ac:dyDescent="0.25">
      <c r="A323">
        <v>7334</v>
      </c>
      <c r="B323" t="s">
        <v>2461</v>
      </c>
      <c r="C323" t="s">
        <v>1656</v>
      </c>
      <c r="D323" s="11">
        <f t="shared" ref="D323:D372" si="5">+E323+F323+Z323</f>
        <v>1680975</v>
      </c>
      <c r="E323">
        <v>1680975</v>
      </c>
      <c r="F323" s="11">
        <v>0</v>
      </c>
      <c r="G323">
        <v>0</v>
      </c>
      <c r="H323">
        <v>0</v>
      </c>
      <c r="I323">
        <v>235336.5</v>
      </c>
      <c r="J323">
        <v>50429.25</v>
      </c>
      <c r="K323">
        <v>42024.38</v>
      </c>
      <c r="L323">
        <v>0</v>
      </c>
      <c r="M323">
        <v>10327.5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1342858</v>
      </c>
      <c r="T323" s="2">
        <v>45524</v>
      </c>
      <c r="V323" s="2" t="s">
        <v>31</v>
      </c>
      <c r="W323">
        <v>105408</v>
      </c>
      <c r="X323">
        <v>0</v>
      </c>
      <c r="Y323" t="s">
        <v>551</v>
      </c>
      <c r="Z323">
        <v>0</v>
      </c>
      <c r="AA323" t="s">
        <v>2475</v>
      </c>
      <c r="AB323">
        <v>223200</v>
      </c>
      <c r="AC323">
        <v>0.63</v>
      </c>
      <c r="AD323" t="s">
        <v>3058</v>
      </c>
    </row>
    <row r="324" spans="1:30" x14ac:dyDescent="0.25">
      <c r="A324">
        <v>7335</v>
      </c>
      <c r="B324" t="s">
        <v>2463</v>
      </c>
      <c r="C324" t="s">
        <v>1659</v>
      </c>
      <c r="D324" s="11">
        <f t="shared" si="5"/>
        <v>1022384.2</v>
      </c>
      <c r="E324">
        <v>1022384.2</v>
      </c>
      <c r="F324" s="11">
        <v>0</v>
      </c>
      <c r="G324">
        <v>0</v>
      </c>
      <c r="H324">
        <v>0</v>
      </c>
      <c r="I324">
        <v>143133.79999999999</v>
      </c>
      <c r="J324">
        <v>30671.53</v>
      </c>
      <c r="K324">
        <v>25559.61</v>
      </c>
      <c r="L324">
        <v>0</v>
      </c>
      <c r="M324">
        <v>10327.5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812691</v>
      </c>
      <c r="T324" s="2">
        <v>45524</v>
      </c>
      <c r="V324" s="2" t="s">
        <v>31</v>
      </c>
      <c r="W324" t="s">
        <v>2789</v>
      </c>
      <c r="X324">
        <v>0</v>
      </c>
      <c r="Y324" t="s">
        <v>551</v>
      </c>
      <c r="Z324">
        <v>0</v>
      </c>
      <c r="AA324" t="s">
        <v>2470</v>
      </c>
      <c r="AB324">
        <v>77326</v>
      </c>
      <c r="AC324">
        <v>-0.76</v>
      </c>
      <c r="AD324" t="s">
        <v>2966</v>
      </c>
    </row>
    <row r="325" spans="1:30" x14ac:dyDescent="0.25">
      <c r="A325">
        <v>7336</v>
      </c>
      <c r="B325" t="s">
        <v>2465</v>
      </c>
      <c r="C325" t="s">
        <v>1662</v>
      </c>
      <c r="D325" s="11">
        <f t="shared" si="5"/>
        <v>1969507.5</v>
      </c>
      <c r="E325">
        <v>1969507.5</v>
      </c>
      <c r="F325" s="11">
        <v>0</v>
      </c>
      <c r="G325">
        <v>0</v>
      </c>
      <c r="H325">
        <v>0</v>
      </c>
      <c r="I325">
        <v>275731.06</v>
      </c>
      <c r="J325">
        <v>59085.23</v>
      </c>
      <c r="K325">
        <v>49237.69</v>
      </c>
      <c r="L325">
        <v>0</v>
      </c>
      <c r="M325">
        <v>10327.5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1575126</v>
      </c>
      <c r="T325" s="2">
        <v>45524</v>
      </c>
      <c r="V325" s="2" t="s">
        <v>31</v>
      </c>
      <c r="W325">
        <v>105408</v>
      </c>
      <c r="X325">
        <v>0</v>
      </c>
      <c r="Y325" t="s">
        <v>551</v>
      </c>
      <c r="Z325">
        <v>0</v>
      </c>
      <c r="AA325" t="s">
        <v>2475</v>
      </c>
      <c r="AB325">
        <v>533200</v>
      </c>
      <c r="AC325">
        <v>-0.02</v>
      </c>
      <c r="AD325" t="s">
        <v>3059</v>
      </c>
    </row>
    <row r="326" spans="1:30" x14ac:dyDescent="0.25">
      <c r="A326">
        <v>7337</v>
      </c>
      <c r="B326" t="s">
        <v>2792</v>
      </c>
      <c r="C326" t="s">
        <v>2793</v>
      </c>
      <c r="D326" s="11">
        <f t="shared" si="5"/>
        <v>694589.2</v>
      </c>
      <c r="E326">
        <v>694589.2</v>
      </c>
      <c r="F326" s="11">
        <v>0</v>
      </c>
      <c r="G326">
        <v>0</v>
      </c>
      <c r="H326">
        <v>0</v>
      </c>
      <c r="I326">
        <v>97242.48</v>
      </c>
      <c r="J326">
        <v>20837.669999999998</v>
      </c>
      <c r="K326">
        <v>17364.73</v>
      </c>
      <c r="L326">
        <v>0</v>
      </c>
      <c r="M326">
        <v>10327.5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548817</v>
      </c>
      <c r="T326" s="2">
        <v>45547</v>
      </c>
      <c r="V326" s="2" t="s">
        <v>31</v>
      </c>
      <c r="W326">
        <v>119906</v>
      </c>
      <c r="X326">
        <v>0</v>
      </c>
      <c r="Y326" t="s">
        <v>551</v>
      </c>
      <c r="Z326">
        <v>0</v>
      </c>
      <c r="AA326" t="s">
        <v>2470</v>
      </c>
      <c r="AB326">
        <v>0</v>
      </c>
      <c r="AC326">
        <v>0.18</v>
      </c>
      <c r="AD326" t="s">
        <v>3060</v>
      </c>
    </row>
    <row r="327" spans="1:30" x14ac:dyDescent="0.25">
      <c r="A327">
        <v>7338</v>
      </c>
      <c r="B327" t="s">
        <v>2795</v>
      </c>
      <c r="C327" t="s">
        <v>1664</v>
      </c>
      <c r="D327" s="11">
        <f t="shared" si="5"/>
        <v>992701.52</v>
      </c>
      <c r="E327">
        <v>977669.6</v>
      </c>
      <c r="F327" s="11">
        <v>0</v>
      </c>
      <c r="G327">
        <v>0</v>
      </c>
      <c r="H327">
        <v>0</v>
      </c>
      <c r="I327">
        <v>138978.21</v>
      </c>
      <c r="J327">
        <v>29781.05</v>
      </c>
      <c r="K327">
        <v>24817.55</v>
      </c>
      <c r="L327">
        <v>0</v>
      </c>
      <c r="M327">
        <v>10327.5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788797</v>
      </c>
      <c r="T327" s="2">
        <v>45547</v>
      </c>
      <c r="V327" s="2" t="s">
        <v>31</v>
      </c>
      <c r="W327">
        <v>105408</v>
      </c>
      <c r="X327">
        <v>0</v>
      </c>
      <c r="Y327" t="s">
        <v>551</v>
      </c>
      <c r="Z327">
        <v>15031.92</v>
      </c>
      <c r="AA327" t="s">
        <v>2470</v>
      </c>
      <c r="AB327">
        <v>35301</v>
      </c>
      <c r="AC327">
        <v>-0.21</v>
      </c>
      <c r="AD327" t="s">
        <v>3061</v>
      </c>
    </row>
    <row r="328" spans="1:30" x14ac:dyDescent="0.25">
      <c r="A328">
        <v>7339</v>
      </c>
      <c r="B328" t="s">
        <v>2796</v>
      </c>
      <c r="C328" t="s">
        <v>1665</v>
      </c>
      <c r="D328" s="11">
        <f t="shared" si="5"/>
        <v>1340311.9500000002</v>
      </c>
      <c r="E328">
        <v>1055331.8</v>
      </c>
      <c r="F328" s="11">
        <v>0</v>
      </c>
      <c r="G328">
        <v>0</v>
      </c>
      <c r="H328">
        <v>0</v>
      </c>
      <c r="I328">
        <v>187643.68</v>
      </c>
      <c r="J328">
        <v>40209.360000000001</v>
      </c>
      <c r="K328">
        <v>33507.800000000003</v>
      </c>
      <c r="L328">
        <v>0</v>
      </c>
      <c r="M328">
        <v>10327.5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1068624</v>
      </c>
      <c r="T328" s="2">
        <v>45544</v>
      </c>
      <c r="V328" s="2" t="s">
        <v>31</v>
      </c>
      <c r="W328">
        <v>2808</v>
      </c>
      <c r="X328">
        <v>0</v>
      </c>
      <c r="Y328" t="s">
        <v>551</v>
      </c>
      <c r="Z328">
        <v>284980.15000000002</v>
      </c>
      <c r="AA328" t="s">
        <v>2470</v>
      </c>
      <c r="AB328">
        <v>166419</v>
      </c>
      <c r="AC328">
        <v>0.39</v>
      </c>
      <c r="AD328" t="s">
        <v>2876</v>
      </c>
    </row>
    <row r="329" spans="1:30" x14ac:dyDescent="0.25">
      <c r="A329">
        <v>7340</v>
      </c>
      <c r="B329" t="s">
        <v>2798</v>
      </c>
      <c r="C329" t="s">
        <v>2799</v>
      </c>
      <c r="D329" s="11">
        <f t="shared" si="5"/>
        <v>458490</v>
      </c>
      <c r="E329">
        <v>458490</v>
      </c>
      <c r="F329" s="11">
        <v>0</v>
      </c>
      <c r="G329">
        <v>0</v>
      </c>
      <c r="H329">
        <v>0</v>
      </c>
      <c r="I329">
        <v>64188.6</v>
      </c>
      <c r="J329">
        <v>13754.7</v>
      </c>
      <c r="K329">
        <v>11462.25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498438</v>
      </c>
      <c r="T329" s="2">
        <v>45560</v>
      </c>
      <c r="U329" s="2">
        <v>45593</v>
      </c>
      <c r="V329" s="2" t="s">
        <v>31</v>
      </c>
      <c r="W329">
        <v>1508</v>
      </c>
      <c r="X329">
        <v>0</v>
      </c>
      <c r="Y329" t="s">
        <v>3062</v>
      </c>
      <c r="Z329">
        <v>0</v>
      </c>
      <c r="AA329" t="s">
        <v>2475</v>
      </c>
      <c r="AB329">
        <v>54250</v>
      </c>
      <c r="AC329">
        <v>-0.45</v>
      </c>
      <c r="AD329" t="s">
        <v>2863</v>
      </c>
    </row>
    <row r="330" spans="1:30" x14ac:dyDescent="0.25">
      <c r="A330">
        <v>7341</v>
      </c>
      <c r="B330" t="s">
        <v>2802</v>
      </c>
      <c r="C330" t="s">
        <v>1668</v>
      </c>
      <c r="D330" s="11">
        <f t="shared" si="5"/>
        <v>1092647.3999999999</v>
      </c>
      <c r="E330">
        <v>1092647.3999999999</v>
      </c>
      <c r="F330" s="11">
        <v>0</v>
      </c>
      <c r="G330">
        <v>0</v>
      </c>
      <c r="H330">
        <v>0</v>
      </c>
      <c r="I330">
        <v>152970.64000000001</v>
      </c>
      <c r="J330">
        <v>32779.42</v>
      </c>
      <c r="K330">
        <v>27316.19</v>
      </c>
      <c r="L330">
        <v>0</v>
      </c>
      <c r="M330">
        <v>10327.5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869253</v>
      </c>
      <c r="T330" s="2">
        <v>45554</v>
      </c>
      <c r="V330" s="2" t="s">
        <v>31</v>
      </c>
      <c r="W330">
        <v>125707</v>
      </c>
      <c r="X330">
        <v>0</v>
      </c>
      <c r="Y330" t="s">
        <v>551</v>
      </c>
      <c r="Z330">
        <v>0</v>
      </c>
      <c r="AA330" t="s">
        <v>2467</v>
      </c>
      <c r="AB330">
        <v>0</v>
      </c>
      <c r="AC330">
        <v>-0.65</v>
      </c>
      <c r="AD330" t="s">
        <v>2826</v>
      </c>
    </row>
    <row r="331" spans="1:30" x14ac:dyDescent="0.25">
      <c r="A331">
        <v>7342</v>
      </c>
      <c r="B331" t="s">
        <v>2804</v>
      </c>
      <c r="C331" t="s">
        <v>1671</v>
      </c>
      <c r="D331" s="11">
        <f t="shared" si="5"/>
        <v>1030116.8</v>
      </c>
      <c r="E331">
        <v>1030116.8</v>
      </c>
      <c r="F331" s="11">
        <v>0</v>
      </c>
      <c r="G331">
        <v>0</v>
      </c>
      <c r="H331">
        <v>0</v>
      </c>
      <c r="I331">
        <v>144216.35999999999</v>
      </c>
      <c r="J331">
        <v>30903.51</v>
      </c>
      <c r="K331">
        <v>25752.92</v>
      </c>
      <c r="L331">
        <v>0</v>
      </c>
      <c r="M331">
        <v>10327.5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818916</v>
      </c>
      <c r="T331" s="2">
        <v>45560</v>
      </c>
      <c r="V331" s="2" t="s">
        <v>31</v>
      </c>
      <c r="W331">
        <v>2808</v>
      </c>
      <c r="X331">
        <v>0</v>
      </c>
      <c r="Y331" t="s">
        <v>551</v>
      </c>
      <c r="Z331">
        <v>0</v>
      </c>
      <c r="AA331" t="s">
        <v>2470</v>
      </c>
      <c r="AB331">
        <v>84050</v>
      </c>
      <c r="AC331">
        <v>-0.51</v>
      </c>
      <c r="AD331" t="s">
        <v>2831</v>
      </c>
    </row>
    <row r="332" spans="1:30" x14ac:dyDescent="0.25">
      <c r="A332">
        <v>7343</v>
      </c>
      <c r="B332" t="s">
        <v>3063</v>
      </c>
      <c r="C332" t="s">
        <v>3064</v>
      </c>
      <c r="D332" s="11">
        <f t="shared" si="5"/>
        <v>549630</v>
      </c>
      <c r="E332">
        <v>549630</v>
      </c>
      <c r="F332" s="11">
        <v>0</v>
      </c>
      <c r="G332">
        <v>0</v>
      </c>
      <c r="H332">
        <v>0</v>
      </c>
      <c r="I332">
        <v>76948.2</v>
      </c>
      <c r="J332">
        <v>19463.939999999999</v>
      </c>
      <c r="K332">
        <v>13740.75</v>
      </c>
      <c r="L332">
        <v>0</v>
      </c>
      <c r="M332">
        <v>10327.5</v>
      </c>
      <c r="N332">
        <v>0</v>
      </c>
      <c r="O332">
        <v>0</v>
      </c>
      <c r="P332">
        <v>0</v>
      </c>
      <c r="Q332">
        <v>2975.04</v>
      </c>
      <c r="R332">
        <v>2975.04</v>
      </c>
      <c r="S332">
        <v>602884</v>
      </c>
      <c r="T332" s="2">
        <v>45559</v>
      </c>
      <c r="V332" s="2" t="s">
        <v>31</v>
      </c>
      <c r="W332">
        <v>1508</v>
      </c>
      <c r="X332">
        <v>0</v>
      </c>
      <c r="Y332" t="s">
        <v>2990</v>
      </c>
      <c r="Z332">
        <v>0</v>
      </c>
      <c r="AA332" t="s">
        <v>2475</v>
      </c>
      <c r="AB332">
        <v>41850</v>
      </c>
      <c r="AC332">
        <v>-0.65</v>
      </c>
      <c r="AD332" t="s">
        <v>3065</v>
      </c>
    </row>
    <row r="333" spans="1:30" x14ac:dyDescent="0.25">
      <c r="A333">
        <v>7344</v>
      </c>
      <c r="B333" t="s">
        <v>3066</v>
      </c>
      <c r="C333" t="s">
        <v>1674</v>
      </c>
      <c r="D333" s="11">
        <f t="shared" si="5"/>
        <v>2042818.44</v>
      </c>
      <c r="E333">
        <v>2042818.44</v>
      </c>
      <c r="F333">
        <v>0</v>
      </c>
      <c r="G333">
        <v>0</v>
      </c>
      <c r="H333">
        <v>0</v>
      </c>
      <c r="I333">
        <v>285994.58</v>
      </c>
      <c r="J333">
        <v>61284.56</v>
      </c>
      <c r="K333">
        <v>51070.46</v>
      </c>
      <c r="L333">
        <v>0</v>
      </c>
      <c r="M333">
        <v>10327.5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1634142</v>
      </c>
      <c r="T333" s="2">
        <v>45575</v>
      </c>
      <c r="V333" t="s">
        <v>31</v>
      </c>
      <c r="W333">
        <v>105408</v>
      </c>
      <c r="X333">
        <v>0</v>
      </c>
      <c r="Y333" t="s">
        <v>551</v>
      </c>
      <c r="Z333">
        <v>0</v>
      </c>
      <c r="AA333" t="s">
        <v>2470</v>
      </c>
      <c r="AB333">
        <v>482447</v>
      </c>
      <c r="AC333">
        <v>0.66</v>
      </c>
      <c r="AD333" t="s">
        <v>3067</v>
      </c>
    </row>
    <row r="334" spans="1:30" x14ac:dyDescent="0.25">
      <c r="A334">
        <v>7348</v>
      </c>
      <c r="B334" t="s">
        <v>3068</v>
      </c>
      <c r="C334" t="s">
        <v>3069</v>
      </c>
      <c r="D334" s="11">
        <f t="shared" si="5"/>
        <v>952172.18</v>
      </c>
      <c r="E334">
        <v>952172.18</v>
      </c>
      <c r="F334">
        <v>0</v>
      </c>
      <c r="G334">
        <v>0</v>
      </c>
      <c r="H334">
        <v>0</v>
      </c>
      <c r="I334">
        <v>133304.10999999999</v>
      </c>
      <c r="J334">
        <v>28565.17</v>
      </c>
      <c r="K334">
        <v>23804.31</v>
      </c>
      <c r="L334">
        <v>0</v>
      </c>
      <c r="M334">
        <v>10327.5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756171</v>
      </c>
      <c r="T334" s="2">
        <v>45568</v>
      </c>
      <c r="V334" t="s">
        <v>31</v>
      </c>
      <c r="W334">
        <v>119906</v>
      </c>
      <c r="X334">
        <v>0</v>
      </c>
      <c r="Y334" t="s">
        <v>551</v>
      </c>
      <c r="Z334">
        <v>0</v>
      </c>
      <c r="AA334" t="s">
        <v>2470</v>
      </c>
      <c r="AB334">
        <v>118745.84</v>
      </c>
      <c r="AC334">
        <v>-0.09</v>
      </c>
      <c r="AD334" t="s">
        <v>3070</v>
      </c>
    </row>
    <row r="335" spans="1:30" x14ac:dyDescent="0.25">
      <c r="A335">
        <v>7351</v>
      </c>
      <c r="B335" t="s">
        <v>3071</v>
      </c>
      <c r="C335" t="s">
        <v>1692</v>
      </c>
      <c r="D335" s="11">
        <f t="shared" si="5"/>
        <v>491215.09</v>
      </c>
      <c r="E335">
        <v>491215.09</v>
      </c>
      <c r="F335">
        <v>0</v>
      </c>
      <c r="G335">
        <v>0</v>
      </c>
      <c r="H335">
        <v>0</v>
      </c>
      <c r="I335">
        <v>68770.11</v>
      </c>
      <c r="J335">
        <v>15026.88</v>
      </c>
      <c r="K335">
        <v>12280.38</v>
      </c>
      <c r="L335">
        <v>0</v>
      </c>
      <c r="M335">
        <v>10327.5</v>
      </c>
      <c r="N335">
        <v>0</v>
      </c>
      <c r="O335">
        <v>0</v>
      </c>
      <c r="P335">
        <v>0</v>
      </c>
      <c r="Q335">
        <v>-39709.57</v>
      </c>
      <c r="R335">
        <v>290.43</v>
      </c>
      <c r="S335">
        <v>345101</v>
      </c>
      <c r="T335" s="2">
        <v>45581</v>
      </c>
      <c r="V335" t="s">
        <v>31</v>
      </c>
      <c r="W335">
        <v>105408</v>
      </c>
      <c r="X335">
        <v>0</v>
      </c>
      <c r="Y335" t="s">
        <v>551</v>
      </c>
      <c r="Z335">
        <v>0</v>
      </c>
      <c r="AA335" t="s">
        <v>2470</v>
      </c>
      <c r="AB335">
        <v>23231.42</v>
      </c>
      <c r="AC335">
        <v>0.35</v>
      </c>
      <c r="AD335" t="s">
        <v>3072</v>
      </c>
    </row>
    <row r="336" spans="1:30" x14ac:dyDescent="0.25">
      <c r="A336">
        <v>7355</v>
      </c>
      <c r="B336" t="s">
        <v>3073</v>
      </c>
      <c r="C336" t="s">
        <v>1700</v>
      </c>
      <c r="D336" s="11">
        <f t="shared" si="5"/>
        <v>66470.52</v>
      </c>
      <c r="E336">
        <v>51438.6</v>
      </c>
      <c r="F336">
        <v>0</v>
      </c>
      <c r="G336">
        <v>0</v>
      </c>
      <c r="H336">
        <v>0</v>
      </c>
      <c r="I336">
        <v>9305.8799999999992</v>
      </c>
      <c r="J336">
        <v>15026.88</v>
      </c>
      <c r="K336">
        <v>1661.76</v>
      </c>
      <c r="L336">
        <v>0</v>
      </c>
      <c r="M336">
        <v>10327.5</v>
      </c>
      <c r="N336">
        <v>0</v>
      </c>
      <c r="O336">
        <v>0</v>
      </c>
      <c r="P336">
        <v>0</v>
      </c>
      <c r="Q336">
        <v>13032.76</v>
      </c>
      <c r="R336">
        <v>13032.76</v>
      </c>
      <c r="S336">
        <v>43181</v>
      </c>
      <c r="T336" s="2">
        <v>45583</v>
      </c>
      <c r="V336" t="s">
        <v>31</v>
      </c>
      <c r="W336">
        <v>105408</v>
      </c>
      <c r="X336">
        <v>0</v>
      </c>
      <c r="Y336" t="s">
        <v>551</v>
      </c>
      <c r="Z336">
        <v>15031.92</v>
      </c>
      <c r="AA336" t="s">
        <v>2470</v>
      </c>
      <c r="AB336">
        <v>10086</v>
      </c>
      <c r="AC336">
        <v>-0.26</v>
      </c>
      <c r="AD336" t="s">
        <v>3074</v>
      </c>
    </row>
    <row r="337" spans="1:30" x14ac:dyDescent="0.25">
      <c r="A337">
        <v>7357</v>
      </c>
      <c r="B337" t="s">
        <v>3075</v>
      </c>
      <c r="C337" t="s">
        <v>3076</v>
      </c>
      <c r="D337" s="11">
        <f t="shared" si="5"/>
        <v>547811.83999999997</v>
      </c>
      <c r="E337">
        <v>517748</v>
      </c>
      <c r="F337">
        <v>0</v>
      </c>
      <c r="G337">
        <v>0</v>
      </c>
      <c r="H337">
        <v>0</v>
      </c>
      <c r="I337">
        <v>76693.66</v>
      </c>
      <c r="J337">
        <v>16434.36</v>
      </c>
      <c r="K337">
        <v>13695.3</v>
      </c>
      <c r="L337">
        <v>0</v>
      </c>
      <c r="M337">
        <v>10327.5</v>
      </c>
      <c r="N337">
        <v>0</v>
      </c>
      <c r="O337">
        <v>0</v>
      </c>
      <c r="P337">
        <v>0</v>
      </c>
      <c r="Q337">
        <v>-40000</v>
      </c>
      <c r="R337">
        <v>0</v>
      </c>
      <c r="S337">
        <v>390661</v>
      </c>
      <c r="T337" s="2">
        <v>45581</v>
      </c>
      <c r="V337" t="s">
        <v>31</v>
      </c>
      <c r="W337">
        <v>105408</v>
      </c>
      <c r="X337">
        <v>0</v>
      </c>
      <c r="Y337" t="s">
        <v>551</v>
      </c>
      <c r="Z337">
        <v>30063.84</v>
      </c>
      <c r="AA337" t="s">
        <v>2470</v>
      </c>
      <c r="AB337">
        <v>45387</v>
      </c>
      <c r="AC337">
        <v>-0.02</v>
      </c>
      <c r="AD337" t="s">
        <v>3077</v>
      </c>
    </row>
    <row r="338" spans="1:30" x14ac:dyDescent="0.25">
      <c r="A338">
        <v>7360</v>
      </c>
      <c r="B338" t="s">
        <v>3078</v>
      </c>
      <c r="C338" t="s">
        <v>1707</v>
      </c>
      <c r="D338" s="11">
        <f t="shared" si="5"/>
        <v>217620</v>
      </c>
      <c r="E338">
        <v>217620</v>
      </c>
      <c r="F338">
        <v>0</v>
      </c>
      <c r="G338">
        <v>0</v>
      </c>
      <c r="H338">
        <v>0</v>
      </c>
      <c r="I338">
        <v>30466.799999999999</v>
      </c>
      <c r="J338">
        <v>15026.88</v>
      </c>
      <c r="K338">
        <v>5440.5</v>
      </c>
      <c r="L338">
        <v>0</v>
      </c>
      <c r="M338">
        <v>10327.5</v>
      </c>
      <c r="N338">
        <v>0</v>
      </c>
      <c r="O338">
        <v>0</v>
      </c>
      <c r="P338">
        <v>0</v>
      </c>
      <c r="Q338">
        <v>8498.2800000000007</v>
      </c>
      <c r="R338">
        <v>8498.2800000000007</v>
      </c>
      <c r="S338">
        <v>164857</v>
      </c>
      <c r="T338" s="2">
        <v>45589</v>
      </c>
      <c r="V338" t="s">
        <v>31</v>
      </c>
      <c r="W338">
        <v>105408</v>
      </c>
      <c r="X338">
        <v>0</v>
      </c>
      <c r="Y338" t="s">
        <v>551</v>
      </c>
      <c r="Z338">
        <v>0</v>
      </c>
      <c r="AA338" t="s">
        <v>2475</v>
      </c>
      <c r="AB338">
        <v>27900</v>
      </c>
      <c r="AC338">
        <v>0.4</v>
      </c>
      <c r="AD338" t="s">
        <v>3079</v>
      </c>
    </row>
    <row r="339" spans="1:30" x14ac:dyDescent="0.25">
      <c r="A339">
        <v>7361</v>
      </c>
      <c r="B339" t="s">
        <v>3080</v>
      </c>
      <c r="C339" t="s">
        <v>1710</v>
      </c>
      <c r="D339" s="11">
        <f t="shared" si="5"/>
        <v>217620</v>
      </c>
      <c r="E339">
        <v>217620</v>
      </c>
      <c r="F339">
        <v>0</v>
      </c>
      <c r="G339">
        <v>0</v>
      </c>
      <c r="H339">
        <v>0</v>
      </c>
      <c r="I339">
        <v>30466.799999999999</v>
      </c>
      <c r="J339">
        <v>15026.88</v>
      </c>
      <c r="K339">
        <v>5440.5</v>
      </c>
      <c r="L339">
        <v>0</v>
      </c>
      <c r="M339">
        <v>10327.5</v>
      </c>
      <c r="N339">
        <v>0</v>
      </c>
      <c r="O339">
        <v>0</v>
      </c>
      <c r="P339">
        <v>0</v>
      </c>
      <c r="Q339">
        <v>8498.2800000000007</v>
      </c>
      <c r="R339">
        <v>8498.2800000000007</v>
      </c>
      <c r="S339">
        <v>164857</v>
      </c>
      <c r="T339" s="2">
        <v>45589</v>
      </c>
      <c r="V339" t="s">
        <v>31</v>
      </c>
      <c r="W339">
        <v>105408</v>
      </c>
      <c r="X339">
        <v>0</v>
      </c>
      <c r="Y339" t="s">
        <v>551</v>
      </c>
      <c r="Z339">
        <v>0</v>
      </c>
      <c r="AA339" t="s">
        <v>2475</v>
      </c>
      <c r="AB339">
        <v>27900</v>
      </c>
      <c r="AC339">
        <v>0.4</v>
      </c>
      <c r="AD339" t="s">
        <v>3079</v>
      </c>
    </row>
    <row r="340" spans="1:30" x14ac:dyDescent="0.25">
      <c r="A340">
        <v>7362</v>
      </c>
      <c r="B340" t="s">
        <v>3081</v>
      </c>
      <c r="C340" t="s">
        <v>1713</v>
      </c>
      <c r="D340" s="11">
        <f t="shared" si="5"/>
        <v>1227135</v>
      </c>
      <c r="E340">
        <v>1227135</v>
      </c>
      <c r="F340">
        <v>0</v>
      </c>
      <c r="G340">
        <v>0</v>
      </c>
      <c r="H340">
        <v>0</v>
      </c>
      <c r="I340">
        <v>171798.9</v>
      </c>
      <c r="J340">
        <v>36814.050000000003</v>
      </c>
      <c r="K340">
        <v>30678.38</v>
      </c>
      <c r="L340">
        <v>0</v>
      </c>
      <c r="M340">
        <v>10327.5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977516</v>
      </c>
      <c r="T340" s="2">
        <v>45581</v>
      </c>
      <c r="V340" t="s">
        <v>31</v>
      </c>
      <c r="W340">
        <v>105408</v>
      </c>
      <c r="X340">
        <v>0</v>
      </c>
      <c r="Y340" t="s">
        <v>551</v>
      </c>
      <c r="Z340">
        <v>0</v>
      </c>
      <c r="AA340" t="s">
        <v>2475</v>
      </c>
      <c r="AB340">
        <v>328600</v>
      </c>
      <c r="AC340">
        <v>-0.17</v>
      </c>
      <c r="AD340" t="s">
        <v>3082</v>
      </c>
    </row>
    <row r="341" spans="1:30" x14ac:dyDescent="0.25">
      <c r="A341">
        <v>316</v>
      </c>
      <c r="B341" t="s">
        <v>40</v>
      </c>
      <c r="C341" s="11" t="s">
        <v>41</v>
      </c>
      <c r="D341" s="11">
        <f t="shared" si="5"/>
        <v>300000</v>
      </c>
      <c r="E341" s="6">
        <v>300000</v>
      </c>
      <c r="F341" s="6">
        <v>0</v>
      </c>
      <c r="G341" s="6">
        <v>0</v>
      </c>
      <c r="H341">
        <v>0</v>
      </c>
      <c r="I341">
        <v>33000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267000</v>
      </c>
      <c r="T341" s="2">
        <v>45310</v>
      </c>
      <c r="V341">
        <v>1</v>
      </c>
      <c r="W341" t="s">
        <v>42</v>
      </c>
      <c r="X341">
        <v>0</v>
      </c>
      <c r="Y341" t="s">
        <v>551</v>
      </c>
      <c r="Z341" s="6">
        <v>0</v>
      </c>
      <c r="AA341" t="s">
        <v>43</v>
      </c>
      <c r="AB341">
        <v>0</v>
      </c>
      <c r="AC341">
        <v>0</v>
      </c>
      <c r="AD341" t="s">
        <v>3807</v>
      </c>
    </row>
    <row r="342" spans="1:30" x14ac:dyDescent="0.25">
      <c r="A342">
        <v>348</v>
      </c>
      <c r="B342" t="s">
        <v>44</v>
      </c>
      <c r="C342" s="11" t="s">
        <v>45</v>
      </c>
      <c r="D342" s="11">
        <f t="shared" si="5"/>
        <v>300000</v>
      </c>
      <c r="E342" s="6">
        <v>300000</v>
      </c>
      <c r="F342" s="6">
        <v>0</v>
      </c>
      <c r="G342" s="6">
        <v>0</v>
      </c>
      <c r="H342">
        <v>0</v>
      </c>
      <c r="I342">
        <v>33000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267000</v>
      </c>
      <c r="T342" s="2">
        <v>44501</v>
      </c>
      <c r="V342">
        <v>1</v>
      </c>
      <c r="W342" t="s">
        <v>42</v>
      </c>
      <c r="X342">
        <v>0</v>
      </c>
      <c r="Y342" t="s">
        <v>551</v>
      </c>
      <c r="Z342" s="6">
        <v>0</v>
      </c>
      <c r="AA342" t="s">
        <v>43</v>
      </c>
      <c r="AB342">
        <v>0</v>
      </c>
      <c r="AC342">
        <v>0</v>
      </c>
      <c r="AD342" t="s">
        <v>3807</v>
      </c>
    </row>
    <row r="343" spans="1:30" x14ac:dyDescent="0.25">
      <c r="A343">
        <v>366</v>
      </c>
      <c r="B343" t="s">
        <v>46</v>
      </c>
      <c r="C343" s="11" t="s">
        <v>47</v>
      </c>
      <c r="D343" s="11">
        <f t="shared" si="5"/>
        <v>300000</v>
      </c>
      <c r="E343" s="6">
        <v>300000</v>
      </c>
      <c r="F343" s="6">
        <v>0</v>
      </c>
      <c r="G343" s="6">
        <v>0</v>
      </c>
      <c r="H343">
        <v>0</v>
      </c>
      <c r="I343">
        <v>33000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267000</v>
      </c>
      <c r="T343" s="2">
        <v>45246</v>
      </c>
      <c r="V343">
        <v>1</v>
      </c>
      <c r="W343" t="s">
        <v>42</v>
      </c>
      <c r="X343">
        <v>0</v>
      </c>
      <c r="Y343" t="s">
        <v>551</v>
      </c>
      <c r="Z343" s="6">
        <v>0</v>
      </c>
      <c r="AA343" t="s">
        <v>43</v>
      </c>
      <c r="AB343">
        <v>0</v>
      </c>
      <c r="AC343">
        <v>0</v>
      </c>
      <c r="AD343" t="s">
        <v>3807</v>
      </c>
    </row>
    <row r="344" spans="1:30" x14ac:dyDescent="0.25">
      <c r="A344">
        <v>385</v>
      </c>
      <c r="B344" t="s">
        <v>53</v>
      </c>
      <c r="C344" s="11" t="s">
        <v>54</v>
      </c>
      <c r="D344" s="11">
        <f t="shared" si="5"/>
        <v>300000</v>
      </c>
      <c r="E344" s="6">
        <v>300000</v>
      </c>
      <c r="F344" s="6">
        <v>0</v>
      </c>
      <c r="G344" s="6">
        <v>0</v>
      </c>
      <c r="H344">
        <v>0</v>
      </c>
      <c r="I344">
        <v>33000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267000</v>
      </c>
      <c r="T344" s="2">
        <v>45505</v>
      </c>
      <c r="U344" s="2">
        <v>45632</v>
      </c>
      <c r="V344" t="s">
        <v>31</v>
      </c>
      <c r="W344" t="s">
        <v>42</v>
      </c>
      <c r="X344">
        <v>0</v>
      </c>
      <c r="Y344" t="s">
        <v>551</v>
      </c>
      <c r="Z344" s="6">
        <v>0</v>
      </c>
      <c r="AA344" t="s">
        <v>43</v>
      </c>
      <c r="AB344">
        <v>0</v>
      </c>
      <c r="AC344">
        <v>0</v>
      </c>
      <c r="AD344" t="s">
        <v>3807</v>
      </c>
    </row>
    <row r="345" spans="1:30" x14ac:dyDescent="0.25">
      <c r="A345">
        <v>560</v>
      </c>
      <c r="B345" t="s">
        <v>59</v>
      </c>
      <c r="C345" s="11" t="s">
        <v>60</v>
      </c>
      <c r="D345" s="11">
        <f t="shared" si="5"/>
        <v>300000</v>
      </c>
      <c r="E345" s="6">
        <v>300000</v>
      </c>
      <c r="F345" s="6">
        <v>0</v>
      </c>
      <c r="G345" s="6">
        <v>0</v>
      </c>
      <c r="H345">
        <v>0</v>
      </c>
      <c r="I345">
        <v>33000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267000</v>
      </c>
      <c r="T345" s="2">
        <v>45566</v>
      </c>
      <c r="V345">
        <v>1</v>
      </c>
      <c r="W345">
        <v>105408</v>
      </c>
      <c r="X345">
        <v>0</v>
      </c>
      <c r="Y345" t="s">
        <v>551</v>
      </c>
      <c r="Z345" s="6">
        <v>0</v>
      </c>
      <c r="AA345" t="s">
        <v>43</v>
      </c>
      <c r="AB345">
        <v>0</v>
      </c>
      <c r="AC345">
        <v>0</v>
      </c>
      <c r="AD345" t="s">
        <v>3807</v>
      </c>
    </row>
    <row r="346" spans="1:30" x14ac:dyDescent="0.25">
      <c r="A346">
        <v>797</v>
      </c>
      <c r="B346" t="s">
        <v>61</v>
      </c>
      <c r="C346" s="11" t="s">
        <v>62</v>
      </c>
      <c r="D346" s="11">
        <f t="shared" si="5"/>
        <v>300000</v>
      </c>
      <c r="E346" s="6">
        <v>300000</v>
      </c>
      <c r="F346" s="6">
        <v>0</v>
      </c>
      <c r="G346" s="6">
        <v>0</v>
      </c>
      <c r="H346">
        <v>0</v>
      </c>
      <c r="I346">
        <v>33000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267000</v>
      </c>
      <c r="T346" s="2">
        <v>45173</v>
      </c>
      <c r="V346" t="s">
        <v>31</v>
      </c>
      <c r="W346" t="s">
        <v>42</v>
      </c>
      <c r="X346">
        <v>0</v>
      </c>
      <c r="Y346" t="s">
        <v>551</v>
      </c>
      <c r="Z346" s="6">
        <v>0</v>
      </c>
      <c r="AA346" t="s">
        <v>43</v>
      </c>
      <c r="AB346">
        <v>0</v>
      </c>
      <c r="AC346">
        <v>0</v>
      </c>
      <c r="AD346" t="s">
        <v>3807</v>
      </c>
    </row>
    <row r="347" spans="1:30" x14ac:dyDescent="0.25">
      <c r="A347">
        <v>1117</v>
      </c>
      <c r="B347" t="s">
        <v>67</v>
      </c>
      <c r="C347" s="11" t="s">
        <v>68</v>
      </c>
      <c r="D347" s="11">
        <f t="shared" si="5"/>
        <v>300000</v>
      </c>
      <c r="E347" s="6">
        <v>300000</v>
      </c>
      <c r="F347" s="6">
        <v>0</v>
      </c>
      <c r="G347" s="6">
        <v>0</v>
      </c>
      <c r="H347">
        <v>0</v>
      </c>
      <c r="I347">
        <v>33000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267000</v>
      </c>
      <c r="T347" s="2">
        <v>45477</v>
      </c>
      <c r="V347" t="s">
        <v>31</v>
      </c>
      <c r="W347" t="s">
        <v>42</v>
      </c>
      <c r="X347">
        <v>0</v>
      </c>
      <c r="Y347" t="s">
        <v>551</v>
      </c>
      <c r="Z347" s="6">
        <v>0</v>
      </c>
      <c r="AA347" t="s">
        <v>43</v>
      </c>
      <c r="AB347">
        <v>0</v>
      </c>
      <c r="AC347">
        <v>0</v>
      </c>
      <c r="AD347" t="s">
        <v>3807</v>
      </c>
    </row>
    <row r="348" spans="1:30" x14ac:dyDescent="0.25">
      <c r="A348">
        <v>1166</v>
      </c>
      <c r="B348" t="s">
        <v>69</v>
      </c>
      <c r="C348" s="11" t="s">
        <v>70</v>
      </c>
      <c r="D348" s="11">
        <f t="shared" si="5"/>
        <v>1000000</v>
      </c>
      <c r="E348" s="6">
        <v>1000000</v>
      </c>
      <c r="F348" s="6">
        <v>0</v>
      </c>
      <c r="G348" s="6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1000000</v>
      </c>
      <c r="T348" s="2">
        <v>36909</v>
      </c>
      <c r="V348">
        <v>1</v>
      </c>
      <c r="W348" t="s">
        <v>42</v>
      </c>
      <c r="X348">
        <v>0</v>
      </c>
      <c r="Y348" t="s">
        <v>551</v>
      </c>
      <c r="Z348" s="6">
        <v>0</v>
      </c>
      <c r="AA348" t="s">
        <v>71</v>
      </c>
      <c r="AB348">
        <v>0</v>
      </c>
      <c r="AC348">
        <v>0</v>
      </c>
      <c r="AD348" t="s">
        <v>1333</v>
      </c>
    </row>
    <row r="349" spans="1:30" x14ac:dyDescent="0.25">
      <c r="A349">
        <v>1421</v>
      </c>
      <c r="B349" t="s">
        <v>78</v>
      </c>
      <c r="C349" s="11" t="s">
        <v>79</v>
      </c>
      <c r="D349" s="11">
        <f t="shared" si="5"/>
        <v>300000</v>
      </c>
      <c r="E349" s="6">
        <v>300000</v>
      </c>
      <c r="F349" s="6">
        <v>0</v>
      </c>
      <c r="G349" s="6">
        <v>0</v>
      </c>
      <c r="H349">
        <v>0</v>
      </c>
      <c r="I349">
        <v>33000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267000</v>
      </c>
      <c r="T349" s="2">
        <v>45294</v>
      </c>
      <c r="V349">
        <v>1</v>
      </c>
      <c r="W349" t="s">
        <v>42</v>
      </c>
      <c r="X349">
        <v>0</v>
      </c>
      <c r="Y349" t="s">
        <v>551</v>
      </c>
      <c r="Z349" s="6">
        <v>0</v>
      </c>
      <c r="AA349" t="s">
        <v>43</v>
      </c>
      <c r="AB349">
        <v>0</v>
      </c>
      <c r="AC349">
        <v>0</v>
      </c>
      <c r="AD349" t="s">
        <v>3807</v>
      </c>
    </row>
    <row r="350" spans="1:30" x14ac:dyDescent="0.25">
      <c r="A350">
        <v>1442</v>
      </c>
      <c r="B350" t="s">
        <v>81</v>
      </c>
      <c r="C350" s="11" t="s">
        <v>82</v>
      </c>
      <c r="D350" s="11">
        <f t="shared" si="5"/>
        <v>300000</v>
      </c>
      <c r="E350" s="6">
        <v>300000</v>
      </c>
      <c r="F350" s="6">
        <v>0</v>
      </c>
      <c r="G350" s="6">
        <v>0</v>
      </c>
      <c r="H350">
        <v>0</v>
      </c>
      <c r="I350">
        <v>33000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66750</v>
      </c>
      <c r="P350">
        <v>0</v>
      </c>
      <c r="Q350">
        <v>0</v>
      </c>
      <c r="R350">
        <v>0</v>
      </c>
      <c r="S350">
        <v>200250</v>
      </c>
      <c r="T350" s="2">
        <v>44517</v>
      </c>
      <c r="V350">
        <v>1</v>
      </c>
      <c r="W350" t="s">
        <v>42</v>
      </c>
      <c r="X350">
        <v>0</v>
      </c>
      <c r="Y350" t="s">
        <v>551</v>
      </c>
      <c r="Z350" s="6">
        <v>0</v>
      </c>
      <c r="AA350" t="s">
        <v>43</v>
      </c>
      <c r="AB350">
        <v>0</v>
      </c>
      <c r="AC350">
        <v>0</v>
      </c>
      <c r="AD350" t="s">
        <v>3831</v>
      </c>
    </row>
    <row r="351" spans="1:30" x14ac:dyDescent="0.25">
      <c r="A351">
        <v>1592</v>
      </c>
      <c r="B351" t="s">
        <v>90</v>
      </c>
      <c r="C351" s="11" t="s">
        <v>91</v>
      </c>
      <c r="D351" s="11">
        <f t="shared" si="5"/>
        <v>1020978.2</v>
      </c>
      <c r="E351" s="6">
        <v>1020978.2</v>
      </c>
      <c r="F351" s="6">
        <v>0</v>
      </c>
      <c r="G351" s="6">
        <v>0</v>
      </c>
      <c r="H351">
        <v>0</v>
      </c>
      <c r="I351">
        <v>148654.42000000001</v>
      </c>
      <c r="J351">
        <v>31854.52</v>
      </c>
      <c r="K351">
        <v>21236.34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-127106.21</v>
      </c>
      <c r="R351">
        <v>0</v>
      </c>
      <c r="S351">
        <v>732966</v>
      </c>
      <c r="T351" s="2">
        <v>42476</v>
      </c>
      <c r="V351">
        <v>1</v>
      </c>
      <c r="W351">
        <v>121705</v>
      </c>
      <c r="X351">
        <v>0</v>
      </c>
      <c r="Y351" t="s">
        <v>551</v>
      </c>
      <c r="Z351" s="6">
        <v>0</v>
      </c>
      <c r="AA351" t="s">
        <v>92</v>
      </c>
      <c r="AB351">
        <v>0</v>
      </c>
      <c r="AC351">
        <v>0.16</v>
      </c>
      <c r="AD351" t="s">
        <v>3832</v>
      </c>
    </row>
    <row r="352" spans="1:30" x14ac:dyDescent="0.25">
      <c r="A352">
        <v>1853</v>
      </c>
      <c r="B352" t="s">
        <v>95</v>
      </c>
      <c r="C352" s="11" t="s">
        <v>96</v>
      </c>
      <c r="D352" s="11">
        <f t="shared" si="5"/>
        <v>1000000</v>
      </c>
      <c r="E352" s="6">
        <v>1000000</v>
      </c>
      <c r="F352" s="6">
        <v>0</v>
      </c>
      <c r="G352" s="6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1000000</v>
      </c>
      <c r="T352" s="2">
        <v>38169</v>
      </c>
      <c r="V352">
        <v>1</v>
      </c>
      <c r="W352" t="s">
        <v>42</v>
      </c>
      <c r="X352">
        <v>0</v>
      </c>
      <c r="Y352" t="s">
        <v>551</v>
      </c>
      <c r="Z352" s="6">
        <v>0</v>
      </c>
      <c r="AA352" t="s">
        <v>71</v>
      </c>
      <c r="AB352">
        <v>0</v>
      </c>
      <c r="AC352">
        <v>0</v>
      </c>
      <c r="AD352" t="s">
        <v>1333</v>
      </c>
    </row>
    <row r="353" spans="1:30" x14ac:dyDescent="0.25">
      <c r="A353">
        <v>2044</v>
      </c>
      <c r="B353" t="s">
        <v>103</v>
      </c>
      <c r="C353" s="11" t="s">
        <v>104</v>
      </c>
      <c r="D353" s="11">
        <f t="shared" si="5"/>
        <v>537501.06000000006</v>
      </c>
      <c r="E353" s="6">
        <v>537501.06000000006</v>
      </c>
      <c r="F353" s="6">
        <v>0</v>
      </c>
      <c r="G353" s="6">
        <v>0</v>
      </c>
      <c r="H353">
        <v>0</v>
      </c>
      <c r="I353">
        <v>81133.34</v>
      </c>
      <c r="J353">
        <v>17385.71</v>
      </c>
      <c r="K353">
        <v>5795.24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-289170.5</v>
      </c>
      <c r="R353">
        <v>0</v>
      </c>
      <c r="S353">
        <v>186039</v>
      </c>
      <c r="T353" s="2">
        <v>42522</v>
      </c>
      <c r="V353" t="s">
        <v>31</v>
      </c>
      <c r="W353">
        <v>3009</v>
      </c>
      <c r="X353">
        <v>0</v>
      </c>
      <c r="Y353" t="s">
        <v>551</v>
      </c>
      <c r="Z353" s="6">
        <v>0</v>
      </c>
      <c r="AA353" t="s">
        <v>105</v>
      </c>
      <c r="AB353">
        <v>0</v>
      </c>
      <c r="AC353">
        <v>-0.08</v>
      </c>
      <c r="AD353" t="s">
        <v>3833</v>
      </c>
    </row>
    <row r="354" spans="1:30" x14ac:dyDescent="0.25">
      <c r="A354">
        <v>2757</v>
      </c>
      <c r="B354" t="s">
        <v>114</v>
      </c>
      <c r="C354" s="11" t="s">
        <v>115</v>
      </c>
      <c r="D354" s="11">
        <f t="shared" si="5"/>
        <v>1700000</v>
      </c>
      <c r="E354" s="6">
        <v>1700000</v>
      </c>
      <c r="F354" s="6">
        <v>0</v>
      </c>
      <c r="G354" s="6">
        <v>0</v>
      </c>
      <c r="H354">
        <v>0</v>
      </c>
      <c r="I354">
        <v>238000</v>
      </c>
      <c r="J354">
        <v>51000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1411000</v>
      </c>
      <c r="T354" s="2">
        <v>38965</v>
      </c>
      <c r="V354" t="s">
        <v>80</v>
      </c>
      <c r="W354">
        <v>400800</v>
      </c>
      <c r="X354">
        <v>0</v>
      </c>
      <c r="Y354" t="s">
        <v>551</v>
      </c>
      <c r="Z354" s="6">
        <v>0</v>
      </c>
      <c r="AA354" t="s">
        <v>43</v>
      </c>
      <c r="AB354">
        <v>0</v>
      </c>
      <c r="AC354">
        <v>0</v>
      </c>
      <c r="AD354" t="s">
        <v>1334</v>
      </c>
    </row>
    <row r="355" spans="1:30" x14ac:dyDescent="0.25">
      <c r="A355">
        <v>3050</v>
      </c>
      <c r="B355" t="s">
        <v>120</v>
      </c>
      <c r="C355" s="11" t="s">
        <v>121</v>
      </c>
      <c r="D355" s="11">
        <f t="shared" si="5"/>
        <v>1007814.5</v>
      </c>
      <c r="E355" s="6">
        <v>1007814.5</v>
      </c>
      <c r="F355" s="6">
        <v>0</v>
      </c>
      <c r="G355" s="6">
        <v>0</v>
      </c>
      <c r="H355">
        <v>0</v>
      </c>
      <c r="I355">
        <v>146737.79999999999</v>
      </c>
      <c r="J355">
        <v>31443.82</v>
      </c>
      <c r="K355">
        <v>10481.280000000001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-76690.83</v>
      </c>
      <c r="R355">
        <v>0</v>
      </c>
      <c r="S355">
        <v>782773</v>
      </c>
      <c r="T355" s="2">
        <v>42476</v>
      </c>
      <c r="V355">
        <v>1</v>
      </c>
      <c r="W355">
        <v>3009</v>
      </c>
      <c r="X355">
        <v>0</v>
      </c>
      <c r="Y355" t="s">
        <v>551</v>
      </c>
      <c r="Z355" s="6">
        <v>0</v>
      </c>
      <c r="AA355" t="s">
        <v>105</v>
      </c>
      <c r="AB355">
        <v>0</v>
      </c>
      <c r="AC355">
        <v>-0.35</v>
      </c>
      <c r="AD355" t="s">
        <v>3834</v>
      </c>
    </row>
    <row r="356" spans="1:30" x14ac:dyDescent="0.25">
      <c r="A356">
        <v>3150</v>
      </c>
      <c r="B356" t="s">
        <v>130</v>
      </c>
      <c r="C356" s="11" t="s">
        <v>131</v>
      </c>
      <c r="D356" s="11">
        <f t="shared" si="5"/>
        <v>500000</v>
      </c>
      <c r="E356" s="6">
        <v>500000</v>
      </c>
      <c r="F356" s="6">
        <v>0</v>
      </c>
      <c r="G356" s="6">
        <v>0</v>
      </c>
      <c r="H356">
        <v>0</v>
      </c>
      <c r="I356">
        <v>70000</v>
      </c>
      <c r="J356">
        <v>15000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415000</v>
      </c>
      <c r="T356" s="2">
        <v>40924</v>
      </c>
      <c r="V356" t="s">
        <v>31</v>
      </c>
      <c r="W356">
        <v>400800</v>
      </c>
      <c r="X356">
        <v>0</v>
      </c>
      <c r="Y356" t="s">
        <v>551</v>
      </c>
      <c r="Z356" s="6">
        <v>0</v>
      </c>
      <c r="AA356" t="s">
        <v>43</v>
      </c>
      <c r="AB356">
        <v>0</v>
      </c>
      <c r="AC356">
        <v>0</v>
      </c>
      <c r="AD356" t="s">
        <v>643</v>
      </c>
    </row>
    <row r="357" spans="1:30" x14ac:dyDescent="0.25">
      <c r="A357">
        <v>3392</v>
      </c>
      <c r="B357" t="s">
        <v>140</v>
      </c>
      <c r="C357" s="11" t="s">
        <v>141</v>
      </c>
      <c r="D357" s="11">
        <f t="shared" si="5"/>
        <v>500000</v>
      </c>
      <c r="E357" s="6">
        <v>500000</v>
      </c>
      <c r="F357" s="6">
        <v>0</v>
      </c>
      <c r="G357" s="6">
        <v>0</v>
      </c>
      <c r="H357">
        <v>0</v>
      </c>
      <c r="I357">
        <v>70000</v>
      </c>
      <c r="J357">
        <v>15000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415000</v>
      </c>
      <c r="T357" s="2">
        <v>39484</v>
      </c>
      <c r="V357" t="s">
        <v>80</v>
      </c>
      <c r="W357">
        <v>400800</v>
      </c>
      <c r="X357">
        <v>0</v>
      </c>
      <c r="Y357" t="s">
        <v>551</v>
      </c>
      <c r="Z357" s="6">
        <v>0</v>
      </c>
      <c r="AA357" t="s">
        <v>43</v>
      </c>
      <c r="AB357">
        <v>0</v>
      </c>
      <c r="AC357">
        <v>0</v>
      </c>
      <c r="AD357" t="s">
        <v>643</v>
      </c>
    </row>
    <row r="358" spans="1:30" x14ac:dyDescent="0.25">
      <c r="A358">
        <v>3415</v>
      </c>
      <c r="B358" t="s">
        <v>3826</v>
      </c>
      <c r="C358" s="11" t="s">
        <v>1567</v>
      </c>
      <c r="D358" s="11">
        <f t="shared" si="5"/>
        <v>300000</v>
      </c>
      <c r="E358" s="6">
        <v>300000</v>
      </c>
      <c r="F358" s="6">
        <v>0</v>
      </c>
      <c r="G358" s="6">
        <v>0</v>
      </c>
      <c r="H358">
        <v>0</v>
      </c>
      <c r="I358">
        <v>33000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267000</v>
      </c>
      <c r="T358" s="2">
        <v>45547</v>
      </c>
      <c r="V358">
        <v>1</v>
      </c>
      <c r="W358" t="s">
        <v>42</v>
      </c>
      <c r="X358">
        <v>0</v>
      </c>
      <c r="Y358" t="s">
        <v>551</v>
      </c>
      <c r="Z358" s="6">
        <v>0</v>
      </c>
      <c r="AA358" t="s">
        <v>43</v>
      </c>
      <c r="AB358">
        <v>0</v>
      </c>
      <c r="AC358">
        <v>0</v>
      </c>
      <c r="AD358" t="s">
        <v>3807</v>
      </c>
    </row>
    <row r="359" spans="1:30" x14ac:dyDescent="0.25">
      <c r="A359">
        <v>3464</v>
      </c>
      <c r="B359" t="s">
        <v>142</v>
      </c>
      <c r="C359" s="11" t="s">
        <v>143</v>
      </c>
      <c r="D359" s="11">
        <f t="shared" si="5"/>
        <v>1007814.5</v>
      </c>
      <c r="E359" s="6">
        <v>1007814.5</v>
      </c>
      <c r="F359" s="6">
        <v>0</v>
      </c>
      <c r="G359" s="6">
        <v>0</v>
      </c>
      <c r="H359">
        <v>0</v>
      </c>
      <c r="I359">
        <v>146737.79999999999</v>
      </c>
      <c r="J359">
        <v>31443.82</v>
      </c>
      <c r="K359">
        <v>10481.280000000001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859464</v>
      </c>
      <c r="T359" s="2">
        <v>42476</v>
      </c>
      <c r="V359" t="s">
        <v>80</v>
      </c>
      <c r="W359">
        <v>401704</v>
      </c>
      <c r="X359">
        <v>0</v>
      </c>
      <c r="Y359" t="s">
        <v>551</v>
      </c>
      <c r="Z359" s="6">
        <v>0</v>
      </c>
      <c r="AA359" t="s">
        <v>105</v>
      </c>
      <c r="AB359">
        <v>0</v>
      </c>
      <c r="AC359">
        <v>-0.18</v>
      </c>
      <c r="AD359" t="s">
        <v>3829</v>
      </c>
    </row>
    <row r="360" spans="1:30" x14ac:dyDescent="0.25">
      <c r="A360">
        <v>4159</v>
      </c>
      <c r="B360" t="s">
        <v>158</v>
      </c>
      <c r="C360" s="11" t="s">
        <v>159</v>
      </c>
      <c r="D360" s="11">
        <f t="shared" si="5"/>
        <v>300000</v>
      </c>
      <c r="E360" s="6">
        <v>300000</v>
      </c>
      <c r="F360" s="6">
        <v>0</v>
      </c>
      <c r="G360" s="6">
        <v>0</v>
      </c>
      <c r="H360">
        <v>0</v>
      </c>
      <c r="I360">
        <v>33000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267000</v>
      </c>
      <c r="T360" s="2">
        <v>45516</v>
      </c>
      <c r="V360" t="s">
        <v>31</v>
      </c>
      <c r="W360" t="s">
        <v>42</v>
      </c>
      <c r="X360">
        <v>0</v>
      </c>
      <c r="Y360" t="s">
        <v>551</v>
      </c>
      <c r="Z360" s="6">
        <v>0</v>
      </c>
      <c r="AA360" t="s">
        <v>43</v>
      </c>
      <c r="AB360">
        <v>0</v>
      </c>
      <c r="AC360">
        <v>0</v>
      </c>
      <c r="AD360" t="s">
        <v>3807</v>
      </c>
    </row>
    <row r="361" spans="1:30" x14ac:dyDescent="0.25">
      <c r="A361">
        <v>4647</v>
      </c>
      <c r="B361" t="s">
        <v>172</v>
      </c>
      <c r="C361" s="11" t="s">
        <v>173</v>
      </c>
      <c r="D361" s="11">
        <f t="shared" si="5"/>
        <v>500000</v>
      </c>
      <c r="E361" s="6">
        <v>500000</v>
      </c>
      <c r="F361" s="6">
        <v>0</v>
      </c>
      <c r="G361" s="6">
        <v>0</v>
      </c>
      <c r="H361">
        <v>0</v>
      </c>
      <c r="I361">
        <v>70000</v>
      </c>
      <c r="J361">
        <v>15000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415000</v>
      </c>
      <c r="T361" s="2">
        <v>43284</v>
      </c>
      <c r="V361" t="s">
        <v>31</v>
      </c>
      <c r="W361">
        <v>106302</v>
      </c>
      <c r="X361">
        <v>0</v>
      </c>
      <c r="Y361" t="s">
        <v>551</v>
      </c>
      <c r="Z361" s="6">
        <v>0</v>
      </c>
      <c r="AA361" t="s">
        <v>43</v>
      </c>
      <c r="AB361">
        <v>0</v>
      </c>
      <c r="AC361">
        <v>0</v>
      </c>
      <c r="AD361" t="s">
        <v>643</v>
      </c>
    </row>
    <row r="362" spans="1:30" x14ac:dyDescent="0.25">
      <c r="A362">
        <v>5156</v>
      </c>
      <c r="B362" t="s">
        <v>194</v>
      </c>
      <c r="C362" s="11" t="s">
        <v>195</v>
      </c>
      <c r="D362" s="11">
        <f t="shared" si="5"/>
        <v>1101963.5</v>
      </c>
      <c r="E362" s="6">
        <v>1101963.5</v>
      </c>
      <c r="F362" s="6">
        <v>0</v>
      </c>
      <c r="G362" s="6">
        <v>0</v>
      </c>
      <c r="H362">
        <v>0</v>
      </c>
      <c r="I362">
        <v>160445.9</v>
      </c>
      <c r="J362">
        <v>34381.269999999997</v>
      </c>
      <c r="K362">
        <v>11460.43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939754</v>
      </c>
      <c r="T362" s="2">
        <v>42476</v>
      </c>
      <c r="V362" t="s">
        <v>31</v>
      </c>
      <c r="W362">
        <v>406</v>
      </c>
      <c r="X362">
        <v>0</v>
      </c>
      <c r="Y362" t="s">
        <v>551</v>
      </c>
      <c r="Z362" s="6">
        <v>0</v>
      </c>
      <c r="AA362" t="s">
        <v>196</v>
      </c>
      <c r="AB362">
        <v>0</v>
      </c>
      <c r="AC362">
        <v>-0.44</v>
      </c>
      <c r="AD362" t="s">
        <v>3828</v>
      </c>
    </row>
    <row r="363" spans="1:30" x14ac:dyDescent="0.25">
      <c r="A363">
        <v>6852</v>
      </c>
      <c r="B363" t="s">
        <v>338</v>
      </c>
      <c r="C363" s="11" t="s">
        <v>339</v>
      </c>
      <c r="D363" s="11">
        <f t="shared" si="5"/>
        <v>1007814.5</v>
      </c>
      <c r="E363" s="6">
        <v>1007814.5</v>
      </c>
      <c r="F363" s="6">
        <v>0</v>
      </c>
      <c r="G363" s="6">
        <v>0</v>
      </c>
      <c r="H363">
        <v>0</v>
      </c>
      <c r="I363">
        <v>146737.79999999999</v>
      </c>
      <c r="J363">
        <v>31443.82</v>
      </c>
      <c r="K363">
        <v>10481.280000000001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859464</v>
      </c>
      <c r="T363" s="2">
        <v>45516</v>
      </c>
      <c r="V363" t="s">
        <v>31</v>
      </c>
      <c r="W363">
        <v>123305</v>
      </c>
      <c r="X363">
        <v>0</v>
      </c>
      <c r="Y363" t="s">
        <v>551</v>
      </c>
      <c r="Z363" s="6">
        <v>0</v>
      </c>
      <c r="AA363" t="s">
        <v>105</v>
      </c>
      <c r="AB363">
        <v>0</v>
      </c>
      <c r="AC363">
        <v>-0.18</v>
      </c>
      <c r="AD363" t="s">
        <v>3829</v>
      </c>
    </row>
    <row r="364" spans="1:30" x14ac:dyDescent="0.25">
      <c r="A364">
        <v>7239</v>
      </c>
      <c r="B364" t="s">
        <v>659</v>
      </c>
      <c r="C364" s="11" t="s">
        <v>1288</v>
      </c>
      <c r="D364" s="11">
        <f t="shared" si="5"/>
        <v>300000</v>
      </c>
      <c r="E364" s="6">
        <v>300000</v>
      </c>
      <c r="F364" s="6">
        <v>0</v>
      </c>
      <c r="G364" s="6">
        <v>0</v>
      </c>
      <c r="H364">
        <v>0</v>
      </c>
      <c r="I364">
        <v>33000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267000</v>
      </c>
      <c r="T364" s="2">
        <v>45405</v>
      </c>
      <c r="V364">
        <v>1</v>
      </c>
      <c r="W364" t="s">
        <v>42</v>
      </c>
      <c r="X364">
        <v>0</v>
      </c>
      <c r="Y364" t="s">
        <v>551</v>
      </c>
      <c r="Z364" s="6">
        <v>0</v>
      </c>
      <c r="AA364" t="s">
        <v>43</v>
      </c>
      <c r="AB364">
        <v>0</v>
      </c>
      <c r="AC364">
        <v>0</v>
      </c>
      <c r="AD364" t="s">
        <v>3807</v>
      </c>
    </row>
    <row r="365" spans="1:30" x14ac:dyDescent="0.25">
      <c r="A365">
        <v>7292</v>
      </c>
      <c r="B365" t="s">
        <v>1444</v>
      </c>
      <c r="C365" s="11" t="s">
        <v>1515</v>
      </c>
      <c r="D365" s="11">
        <f t="shared" si="5"/>
        <v>1007814.5</v>
      </c>
      <c r="E365" s="6">
        <v>1007814.5</v>
      </c>
      <c r="F365" s="6">
        <v>0</v>
      </c>
      <c r="G365" s="6">
        <v>0</v>
      </c>
      <c r="H365">
        <v>0</v>
      </c>
      <c r="I365">
        <v>146737.79999999999</v>
      </c>
      <c r="J365">
        <v>31443.82</v>
      </c>
      <c r="K365">
        <v>10481.280000000001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859464</v>
      </c>
      <c r="T365" s="2">
        <v>45446</v>
      </c>
      <c r="V365" t="s">
        <v>31</v>
      </c>
      <c r="W365">
        <v>406</v>
      </c>
      <c r="X365">
        <v>0</v>
      </c>
      <c r="Y365" t="s">
        <v>551</v>
      </c>
      <c r="Z365" s="6">
        <v>0</v>
      </c>
      <c r="AA365" t="s">
        <v>105</v>
      </c>
      <c r="AB365">
        <v>0</v>
      </c>
      <c r="AC365">
        <v>-0.18</v>
      </c>
      <c r="AD365" t="s">
        <v>3829</v>
      </c>
    </row>
    <row r="366" spans="1:30" x14ac:dyDescent="0.25">
      <c r="A366">
        <v>7309</v>
      </c>
      <c r="B366" t="s">
        <v>2070</v>
      </c>
      <c r="C366" s="11" t="s">
        <v>1612</v>
      </c>
      <c r="D366" s="11">
        <f t="shared" si="5"/>
        <v>1300000</v>
      </c>
      <c r="E366" s="6">
        <v>1300000</v>
      </c>
      <c r="F366" s="6">
        <v>0</v>
      </c>
      <c r="G366" s="6">
        <v>0</v>
      </c>
      <c r="H366">
        <v>0</v>
      </c>
      <c r="I366">
        <v>182000</v>
      </c>
      <c r="J366">
        <v>39000</v>
      </c>
      <c r="K366">
        <v>0</v>
      </c>
      <c r="L366">
        <v>0</v>
      </c>
      <c r="M366">
        <v>0</v>
      </c>
      <c r="N366">
        <v>0</v>
      </c>
      <c r="O366">
        <v>269750</v>
      </c>
      <c r="P366">
        <v>0</v>
      </c>
      <c r="Q366">
        <v>0</v>
      </c>
      <c r="R366">
        <v>0</v>
      </c>
      <c r="S366">
        <v>809250</v>
      </c>
      <c r="T366" s="2">
        <v>45488</v>
      </c>
      <c r="V366">
        <v>1</v>
      </c>
      <c r="W366">
        <v>113809</v>
      </c>
      <c r="X366">
        <v>0</v>
      </c>
      <c r="Y366" t="s">
        <v>551</v>
      </c>
      <c r="Z366" s="6">
        <v>0</v>
      </c>
      <c r="AA366" t="s">
        <v>43</v>
      </c>
      <c r="AB366">
        <v>0</v>
      </c>
      <c r="AC366">
        <v>0</v>
      </c>
      <c r="AD366" t="s">
        <v>3818</v>
      </c>
    </row>
    <row r="367" spans="1:30" x14ac:dyDescent="0.25">
      <c r="A367">
        <v>7318</v>
      </c>
      <c r="B367" t="s">
        <v>2085</v>
      </c>
      <c r="C367" s="11" t="s">
        <v>2086</v>
      </c>
      <c r="D367" s="11">
        <f t="shared" si="5"/>
        <v>300000</v>
      </c>
      <c r="E367" s="6">
        <v>300000</v>
      </c>
      <c r="F367" s="6">
        <v>0</v>
      </c>
      <c r="G367" s="6">
        <v>0</v>
      </c>
      <c r="H367">
        <v>0</v>
      </c>
      <c r="I367">
        <v>33000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267000</v>
      </c>
      <c r="T367" s="2">
        <v>45502</v>
      </c>
      <c r="U367" s="2">
        <v>45628</v>
      </c>
      <c r="V367">
        <v>1</v>
      </c>
      <c r="W367" t="s">
        <v>42</v>
      </c>
      <c r="X367">
        <v>0</v>
      </c>
      <c r="Y367" t="s">
        <v>551</v>
      </c>
      <c r="Z367" s="6">
        <v>0</v>
      </c>
      <c r="AA367" t="s">
        <v>43</v>
      </c>
      <c r="AB367">
        <v>0</v>
      </c>
      <c r="AC367">
        <v>0</v>
      </c>
      <c r="AD367" t="s">
        <v>3807</v>
      </c>
    </row>
    <row r="368" spans="1:30" x14ac:dyDescent="0.25">
      <c r="A368">
        <v>7321</v>
      </c>
      <c r="B368" t="s">
        <v>3819</v>
      </c>
      <c r="C368" s="11" t="s">
        <v>1639</v>
      </c>
      <c r="D368" s="11">
        <f t="shared" si="5"/>
        <v>1278647.7</v>
      </c>
      <c r="E368" s="6">
        <v>1278647.7</v>
      </c>
      <c r="F368" s="6">
        <v>0</v>
      </c>
      <c r="G368" s="6">
        <v>0</v>
      </c>
      <c r="H368">
        <v>0</v>
      </c>
      <c r="I368">
        <v>186171.11</v>
      </c>
      <c r="J368">
        <v>39893.81</v>
      </c>
      <c r="K368">
        <v>13297.94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1090431</v>
      </c>
      <c r="T368" s="2">
        <v>45512</v>
      </c>
      <c r="V368" t="s">
        <v>31</v>
      </c>
      <c r="W368">
        <v>100106</v>
      </c>
      <c r="X368">
        <v>0</v>
      </c>
      <c r="Y368" t="s">
        <v>551</v>
      </c>
      <c r="Z368" s="6">
        <v>0</v>
      </c>
      <c r="AA368" t="s">
        <v>3820</v>
      </c>
      <c r="AB368">
        <v>0</v>
      </c>
      <c r="AC368">
        <v>0.25</v>
      </c>
      <c r="AD368" t="s">
        <v>3830</v>
      </c>
    </row>
    <row r="369" spans="1:30" x14ac:dyDescent="0.25">
      <c r="A369">
        <v>7346</v>
      </c>
      <c r="B369" t="s">
        <v>3835</v>
      </c>
      <c r="C369" s="11" t="s">
        <v>1680</v>
      </c>
      <c r="D369" s="11">
        <f t="shared" si="5"/>
        <v>679458.56</v>
      </c>
      <c r="E369" s="6">
        <v>679458.56</v>
      </c>
      <c r="F369" s="6">
        <v>0</v>
      </c>
      <c r="G369" s="6">
        <v>0</v>
      </c>
      <c r="H369">
        <v>0</v>
      </c>
      <c r="I369">
        <v>98929.17</v>
      </c>
      <c r="J369">
        <v>21199.11</v>
      </c>
      <c r="K369">
        <v>7066.37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579442</v>
      </c>
      <c r="T369" s="2">
        <v>45573</v>
      </c>
      <c r="V369" t="s">
        <v>31</v>
      </c>
      <c r="W369">
        <v>3009</v>
      </c>
      <c r="X369">
        <v>0</v>
      </c>
      <c r="Y369" t="s">
        <v>551</v>
      </c>
      <c r="Z369" s="6">
        <v>0</v>
      </c>
      <c r="AA369" t="s">
        <v>396</v>
      </c>
      <c r="AB369">
        <v>0</v>
      </c>
      <c r="AC369">
        <v>-0.25</v>
      </c>
      <c r="AD369" t="s">
        <v>3836</v>
      </c>
    </row>
    <row r="370" spans="1:30" x14ac:dyDescent="0.25">
      <c r="A370">
        <v>7347</v>
      </c>
      <c r="B370" t="s">
        <v>3837</v>
      </c>
      <c r="C370" s="11" t="s">
        <v>1683</v>
      </c>
      <c r="D370" s="11">
        <f t="shared" si="5"/>
        <v>775309.34</v>
      </c>
      <c r="E370" s="6">
        <v>775309.34</v>
      </c>
      <c r="F370" s="6">
        <v>0</v>
      </c>
      <c r="G370" s="6">
        <v>0</v>
      </c>
      <c r="H370">
        <v>0</v>
      </c>
      <c r="I370">
        <v>112885.04</v>
      </c>
      <c r="J370">
        <v>24189.65</v>
      </c>
      <c r="K370">
        <v>8063.21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661184</v>
      </c>
      <c r="T370" s="2">
        <v>45572</v>
      </c>
      <c r="V370" t="s">
        <v>31</v>
      </c>
      <c r="W370">
        <v>123305</v>
      </c>
      <c r="X370">
        <v>0</v>
      </c>
      <c r="Y370" t="s">
        <v>551</v>
      </c>
      <c r="Z370" s="6">
        <v>0</v>
      </c>
      <c r="AA370" t="s">
        <v>3838</v>
      </c>
      <c r="AB370">
        <v>0</v>
      </c>
      <c r="AC370">
        <v>0.19</v>
      </c>
      <c r="AD370" t="s">
        <v>3839</v>
      </c>
    </row>
    <row r="371" spans="1:30" x14ac:dyDescent="0.25">
      <c r="A371">
        <v>7349</v>
      </c>
      <c r="B371" t="s">
        <v>3840</v>
      </c>
      <c r="C371" s="11" t="s">
        <v>1686</v>
      </c>
      <c r="D371" s="11">
        <f t="shared" si="5"/>
        <v>503907.25</v>
      </c>
      <c r="E371" s="6">
        <v>503907.25</v>
      </c>
      <c r="F371" s="6">
        <v>0</v>
      </c>
      <c r="G371" s="6">
        <v>0</v>
      </c>
      <c r="H371">
        <v>0</v>
      </c>
      <c r="I371">
        <v>73368.899999999994</v>
      </c>
      <c r="J371">
        <v>15721.91</v>
      </c>
      <c r="K371">
        <v>5240.63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429732</v>
      </c>
      <c r="T371" s="2">
        <v>45581</v>
      </c>
      <c r="V371" t="s">
        <v>31</v>
      </c>
      <c r="W371">
        <v>3009</v>
      </c>
      <c r="X371">
        <v>0</v>
      </c>
      <c r="Y371" t="s">
        <v>551</v>
      </c>
      <c r="Z371" s="6">
        <v>0</v>
      </c>
      <c r="AA371" t="s">
        <v>105</v>
      </c>
      <c r="AB371">
        <v>0</v>
      </c>
      <c r="AC371">
        <v>-0.1</v>
      </c>
      <c r="AD371" t="s">
        <v>3841</v>
      </c>
    </row>
    <row r="372" spans="1:30" x14ac:dyDescent="0.25">
      <c r="A372">
        <v>7350</v>
      </c>
      <c r="B372" t="s">
        <v>3842</v>
      </c>
      <c r="C372" s="11" t="s">
        <v>1689</v>
      </c>
      <c r="D372" s="11">
        <f t="shared" si="5"/>
        <v>1084338</v>
      </c>
      <c r="E372" s="6">
        <v>1084338</v>
      </c>
      <c r="F372" s="6">
        <v>0</v>
      </c>
      <c r="G372" s="6">
        <v>0</v>
      </c>
      <c r="H372">
        <v>0</v>
      </c>
      <c r="I372">
        <v>151807.32</v>
      </c>
      <c r="J372">
        <v>32530.14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900001</v>
      </c>
      <c r="T372" s="2">
        <v>45579</v>
      </c>
      <c r="V372">
        <v>1</v>
      </c>
      <c r="W372">
        <v>400909</v>
      </c>
      <c r="X372">
        <v>0</v>
      </c>
      <c r="Y372" t="s">
        <v>551</v>
      </c>
      <c r="Z372" s="6">
        <v>0</v>
      </c>
      <c r="AA372" t="s">
        <v>43</v>
      </c>
      <c r="AB372">
        <v>0</v>
      </c>
      <c r="AC372">
        <v>0.46</v>
      </c>
      <c r="AD372" t="s">
        <v>3843</v>
      </c>
    </row>
    <row r="373" spans="1:30" x14ac:dyDescent="0.25">
      <c r="D373" s="11"/>
    </row>
    <row r="374" spans="1:30" x14ac:dyDescent="0.25">
      <c r="D374" s="11"/>
    </row>
    <row r="375" spans="1:30" x14ac:dyDescent="0.25">
      <c r="D375" s="11"/>
    </row>
    <row r="376" spans="1:30" x14ac:dyDescent="0.25">
      <c r="D376" s="11"/>
    </row>
    <row r="377" spans="1:30" x14ac:dyDescent="0.25">
      <c r="D377" s="11"/>
    </row>
    <row r="378" spans="1:30" x14ac:dyDescent="0.25">
      <c r="D378" s="11"/>
    </row>
    <row r="379" spans="1:30" x14ac:dyDescent="0.25">
      <c r="D379" s="11"/>
    </row>
    <row r="380" spans="1:30" x14ac:dyDescent="0.25">
      <c r="D380" s="11"/>
    </row>
    <row r="381" spans="1:30" x14ac:dyDescent="0.25">
      <c r="D381" s="11"/>
    </row>
    <row r="382" spans="1:30" x14ac:dyDescent="0.25">
      <c r="D382" s="11"/>
    </row>
    <row r="383" spans="1:30" x14ac:dyDescent="0.25">
      <c r="D383" s="11"/>
    </row>
    <row r="384" spans="1:30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C527-D236-4687-89E1-D2652ECB699B}">
  <sheetPr>
    <tabColor rgb="FFFFC000"/>
  </sheetPr>
  <dimension ref="A1:AD299"/>
  <sheetViews>
    <sheetView topLeftCell="A278" workbookViewId="0">
      <selection activeCell="J295" sqref="J295"/>
    </sheetView>
  </sheetViews>
  <sheetFormatPr baseColWidth="10" defaultRowHeight="15" x14ac:dyDescent="0.25"/>
  <cols>
    <col min="3" max="3" width="15.8554687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553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+E2+F2+Z2+S2+K2+J2+I2</f>
        <v>147655.96</v>
      </c>
      <c r="E2">
        <v>0</v>
      </c>
      <c r="F2">
        <v>0</v>
      </c>
      <c r="G2">
        <v>0</v>
      </c>
      <c r="H2">
        <v>0</v>
      </c>
      <c r="I2">
        <v>20671.87</v>
      </c>
      <c r="J2">
        <v>4429.6899999999996</v>
      </c>
      <c r="K2">
        <v>3691.4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118863</v>
      </c>
      <c r="T2" s="2">
        <v>45261</v>
      </c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3083</v>
      </c>
      <c r="AB2">
        <v>0</v>
      </c>
      <c r="AC2">
        <v>-0.21</v>
      </c>
      <c r="AD2" t="s">
        <v>3084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+E3+F3+Z3+S3+K3+J3+I3</f>
        <v>89479.510000000009</v>
      </c>
      <c r="E3">
        <v>0</v>
      </c>
      <c r="F3">
        <v>0</v>
      </c>
      <c r="G3">
        <v>0</v>
      </c>
      <c r="H3">
        <v>0</v>
      </c>
      <c r="I3">
        <v>12527.13</v>
      </c>
      <c r="J3">
        <v>2684.39</v>
      </c>
      <c r="K3">
        <v>2236.9899999999998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72031</v>
      </c>
      <c r="T3" s="2">
        <v>45261</v>
      </c>
      <c r="V3" t="s">
        <v>31</v>
      </c>
      <c r="W3">
        <v>119906</v>
      </c>
      <c r="X3">
        <v>0</v>
      </c>
      <c r="Y3" t="s">
        <v>551</v>
      </c>
      <c r="Z3">
        <v>0</v>
      </c>
      <c r="AA3" t="s">
        <v>3083</v>
      </c>
      <c r="AB3">
        <v>0</v>
      </c>
      <c r="AC3">
        <v>0.02</v>
      </c>
      <c r="AD3" t="s">
        <v>3085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53970.159999999996</v>
      </c>
      <c r="E4">
        <v>0</v>
      </c>
      <c r="F4">
        <v>0</v>
      </c>
      <c r="G4">
        <v>0</v>
      </c>
      <c r="H4">
        <v>0</v>
      </c>
      <c r="I4">
        <v>7555.81</v>
      </c>
      <c r="J4">
        <v>1619.1</v>
      </c>
      <c r="K4">
        <v>1349.25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43446</v>
      </c>
      <c r="T4" s="2">
        <v>45261</v>
      </c>
      <c r="V4" t="s">
        <v>31</v>
      </c>
      <c r="W4">
        <v>2808</v>
      </c>
      <c r="X4">
        <v>0</v>
      </c>
      <c r="Y4" t="s">
        <v>551</v>
      </c>
      <c r="Z4">
        <v>0</v>
      </c>
      <c r="AA4" t="s">
        <v>3086</v>
      </c>
      <c r="AB4">
        <v>0</v>
      </c>
      <c r="AC4">
        <v>0.11</v>
      </c>
      <c r="AD4" t="s">
        <v>3087</v>
      </c>
    </row>
    <row r="5" spans="1:30" x14ac:dyDescent="0.25">
      <c r="A5">
        <v>311</v>
      </c>
      <c r="B5" t="s">
        <v>38</v>
      </c>
      <c r="C5" t="s">
        <v>39</v>
      </c>
      <c r="D5" s="11">
        <f t="shared" si="0"/>
        <v>132718.04</v>
      </c>
      <c r="E5">
        <v>0</v>
      </c>
      <c r="F5">
        <v>0</v>
      </c>
      <c r="G5">
        <v>0</v>
      </c>
      <c r="H5">
        <v>0</v>
      </c>
      <c r="I5">
        <v>18580.54</v>
      </c>
      <c r="J5">
        <v>3981.54</v>
      </c>
      <c r="K5">
        <v>3317.96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106838</v>
      </c>
      <c r="T5" s="2">
        <v>42339</v>
      </c>
      <c r="V5" t="s">
        <v>31</v>
      </c>
      <c r="W5">
        <v>100601</v>
      </c>
      <c r="X5">
        <v>0</v>
      </c>
      <c r="Y5" t="s">
        <v>551</v>
      </c>
      <c r="Z5">
        <v>0</v>
      </c>
      <c r="AA5" t="s">
        <v>3083</v>
      </c>
      <c r="AB5">
        <v>0</v>
      </c>
      <c r="AC5">
        <v>-0.14000000000000001</v>
      </c>
      <c r="AD5" t="s">
        <v>3088</v>
      </c>
    </row>
    <row r="6" spans="1:30" x14ac:dyDescent="0.25">
      <c r="A6">
        <v>318</v>
      </c>
      <c r="B6" t="s">
        <v>1445</v>
      </c>
      <c r="C6" t="s">
        <v>1487</v>
      </c>
      <c r="D6" s="11">
        <f t="shared" si="0"/>
        <v>52383.85</v>
      </c>
      <c r="E6">
        <v>0</v>
      </c>
      <c r="F6">
        <v>0</v>
      </c>
      <c r="G6">
        <v>0</v>
      </c>
      <c r="H6">
        <v>0</v>
      </c>
      <c r="I6">
        <v>7333.75</v>
      </c>
      <c r="J6">
        <v>1571.51</v>
      </c>
      <c r="K6">
        <v>1309.5899999999999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42169</v>
      </c>
      <c r="T6" s="2">
        <v>45446</v>
      </c>
      <c r="V6" t="s">
        <v>31</v>
      </c>
      <c r="W6">
        <v>105408</v>
      </c>
      <c r="X6">
        <v>0</v>
      </c>
      <c r="Y6" t="s">
        <v>551</v>
      </c>
      <c r="Z6">
        <v>0</v>
      </c>
      <c r="AA6" t="s">
        <v>3086</v>
      </c>
      <c r="AB6">
        <v>0</v>
      </c>
      <c r="AC6">
        <v>-0.08</v>
      </c>
      <c r="AD6" t="s">
        <v>3089</v>
      </c>
    </row>
    <row r="7" spans="1:30" x14ac:dyDescent="0.25">
      <c r="A7">
        <v>355</v>
      </c>
      <c r="B7" t="s">
        <v>2101</v>
      </c>
      <c r="C7" t="s">
        <v>2102</v>
      </c>
      <c r="D7" s="11">
        <f t="shared" si="0"/>
        <v>36632.32</v>
      </c>
      <c r="E7">
        <v>0</v>
      </c>
      <c r="F7">
        <v>0</v>
      </c>
      <c r="G7">
        <v>0</v>
      </c>
      <c r="H7">
        <v>0</v>
      </c>
      <c r="I7">
        <v>5128.54</v>
      </c>
      <c r="J7">
        <v>1098.98</v>
      </c>
      <c r="K7">
        <v>915.8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29489</v>
      </c>
      <c r="T7" s="2">
        <v>45566</v>
      </c>
      <c r="V7" t="s">
        <v>80</v>
      </c>
      <c r="W7">
        <v>2907</v>
      </c>
      <c r="X7">
        <v>0</v>
      </c>
      <c r="Y7" t="s">
        <v>551</v>
      </c>
      <c r="Z7">
        <v>0</v>
      </c>
      <c r="AA7" t="s">
        <v>3086</v>
      </c>
      <c r="AB7">
        <v>0</v>
      </c>
      <c r="AC7">
        <v>-0.03</v>
      </c>
      <c r="AD7" t="s">
        <v>3090</v>
      </c>
    </row>
    <row r="8" spans="1:30" x14ac:dyDescent="0.25">
      <c r="A8">
        <v>370</v>
      </c>
      <c r="B8" t="s">
        <v>49</v>
      </c>
      <c r="C8" t="s">
        <v>50</v>
      </c>
      <c r="D8" s="11">
        <f t="shared" si="0"/>
        <v>116516.74</v>
      </c>
      <c r="E8">
        <v>0</v>
      </c>
      <c r="F8">
        <v>0</v>
      </c>
      <c r="G8">
        <v>0</v>
      </c>
      <c r="H8">
        <v>0</v>
      </c>
      <c r="I8">
        <v>16312.33</v>
      </c>
      <c r="J8">
        <v>3495.5</v>
      </c>
      <c r="K8">
        <v>2912.91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93796</v>
      </c>
      <c r="T8" s="2">
        <v>45554</v>
      </c>
      <c r="V8" t="s">
        <v>31</v>
      </c>
      <c r="W8">
        <v>121705</v>
      </c>
      <c r="X8">
        <v>0</v>
      </c>
      <c r="Y8" t="s">
        <v>551</v>
      </c>
      <c r="Z8">
        <v>0</v>
      </c>
      <c r="AA8" t="s">
        <v>3086</v>
      </c>
      <c r="AB8">
        <v>0</v>
      </c>
      <c r="AC8">
        <v>0.04</v>
      </c>
      <c r="AD8" t="s">
        <v>3091</v>
      </c>
    </row>
    <row r="9" spans="1:30" x14ac:dyDescent="0.25">
      <c r="A9">
        <v>376</v>
      </c>
      <c r="B9" t="s">
        <v>51</v>
      </c>
      <c r="C9" t="s">
        <v>52</v>
      </c>
      <c r="D9" s="11">
        <f t="shared" si="0"/>
        <v>58093.31</v>
      </c>
      <c r="E9">
        <v>0</v>
      </c>
      <c r="F9">
        <v>0</v>
      </c>
      <c r="G9">
        <v>0</v>
      </c>
      <c r="H9">
        <v>0</v>
      </c>
      <c r="I9">
        <v>8133.15</v>
      </c>
      <c r="J9">
        <v>1742.81</v>
      </c>
      <c r="K9">
        <v>1452.35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46765</v>
      </c>
      <c r="T9" s="2">
        <v>45261</v>
      </c>
      <c r="V9" t="s">
        <v>31</v>
      </c>
      <c r="W9">
        <v>3009</v>
      </c>
      <c r="X9">
        <v>0</v>
      </c>
      <c r="Y9" t="s">
        <v>551</v>
      </c>
      <c r="Z9">
        <v>0</v>
      </c>
      <c r="AA9" t="s">
        <v>3086</v>
      </c>
      <c r="AB9">
        <v>0</v>
      </c>
      <c r="AC9">
        <v>-0.64</v>
      </c>
      <c r="AD9" t="s">
        <v>3092</v>
      </c>
    </row>
    <row r="10" spans="1:30" x14ac:dyDescent="0.25">
      <c r="A10">
        <v>499</v>
      </c>
      <c r="B10" t="s">
        <v>55</v>
      </c>
      <c r="C10" t="s">
        <v>56</v>
      </c>
      <c r="D10" s="11">
        <f t="shared" si="0"/>
        <v>54265.74</v>
      </c>
      <c r="E10">
        <v>0</v>
      </c>
      <c r="F10">
        <v>0</v>
      </c>
      <c r="G10">
        <v>0</v>
      </c>
      <c r="H10">
        <v>0</v>
      </c>
      <c r="I10">
        <v>7597.15</v>
      </c>
      <c r="J10">
        <v>1627.96</v>
      </c>
      <c r="K10">
        <v>1356.63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43684</v>
      </c>
      <c r="T10" s="2">
        <v>45261</v>
      </c>
      <c r="V10">
        <v>1</v>
      </c>
      <c r="W10">
        <v>3207</v>
      </c>
      <c r="X10">
        <v>0</v>
      </c>
      <c r="Y10" t="s">
        <v>551</v>
      </c>
      <c r="Z10">
        <v>0</v>
      </c>
      <c r="AA10" t="s">
        <v>3083</v>
      </c>
      <c r="AB10">
        <v>0</v>
      </c>
      <c r="AC10">
        <v>0.35</v>
      </c>
      <c r="AD10" t="s">
        <v>3093</v>
      </c>
    </row>
    <row r="11" spans="1:30" x14ac:dyDescent="0.25">
      <c r="A11">
        <v>512</v>
      </c>
      <c r="B11" t="s">
        <v>57</v>
      </c>
      <c r="C11" t="s">
        <v>58</v>
      </c>
      <c r="D11" s="11">
        <f t="shared" si="0"/>
        <v>49088.24</v>
      </c>
      <c r="E11">
        <v>0</v>
      </c>
      <c r="F11">
        <v>0</v>
      </c>
      <c r="G11">
        <v>0</v>
      </c>
      <c r="H11">
        <v>0</v>
      </c>
      <c r="I11">
        <v>6872.38</v>
      </c>
      <c r="J11">
        <v>1472.65</v>
      </c>
      <c r="K11">
        <v>1227.21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39516</v>
      </c>
      <c r="T11" s="2">
        <v>45261</v>
      </c>
      <c r="V11" t="s">
        <v>31</v>
      </c>
      <c r="W11">
        <v>105408</v>
      </c>
      <c r="X11">
        <v>0</v>
      </c>
      <c r="Y11" t="s">
        <v>551</v>
      </c>
      <c r="Z11">
        <v>0</v>
      </c>
      <c r="AA11" t="s">
        <v>3086</v>
      </c>
      <c r="AB11">
        <v>0</v>
      </c>
      <c r="AC11">
        <v>-0.23</v>
      </c>
      <c r="AD11" t="s">
        <v>3094</v>
      </c>
    </row>
    <row r="12" spans="1:30" x14ac:dyDescent="0.25">
      <c r="A12">
        <v>708</v>
      </c>
      <c r="B12" t="s">
        <v>2497</v>
      </c>
      <c r="C12" t="s">
        <v>1555</v>
      </c>
      <c r="D12" s="11">
        <f t="shared" si="0"/>
        <v>38206.129999999997</v>
      </c>
      <c r="E12">
        <v>0</v>
      </c>
      <c r="F12">
        <v>0</v>
      </c>
      <c r="G12">
        <v>0</v>
      </c>
      <c r="H12">
        <v>0</v>
      </c>
      <c r="I12">
        <v>5348.81</v>
      </c>
      <c r="J12">
        <v>1146.17</v>
      </c>
      <c r="K12">
        <v>955.15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30756</v>
      </c>
      <c r="T12" s="2">
        <v>45539</v>
      </c>
      <c r="V12">
        <v>1</v>
      </c>
      <c r="W12">
        <v>105408</v>
      </c>
      <c r="X12">
        <v>0</v>
      </c>
      <c r="Y12" t="s">
        <v>551</v>
      </c>
      <c r="Z12">
        <v>0</v>
      </c>
      <c r="AA12" t="s">
        <v>3086</v>
      </c>
      <c r="AB12">
        <v>0</v>
      </c>
      <c r="AC12">
        <v>0.36</v>
      </c>
      <c r="AD12" t="s">
        <v>3095</v>
      </c>
    </row>
    <row r="13" spans="1:30" x14ac:dyDescent="0.25">
      <c r="A13">
        <v>779</v>
      </c>
      <c r="B13" t="s">
        <v>2499</v>
      </c>
      <c r="C13" t="s">
        <v>1557</v>
      </c>
      <c r="D13" s="11">
        <f t="shared" si="0"/>
        <v>36924.239999999998</v>
      </c>
      <c r="E13">
        <v>0</v>
      </c>
      <c r="F13">
        <v>0</v>
      </c>
      <c r="G13">
        <v>0</v>
      </c>
      <c r="H13">
        <v>0</v>
      </c>
      <c r="I13">
        <v>5169.41</v>
      </c>
      <c r="J13">
        <v>1107.73</v>
      </c>
      <c r="K13">
        <v>923.1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29724</v>
      </c>
      <c r="T13" s="2">
        <v>45547</v>
      </c>
      <c r="V13">
        <v>1</v>
      </c>
      <c r="W13">
        <v>2808</v>
      </c>
      <c r="X13">
        <v>0</v>
      </c>
      <c r="Y13" t="s">
        <v>551</v>
      </c>
      <c r="Z13">
        <v>0</v>
      </c>
      <c r="AA13" t="s">
        <v>3086</v>
      </c>
      <c r="AB13">
        <v>0</v>
      </c>
      <c r="AC13">
        <v>-0.09</v>
      </c>
      <c r="AD13" t="s">
        <v>3096</v>
      </c>
    </row>
    <row r="14" spans="1:30" x14ac:dyDescent="0.25">
      <c r="A14">
        <v>842</v>
      </c>
      <c r="B14" t="s">
        <v>63</v>
      </c>
      <c r="C14" t="s">
        <v>64</v>
      </c>
      <c r="D14" s="11">
        <f t="shared" si="0"/>
        <v>42751.49</v>
      </c>
      <c r="E14">
        <v>0</v>
      </c>
      <c r="F14">
        <v>0</v>
      </c>
      <c r="G14">
        <v>0</v>
      </c>
      <c r="H14">
        <v>0</v>
      </c>
      <c r="I14">
        <v>5985.17</v>
      </c>
      <c r="J14">
        <v>1282.54</v>
      </c>
      <c r="K14">
        <v>1068.78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34415</v>
      </c>
      <c r="T14" s="2">
        <v>45555</v>
      </c>
      <c r="V14" t="s">
        <v>31</v>
      </c>
      <c r="W14">
        <v>105408</v>
      </c>
      <c r="X14">
        <v>0</v>
      </c>
      <c r="Y14" t="s">
        <v>551</v>
      </c>
      <c r="Z14">
        <v>0</v>
      </c>
      <c r="AA14" t="s">
        <v>3086</v>
      </c>
      <c r="AB14">
        <v>0</v>
      </c>
      <c r="AC14">
        <v>0.3</v>
      </c>
      <c r="AD14" t="s">
        <v>3097</v>
      </c>
    </row>
    <row r="15" spans="1:30" x14ac:dyDescent="0.25">
      <c r="A15">
        <v>1073</v>
      </c>
      <c r="B15" t="s">
        <v>65</v>
      </c>
      <c r="C15" t="s">
        <v>66</v>
      </c>
      <c r="D15" s="11">
        <f t="shared" si="0"/>
        <v>59262.100000000006</v>
      </c>
      <c r="E15">
        <v>0</v>
      </c>
      <c r="F15">
        <v>0</v>
      </c>
      <c r="G15">
        <v>0</v>
      </c>
      <c r="H15">
        <v>0</v>
      </c>
      <c r="I15">
        <v>8296.69</v>
      </c>
      <c r="J15">
        <v>1777.86</v>
      </c>
      <c r="K15">
        <v>1481.55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47706</v>
      </c>
      <c r="T15" s="2">
        <v>45261</v>
      </c>
      <c r="V15" t="s">
        <v>31</v>
      </c>
      <c r="W15">
        <v>100106</v>
      </c>
      <c r="X15">
        <v>0</v>
      </c>
      <c r="Y15" t="s">
        <v>551</v>
      </c>
      <c r="Z15">
        <v>0</v>
      </c>
      <c r="AA15" t="s">
        <v>3086</v>
      </c>
      <c r="AB15">
        <v>0</v>
      </c>
      <c r="AC15">
        <v>-0.01</v>
      </c>
      <c r="AD15" t="s">
        <v>3098</v>
      </c>
    </row>
    <row r="16" spans="1:30" x14ac:dyDescent="0.25">
      <c r="A16">
        <v>1354</v>
      </c>
      <c r="B16" t="s">
        <v>72</v>
      </c>
      <c r="C16" t="s">
        <v>73</v>
      </c>
      <c r="D16" s="11">
        <f t="shared" si="0"/>
        <v>52383.85</v>
      </c>
      <c r="E16">
        <v>0</v>
      </c>
      <c r="F16">
        <v>0</v>
      </c>
      <c r="G16">
        <v>0</v>
      </c>
      <c r="H16">
        <v>0</v>
      </c>
      <c r="I16">
        <v>7333.75</v>
      </c>
      <c r="J16">
        <v>1571.51</v>
      </c>
      <c r="K16">
        <v>1309.5899999999999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42169</v>
      </c>
      <c r="T16" s="2">
        <v>45198</v>
      </c>
      <c r="V16" t="s">
        <v>31</v>
      </c>
      <c r="W16">
        <v>3801</v>
      </c>
      <c r="X16">
        <v>0</v>
      </c>
      <c r="Y16" t="s">
        <v>551</v>
      </c>
      <c r="Z16">
        <v>0</v>
      </c>
      <c r="AA16" t="s">
        <v>3086</v>
      </c>
      <c r="AB16">
        <v>0</v>
      </c>
      <c r="AC16">
        <v>-0.08</v>
      </c>
      <c r="AD16" t="s">
        <v>3089</v>
      </c>
    </row>
    <row r="17" spans="1:30" x14ac:dyDescent="0.25">
      <c r="A17">
        <v>1355</v>
      </c>
      <c r="B17" t="s">
        <v>524</v>
      </c>
      <c r="C17" t="s">
        <v>583</v>
      </c>
      <c r="D17" s="11">
        <f t="shared" si="0"/>
        <v>111083.23</v>
      </c>
      <c r="E17">
        <v>0</v>
      </c>
      <c r="F17">
        <v>0</v>
      </c>
      <c r="G17">
        <v>0</v>
      </c>
      <c r="H17">
        <v>0</v>
      </c>
      <c r="I17">
        <v>15551.65</v>
      </c>
      <c r="J17">
        <v>3332.5</v>
      </c>
      <c r="K17">
        <v>2777.08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89422</v>
      </c>
      <c r="T17" s="2">
        <v>45316</v>
      </c>
      <c r="V17" t="s">
        <v>31</v>
      </c>
      <c r="W17">
        <v>105408</v>
      </c>
      <c r="X17">
        <v>0</v>
      </c>
      <c r="Y17" t="s">
        <v>551</v>
      </c>
      <c r="Z17">
        <v>0</v>
      </c>
      <c r="AA17" t="s">
        <v>3086</v>
      </c>
      <c r="AB17">
        <v>0</v>
      </c>
      <c r="AC17">
        <v>0.06</v>
      </c>
      <c r="AD17" t="s">
        <v>3099</v>
      </c>
    </row>
    <row r="18" spans="1:30" x14ac:dyDescent="0.25">
      <c r="A18">
        <v>1370</v>
      </c>
      <c r="B18" t="s">
        <v>74</v>
      </c>
      <c r="C18" t="s">
        <v>75</v>
      </c>
      <c r="D18" s="11">
        <f t="shared" si="0"/>
        <v>43705.66</v>
      </c>
      <c r="E18">
        <v>0</v>
      </c>
      <c r="F18">
        <v>0</v>
      </c>
      <c r="G18">
        <v>0</v>
      </c>
      <c r="H18">
        <v>0</v>
      </c>
      <c r="I18">
        <v>6118.83</v>
      </c>
      <c r="J18">
        <v>1311.18</v>
      </c>
      <c r="K18">
        <v>1092.6500000000001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35183</v>
      </c>
      <c r="T18" s="2">
        <v>45261</v>
      </c>
      <c r="V18">
        <v>1</v>
      </c>
      <c r="W18">
        <v>105408</v>
      </c>
      <c r="X18">
        <v>0</v>
      </c>
      <c r="Y18" t="s">
        <v>551</v>
      </c>
      <c r="Z18">
        <v>0</v>
      </c>
      <c r="AA18" t="s">
        <v>3083</v>
      </c>
      <c r="AB18">
        <v>0</v>
      </c>
      <c r="AC18">
        <v>-0.23</v>
      </c>
      <c r="AD18" t="s">
        <v>3100</v>
      </c>
    </row>
    <row r="19" spans="1:30" x14ac:dyDescent="0.25">
      <c r="A19">
        <v>1383</v>
      </c>
      <c r="B19" t="s">
        <v>76</v>
      </c>
      <c r="C19" t="s">
        <v>77</v>
      </c>
      <c r="D19" s="11">
        <f t="shared" si="0"/>
        <v>44557.869999999995</v>
      </c>
      <c r="E19">
        <v>0</v>
      </c>
      <c r="F19">
        <v>0</v>
      </c>
      <c r="G19">
        <v>0</v>
      </c>
      <c r="H19">
        <v>0</v>
      </c>
      <c r="I19">
        <v>6238.16</v>
      </c>
      <c r="J19">
        <v>1336.75</v>
      </c>
      <c r="K19">
        <v>1113.96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35869</v>
      </c>
      <c r="T19" s="2">
        <v>45261</v>
      </c>
      <c r="V19">
        <v>1</v>
      </c>
      <c r="W19">
        <v>100106</v>
      </c>
      <c r="X19">
        <v>0</v>
      </c>
      <c r="Y19" t="s">
        <v>551</v>
      </c>
      <c r="Z19">
        <v>0</v>
      </c>
      <c r="AA19" t="s">
        <v>3083</v>
      </c>
      <c r="AB19">
        <v>0</v>
      </c>
      <c r="AC19">
        <v>-0.36</v>
      </c>
      <c r="AD19" t="s">
        <v>3101</v>
      </c>
    </row>
    <row r="20" spans="1:30" x14ac:dyDescent="0.25">
      <c r="A20">
        <v>1518</v>
      </c>
      <c r="B20" t="s">
        <v>88</v>
      </c>
      <c r="C20" t="s">
        <v>89</v>
      </c>
      <c r="D20" s="11">
        <f t="shared" si="0"/>
        <v>36100.74</v>
      </c>
      <c r="E20">
        <v>0</v>
      </c>
      <c r="F20">
        <v>0</v>
      </c>
      <c r="G20">
        <v>0</v>
      </c>
      <c r="H20">
        <v>0</v>
      </c>
      <c r="I20">
        <v>5054.17</v>
      </c>
      <c r="J20">
        <v>1083.04</v>
      </c>
      <c r="K20">
        <v>902.53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29061</v>
      </c>
      <c r="T20" s="2">
        <v>45261</v>
      </c>
      <c r="V20">
        <v>1</v>
      </c>
      <c r="W20">
        <v>105408</v>
      </c>
      <c r="X20">
        <v>0</v>
      </c>
      <c r="Y20" t="s">
        <v>551</v>
      </c>
      <c r="Z20">
        <v>0</v>
      </c>
      <c r="AA20" t="s">
        <v>3086</v>
      </c>
      <c r="AB20">
        <v>0</v>
      </c>
      <c r="AC20">
        <v>-0.41</v>
      </c>
      <c r="AD20" t="s">
        <v>3102</v>
      </c>
    </row>
    <row r="21" spans="1:30" x14ac:dyDescent="0.25">
      <c r="A21">
        <v>1609</v>
      </c>
      <c r="B21" t="s">
        <v>525</v>
      </c>
      <c r="C21" t="s">
        <v>584</v>
      </c>
      <c r="D21" s="11">
        <f t="shared" si="0"/>
        <v>36975.18</v>
      </c>
      <c r="E21">
        <v>0</v>
      </c>
      <c r="F21">
        <v>0</v>
      </c>
      <c r="G21">
        <v>0</v>
      </c>
      <c r="H21">
        <v>0</v>
      </c>
      <c r="I21">
        <v>5176.54</v>
      </c>
      <c r="J21">
        <v>1109.26</v>
      </c>
      <c r="K21">
        <v>924.38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29765</v>
      </c>
      <c r="T21" s="2">
        <v>45324</v>
      </c>
      <c r="V21" t="s">
        <v>31</v>
      </c>
      <c r="W21">
        <v>105408</v>
      </c>
      <c r="X21">
        <v>0</v>
      </c>
      <c r="Y21" t="s">
        <v>551</v>
      </c>
      <c r="Z21">
        <v>0</v>
      </c>
      <c r="AA21" t="s">
        <v>3086</v>
      </c>
      <c r="AB21">
        <v>0</v>
      </c>
      <c r="AC21">
        <v>-0.09</v>
      </c>
      <c r="AD21" t="s">
        <v>3103</v>
      </c>
    </row>
    <row r="22" spans="1:30" x14ac:dyDescent="0.25">
      <c r="A22">
        <v>1639</v>
      </c>
      <c r="B22" t="s">
        <v>93</v>
      </c>
      <c r="C22" t="s">
        <v>94</v>
      </c>
      <c r="D22" s="11">
        <f t="shared" si="0"/>
        <v>41204.910000000003</v>
      </c>
      <c r="E22">
        <v>0</v>
      </c>
      <c r="F22">
        <v>0</v>
      </c>
      <c r="G22">
        <v>0</v>
      </c>
      <c r="H22">
        <v>0</v>
      </c>
      <c r="I22">
        <v>5768.65</v>
      </c>
      <c r="J22">
        <v>1236.1400000000001</v>
      </c>
      <c r="K22">
        <v>1030.1199999999999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33170</v>
      </c>
      <c r="T22" s="2">
        <v>45261</v>
      </c>
      <c r="V22" t="s">
        <v>31</v>
      </c>
      <c r="W22">
        <v>100809</v>
      </c>
      <c r="X22">
        <v>0</v>
      </c>
      <c r="Y22" t="s">
        <v>551</v>
      </c>
      <c r="Z22">
        <v>0</v>
      </c>
      <c r="AA22" t="s">
        <v>3086</v>
      </c>
      <c r="AB22">
        <v>0</v>
      </c>
      <c r="AC22">
        <v>0.24</v>
      </c>
      <c r="AD22" t="s">
        <v>3104</v>
      </c>
    </row>
    <row r="23" spans="1:30" x14ac:dyDescent="0.25">
      <c r="A23">
        <v>1698</v>
      </c>
      <c r="B23" t="s">
        <v>1750</v>
      </c>
      <c r="C23" t="s">
        <v>1559</v>
      </c>
      <c r="D23" s="11">
        <f t="shared" si="0"/>
        <v>43602.33</v>
      </c>
      <c r="E23">
        <v>0</v>
      </c>
      <c r="F23">
        <v>0</v>
      </c>
      <c r="G23">
        <v>0</v>
      </c>
      <c r="H23">
        <v>0</v>
      </c>
      <c r="I23">
        <v>6104.24</v>
      </c>
      <c r="J23">
        <v>1308.05</v>
      </c>
      <c r="K23">
        <v>1090.04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35100</v>
      </c>
      <c r="T23" s="2">
        <v>45499</v>
      </c>
      <c r="V23">
        <v>1</v>
      </c>
      <c r="W23">
        <v>2808</v>
      </c>
      <c r="X23">
        <v>0</v>
      </c>
      <c r="Y23" t="s">
        <v>551</v>
      </c>
      <c r="Z23">
        <v>0</v>
      </c>
      <c r="AA23" t="s">
        <v>3086</v>
      </c>
      <c r="AB23">
        <v>0</v>
      </c>
      <c r="AC23">
        <v>0.65</v>
      </c>
      <c r="AD23" t="s">
        <v>3105</v>
      </c>
    </row>
    <row r="24" spans="1:30" x14ac:dyDescent="0.25">
      <c r="A24">
        <v>1984</v>
      </c>
      <c r="B24" t="s">
        <v>99</v>
      </c>
      <c r="C24" t="s">
        <v>100</v>
      </c>
      <c r="D24" s="11">
        <f t="shared" si="0"/>
        <v>42751.49</v>
      </c>
      <c r="E24">
        <v>0</v>
      </c>
      <c r="F24">
        <v>0</v>
      </c>
      <c r="G24">
        <v>0</v>
      </c>
      <c r="H24">
        <v>0</v>
      </c>
      <c r="I24">
        <v>5985.17</v>
      </c>
      <c r="J24">
        <v>1282.54</v>
      </c>
      <c r="K24">
        <v>1068.78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34415</v>
      </c>
      <c r="T24" s="2">
        <v>45176</v>
      </c>
      <c r="V24" t="s">
        <v>31</v>
      </c>
      <c r="W24">
        <v>105408</v>
      </c>
      <c r="X24">
        <v>0</v>
      </c>
      <c r="Y24" t="s">
        <v>551</v>
      </c>
      <c r="Z24">
        <v>0</v>
      </c>
      <c r="AA24" t="s">
        <v>3086</v>
      </c>
      <c r="AB24">
        <v>0</v>
      </c>
      <c r="AC24">
        <v>0.3</v>
      </c>
      <c r="AD24" t="s">
        <v>3097</v>
      </c>
    </row>
    <row r="25" spans="1:30" x14ac:dyDescent="0.25">
      <c r="A25">
        <v>1994</v>
      </c>
      <c r="B25" t="s">
        <v>101</v>
      </c>
      <c r="C25" t="s">
        <v>102</v>
      </c>
      <c r="D25" s="11">
        <f t="shared" si="0"/>
        <v>52383.85</v>
      </c>
      <c r="E25">
        <v>0</v>
      </c>
      <c r="F25">
        <v>0</v>
      </c>
      <c r="G25">
        <v>0</v>
      </c>
      <c r="H25">
        <v>0</v>
      </c>
      <c r="I25">
        <v>7333.75</v>
      </c>
      <c r="J25">
        <v>1571.51</v>
      </c>
      <c r="K25">
        <v>1309.5899999999999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42169</v>
      </c>
      <c r="T25" s="2">
        <v>45261</v>
      </c>
      <c r="V25" t="s">
        <v>31</v>
      </c>
      <c r="W25">
        <v>105408</v>
      </c>
      <c r="X25">
        <v>0</v>
      </c>
      <c r="Y25" t="s">
        <v>551</v>
      </c>
      <c r="Z25">
        <v>0</v>
      </c>
      <c r="AA25" t="s">
        <v>3086</v>
      </c>
      <c r="AB25">
        <v>0</v>
      </c>
      <c r="AC25">
        <v>-0.08</v>
      </c>
      <c r="AD25" t="s">
        <v>3089</v>
      </c>
    </row>
    <row r="26" spans="1:30" x14ac:dyDescent="0.25">
      <c r="A26">
        <v>2003</v>
      </c>
      <c r="B26" t="s">
        <v>2519</v>
      </c>
      <c r="C26" t="s">
        <v>2520</v>
      </c>
      <c r="D26" s="11">
        <f t="shared" si="0"/>
        <v>51858.260000000009</v>
      </c>
      <c r="E26">
        <v>0</v>
      </c>
      <c r="F26">
        <v>0</v>
      </c>
      <c r="G26">
        <v>0</v>
      </c>
      <c r="H26">
        <v>0</v>
      </c>
      <c r="I26">
        <v>7260.09</v>
      </c>
      <c r="J26">
        <v>1555.73</v>
      </c>
      <c r="K26">
        <v>1296.44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41746</v>
      </c>
      <c r="T26" s="2">
        <v>45554</v>
      </c>
      <c r="V26" t="s">
        <v>31</v>
      </c>
      <c r="W26">
        <v>105408</v>
      </c>
      <c r="X26">
        <v>0</v>
      </c>
      <c r="Y26" t="s">
        <v>551</v>
      </c>
      <c r="Z26">
        <v>0</v>
      </c>
      <c r="AA26" t="s">
        <v>3086</v>
      </c>
      <c r="AB26">
        <v>0</v>
      </c>
      <c r="AC26">
        <v>0.45</v>
      </c>
      <c r="AD26" t="s">
        <v>3106</v>
      </c>
    </row>
    <row r="27" spans="1:30" x14ac:dyDescent="0.25">
      <c r="A27">
        <v>2076</v>
      </c>
      <c r="B27" t="s">
        <v>1472</v>
      </c>
      <c r="C27" t="s">
        <v>1488</v>
      </c>
      <c r="D27" s="11">
        <f t="shared" si="0"/>
        <v>52383.85</v>
      </c>
      <c r="E27">
        <v>0</v>
      </c>
      <c r="F27">
        <v>0</v>
      </c>
      <c r="G27">
        <v>0</v>
      </c>
      <c r="H27">
        <v>0</v>
      </c>
      <c r="I27">
        <v>7333.75</v>
      </c>
      <c r="J27">
        <v>1571.51</v>
      </c>
      <c r="K27">
        <v>1309.5899999999999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42169</v>
      </c>
      <c r="T27" s="2">
        <v>45456</v>
      </c>
      <c r="V27">
        <v>1</v>
      </c>
      <c r="W27">
        <v>2808</v>
      </c>
      <c r="X27">
        <v>0</v>
      </c>
      <c r="Y27" t="s">
        <v>551</v>
      </c>
      <c r="Z27">
        <v>0</v>
      </c>
      <c r="AA27" t="s">
        <v>3086</v>
      </c>
      <c r="AB27">
        <v>0</v>
      </c>
      <c r="AC27">
        <v>-0.08</v>
      </c>
      <c r="AD27" t="s">
        <v>3089</v>
      </c>
    </row>
    <row r="28" spans="1:30" x14ac:dyDescent="0.25">
      <c r="A28">
        <v>2121</v>
      </c>
      <c r="B28" t="s">
        <v>2835</v>
      </c>
      <c r="C28" t="s">
        <v>1561</v>
      </c>
      <c r="D28" s="11">
        <f t="shared" si="0"/>
        <v>125767.84000000001</v>
      </c>
      <c r="E28">
        <v>0</v>
      </c>
      <c r="F28">
        <v>0</v>
      </c>
      <c r="G28">
        <v>0</v>
      </c>
      <c r="H28">
        <v>0</v>
      </c>
      <c r="I28">
        <v>17607.580000000002</v>
      </c>
      <c r="J28">
        <v>3773.05</v>
      </c>
      <c r="K28">
        <v>3144.21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101243</v>
      </c>
      <c r="T28" s="2">
        <v>45567</v>
      </c>
      <c r="V28" t="s">
        <v>31</v>
      </c>
      <c r="W28">
        <v>127208</v>
      </c>
      <c r="X28">
        <v>0</v>
      </c>
      <c r="Y28" t="s">
        <v>551</v>
      </c>
      <c r="Z28">
        <v>0</v>
      </c>
      <c r="AA28" t="s">
        <v>3086</v>
      </c>
      <c r="AB28">
        <v>0</v>
      </c>
      <c r="AC28">
        <v>-0.54</v>
      </c>
      <c r="AD28" t="s">
        <v>3107</v>
      </c>
    </row>
    <row r="29" spans="1:30" x14ac:dyDescent="0.25">
      <c r="A29">
        <v>2127</v>
      </c>
      <c r="B29" t="s">
        <v>108</v>
      </c>
      <c r="C29" t="s">
        <v>109</v>
      </c>
      <c r="D29" s="11">
        <f t="shared" si="0"/>
        <v>57522.990000000005</v>
      </c>
      <c r="E29">
        <v>0</v>
      </c>
      <c r="F29">
        <v>0</v>
      </c>
      <c r="G29">
        <v>0</v>
      </c>
      <c r="H29">
        <v>0</v>
      </c>
      <c r="I29">
        <v>8053.23</v>
      </c>
      <c r="J29">
        <v>1725.69</v>
      </c>
      <c r="K29">
        <v>1438.07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46306</v>
      </c>
      <c r="T29" s="2">
        <v>45261</v>
      </c>
      <c r="V29" t="s">
        <v>31</v>
      </c>
      <c r="W29">
        <v>105408</v>
      </c>
      <c r="X29">
        <v>0</v>
      </c>
      <c r="Y29" t="s">
        <v>551</v>
      </c>
      <c r="Z29">
        <v>0</v>
      </c>
      <c r="AA29" t="s">
        <v>3086</v>
      </c>
      <c r="AB29">
        <v>0</v>
      </c>
      <c r="AC29">
        <v>-7.0000000000000007E-2</v>
      </c>
      <c r="AD29" t="s">
        <v>3108</v>
      </c>
    </row>
    <row r="30" spans="1:30" x14ac:dyDescent="0.25">
      <c r="A30">
        <v>2375</v>
      </c>
      <c r="B30" t="s">
        <v>642</v>
      </c>
      <c r="C30" t="s">
        <v>674</v>
      </c>
      <c r="D30" s="11">
        <f t="shared" si="0"/>
        <v>52383.85</v>
      </c>
      <c r="E30">
        <v>0</v>
      </c>
      <c r="F30">
        <v>0</v>
      </c>
      <c r="G30">
        <v>0</v>
      </c>
      <c r="H30">
        <v>0</v>
      </c>
      <c r="I30">
        <v>7333.75</v>
      </c>
      <c r="J30">
        <v>1571.51</v>
      </c>
      <c r="K30">
        <v>1309.5899999999999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42169</v>
      </c>
      <c r="T30" s="2">
        <v>45398</v>
      </c>
      <c r="V30" t="s">
        <v>31</v>
      </c>
      <c r="W30">
        <v>100106</v>
      </c>
      <c r="X30">
        <v>0</v>
      </c>
      <c r="Y30" t="s">
        <v>551</v>
      </c>
      <c r="Z30">
        <v>0</v>
      </c>
      <c r="AA30" t="s">
        <v>3086</v>
      </c>
      <c r="AB30">
        <v>0</v>
      </c>
      <c r="AC30">
        <v>-0.08</v>
      </c>
      <c r="AD30" t="s">
        <v>3089</v>
      </c>
    </row>
    <row r="31" spans="1:30" x14ac:dyDescent="0.25">
      <c r="A31">
        <v>2567</v>
      </c>
      <c r="B31" t="s">
        <v>1442</v>
      </c>
      <c r="C31" t="s">
        <v>1490</v>
      </c>
      <c r="D31" s="11">
        <f t="shared" si="0"/>
        <v>57298.28</v>
      </c>
      <c r="E31">
        <v>0</v>
      </c>
      <c r="F31">
        <v>0</v>
      </c>
      <c r="G31">
        <v>0</v>
      </c>
      <c r="H31">
        <v>0</v>
      </c>
      <c r="I31">
        <v>8021.74</v>
      </c>
      <c r="J31">
        <v>1718.94</v>
      </c>
      <c r="K31">
        <v>1432.45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46125.15</v>
      </c>
      <c r="T31" s="2">
        <v>45440</v>
      </c>
      <c r="V31" t="s">
        <v>31</v>
      </c>
      <c r="W31">
        <v>105408</v>
      </c>
      <c r="X31">
        <v>0</v>
      </c>
      <c r="Y31" t="s">
        <v>551</v>
      </c>
      <c r="Z31">
        <v>0</v>
      </c>
      <c r="AA31" t="s">
        <v>3086</v>
      </c>
      <c r="AB31">
        <v>0</v>
      </c>
      <c r="AC31">
        <v>0.15</v>
      </c>
      <c r="AD31" t="s">
        <v>3109</v>
      </c>
    </row>
    <row r="32" spans="1:30" x14ac:dyDescent="0.25">
      <c r="A32">
        <v>2592</v>
      </c>
      <c r="B32" t="s">
        <v>110</v>
      </c>
      <c r="C32" t="s">
        <v>111</v>
      </c>
      <c r="D32" s="11">
        <f t="shared" si="0"/>
        <v>57298.13</v>
      </c>
      <c r="E32">
        <v>0</v>
      </c>
      <c r="F32">
        <v>0</v>
      </c>
      <c r="G32">
        <v>0</v>
      </c>
      <c r="H32">
        <v>0</v>
      </c>
      <c r="I32">
        <v>8021.74</v>
      </c>
      <c r="J32">
        <v>1718.94</v>
      </c>
      <c r="K32">
        <v>1432.45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46125</v>
      </c>
      <c r="T32" s="2">
        <v>45261</v>
      </c>
      <c r="V32" t="s">
        <v>31</v>
      </c>
      <c r="W32">
        <v>105408</v>
      </c>
      <c r="X32">
        <v>0</v>
      </c>
      <c r="Y32" t="s">
        <v>551</v>
      </c>
      <c r="Z32">
        <v>0</v>
      </c>
      <c r="AA32" t="s">
        <v>3086</v>
      </c>
      <c r="AB32">
        <v>0</v>
      </c>
      <c r="AC32">
        <v>0</v>
      </c>
      <c r="AD32" t="s">
        <v>3110</v>
      </c>
    </row>
    <row r="33" spans="1:30" x14ac:dyDescent="0.25">
      <c r="A33">
        <v>2719</v>
      </c>
      <c r="B33" t="s">
        <v>112</v>
      </c>
      <c r="C33" t="s">
        <v>113</v>
      </c>
      <c r="D33" s="11">
        <f t="shared" si="0"/>
        <v>38448.31</v>
      </c>
      <c r="E33">
        <v>0</v>
      </c>
      <c r="F33">
        <v>0</v>
      </c>
      <c r="G33">
        <v>0</v>
      </c>
      <c r="H33">
        <v>0</v>
      </c>
      <c r="I33">
        <v>5382.69</v>
      </c>
      <c r="J33">
        <v>1153.43</v>
      </c>
      <c r="K33">
        <v>961.19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30951</v>
      </c>
      <c r="T33" s="2">
        <v>45261</v>
      </c>
      <c r="V33" t="s">
        <v>31</v>
      </c>
      <c r="W33">
        <v>105408</v>
      </c>
      <c r="X33">
        <v>0</v>
      </c>
      <c r="Y33" t="s">
        <v>551</v>
      </c>
      <c r="Z33">
        <v>0</v>
      </c>
      <c r="AA33" t="s">
        <v>3086</v>
      </c>
      <c r="AB33">
        <v>0</v>
      </c>
      <c r="AC33">
        <v>0.48</v>
      </c>
      <c r="AD33" t="s">
        <v>3111</v>
      </c>
    </row>
    <row r="34" spans="1:30" x14ac:dyDescent="0.25">
      <c r="A34">
        <v>2780</v>
      </c>
      <c r="B34" t="s">
        <v>2840</v>
      </c>
      <c r="C34" t="s">
        <v>1563</v>
      </c>
      <c r="D34" s="11">
        <f t="shared" si="0"/>
        <v>37025.19</v>
      </c>
      <c r="E34">
        <v>0</v>
      </c>
      <c r="F34">
        <v>0</v>
      </c>
      <c r="G34">
        <v>0</v>
      </c>
      <c r="H34">
        <v>0</v>
      </c>
      <c r="I34">
        <v>5183.51</v>
      </c>
      <c r="J34">
        <v>1110.75</v>
      </c>
      <c r="K34">
        <v>925.63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29805.3</v>
      </c>
      <c r="T34" s="2">
        <v>45572</v>
      </c>
      <c r="V34" t="s">
        <v>31</v>
      </c>
      <c r="W34">
        <v>2808</v>
      </c>
      <c r="X34">
        <v>0</v>
      </c>
      <c r="Y34" t="s">
        <v>551</v>
      </c>
      <c r="Z34">
        <v>0</v>
      </c>
      <c r="AA34" t="s">
        <v>3086</v>
      </c>
      <c r="AB34">
        <v>0</v>
      </c>
      <c r="AC34">
        <v>0.09</v>
      </c>
      <c r="AD34" t="s">
        <v>3112</v>
      </c>
    </row>
    <row r="35" spans="1:30" x14ac:dyDescent="0.25">
      <c r="A35">
        <v>2811</v>
      </c>
      <c r="B35" t="s">
        <v>116</v>
      </c>
      <c r="C35" t="s">
        <v>117</v>
      </c>
      <c r="D35" s="11">
        <f t="shared" si="0"/>
        <v>36362.870000000003</v>
      </c>
      <c r="E35">
        <v>0</v>
      </c>
      <c r="F35">
        <v>0</v>
      </c>
      <c r="G35">
        <v>0</v>
      </c>
      <c r="H35">
        <v>0</v>
      </c>
      <c r="I35">
        <v>5090.88</v>
      </c>
      <c r="J35">
        <v>1090.9100000000001</v>
      </c>
      <c r="K35">
        <v>909.08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29272</v>
      </c>
      <c r="T35" s="2">
        <v>45261</v>
      </c>
      <c r="V35" t="s">
        <v>31</v>
      </c>
      <c r="W35">
        <v>118705</v>
      </c>
      <c r="X35">
        <v>0</v>
      </c>
      <c r="Y35" t="s">
        <v>551</v>
      </c>
      <c r="Z35">
        <v>0</v>
      </c>
      <c r="AA35" t="s">
        <v>3086</v>
      </c>
      <c r="AB35">
        <v>0</v>
      </c>
      <c r="AC35">
        <v>-0.52</v>
      </c>
      <c r="AD35" t="s">
        <v>3113</v>
      </c>
    </row>
    <row r="36" spans="1:30" x14ac:dyDescent="0.25">
      <c r="A36">
        <v>2895</v>
      </c>
      <c r="B36" t="s">
        <v>118</v>
      </c>
      <c r="C36" t="s">
        <v>119</v>
      </c>
      <c r="D36" s="11">
        <f t="shared" si="0"/>
        <v>49659.78</v>
      </c>
      <c r="E36">
        <v>0</v>
      </c>
      <c r="F36">
        <v>0</v>
      </c>
      <c r="G36">
        <v>0</v>
      </c>
      <c r="H36">
        <v>0</v>
      </c>
      <c r="I36">
        <v>6952.46</v>
      </c>
      <c r="J36">
        <v>1489.81</v>
      </c>
      <c r="K36">
        <v>1241.51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39976</v>
      </c>
      <c r="T36" s="2">
        <v>45261</v>
      </c>
      <c r="V36" t="s">
        <v>31</v>
      </c>
      <c r="W36">
        <v>3801</v>
      </c>
      <c r="X36">
        <v>0</v>
      </c>
      <c r="Y36" t="s">
        <v>551</v>
      </c>
      <c r="Z36">
        <v>0</v>
      </c>
      <c r="AA36" t="s">
        <v>3086</v>
      </c>
      <c r="AB36">
        <v>0</v>
      </c>
      <c r="AC36">
        <v>-0.67</v>
      </c>
      <c r="AD36" t="s">
        <v>3114</v>
      </c>
    </row>
    <row r="37" spans="1:30" x14ac:dyDescent="0.25">
      <c r="A37">
        <v>3019</v>
      </c>
      <c r="B37" t="s">
        <v>2530</v>
      </c>
      <c r="C37" t="s">
        <v>2531</v>
      </c>
      <c r="D37" s="11">
        <f t="shared" si="0"/>
        <v>44758.799999999996</v>
      </c>
      <c r="E37">
        <v>0</v>
      </c>
      <c r="F37">
        <v>0</v>
      </c>
      <c r="G37">
        <v>0</v>
      </c>
      <c r="H37">
        <v>0</v>
      </c>
      <c r="I37">
        <v>6266.28</v>
      </c>
      <c r="J37">
        <v>1342.77</v>
      </c>
      <c r="K37">
        <v>1118.98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36030.769999999997</v>
      </c>
      <c r="T37" s="2">
        <v>45547</v>
      </c>
      <c r="V37">
        <v>1</v>
      </c>
      <c r="W37">
        <v>2808</v>
      </c>
      <c r="X37">
        <v>0</v>
      </c>
      <c r="Y37" t="s">
        <v>551</v>
      </c>
      <c r="Z37">
        <v>0</v>
      </c>
      <c r="AA37" t="s">
        <v>3083</v>
      </c>
      <c r="AB37">
        <v>0</v>
      </c>
      <c r="AC37">
        <v>-0.35</v>
      </c>
      <c r="AD37" t="s">
        <v>3115</v>
      </c>
    </row>
    <row r="38" spans="1:30" x14ac:dyDescent="0.25">
      <c r="A38">
        <v>3111</v>
      </c>
      <c r="B38" t="s">
        <v>122</v>
      </c>
      <c r="C38" t="s">
        <v>123</v>
      </c>
      <c r="D38" s="11">
        <f t="shared" si="0"/>
        <v>41204.910000000003</v>
      </c>
      <c r="E38">
        <v>0</v>
      </c>
      <c r="F38">
        <v>0</v>
      </c>
      <c r="G38">
        <v>0</v>
      </c>
      <c r="H38">
        <v>0</v>
      </c>
      <c r="I38">
        <v>5768.65</v>
      </c>
      <c r="J38">
        <v>1236.1400000000001</v>
      </c>
      <c r="K38">
        <v>1030.1199999999999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33170</v>
      </c>
      <c r="T38" s="2">
        <v>45261</v>
      </c>
      <c r="V38" t="s">
        <v>80</v>
      </c>
      <c r="W38">
        <v>3801</v>
      </c>
      <c r="X38">
        <v>0</v>
      </c>
      <c r="Y38" t="s">
        <v>551</v>
      </c>
      <c r="Z38">
        <v>0</v>
      </c>
      <c r="AA38" t="s">
        <v>3086</v>
      </c>
      <c r="AB38">
        <v>0</v>
      </c>
      <c r="AC38">
        <v>0.24</v>
      </c>
      <c r="AD38" t="s">
        <v>3104</v>
      </c>
    </row>
    <row r="39" spans="1:30" x14ac:dyDescent="0.25">
      <c r="A39">
        <v>3123</v>
      </c>
      <c r="B39" t="s">
        <v>124</v>
      </c>
      <c r="C39" t="s">
        <v>125</v>
      </c>
      <c r="D39" s="11">
        <f t="shared" si="0"/>
        <v>38448.31</v>
      </c>
      <c r="E39">
        <v>0</v>
      </c>
      <c r="F39">
        <v>0</v>
      </c>
      <c r="G39">
        <v>0</v>
      </c>
      <c r="H39">
        <v>0</v>
      </c>
      <c r="I39">
        <v>5382.69</v>
      </c>
      <c r="J39">
        <v>1153.43</v>
      </c>
      <c r="K39">
        <v>961.19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30951</v>
      </c>
      <c r="T39" s="2">
        <v>45261</v>
      </c>
      <c r="V39" t="s">
        <v>31</v>
      </c>
      <c r="W39">
        <v>118705</v>
      </c>
      <c r="X39">
        <v>0</v>
      </c>
      <c r="Y39" t="s">
        <v>551</v>
      </c>
      <c r="Z39">
        <v>0</v>
      </c>
      <c r="AA39" t="s">
        <v>3086</v>
      </c>
      <c r="AB39">
        <v>0</v>
      </c>
      <c r="AC39">
        <v>0.48</v>
      </c>
      <c r="AD39" t="s">
        <v>3111</v>
      </c>
    </row>
    <row r="40" spans="1:30" x14ac:dyDescent="0.25">
      <c r="A40">
        <v>3135</v>
      </c>
      <c r="B40" t="s">
        <v>126</v>
      </c>
      <c r="C40" t="s">
        <v>127</v>
      </c>
      <c r="D40" s="11">
        <f t="shared" si="0"/>
        <v>57298.13</v>
      </c>
      <c r="E40">
        <v>0</v>
      </c>
      <c r="F40">
        <v>0</v>
      </c>
      <c r="G40">
        <v>0</v>
      </c>
      <c r="H40">
        <v>0</v>
      </c>
      <c r="I40">
        <v>8021.74</v>
      </c>
      <c r="J40">
        <v>1718.94</v>
      </c>
      <c r="K40">
        <v>1432.45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46125</v>
      </c>
      <c r="T40" s="2">
        <v>45261</v>
      </c>
      <c r="V40" t="s">
        <v>31</v>
      </c>
      <c r="W40">
        <v>105408</v>
      </c>
      <c r="X40">
        <v>0</v>
      </c>
      <c r="Y40" t="s">
        <v>551</v>
      </c>
      <c r="Z40">
        <v>0</v>
      </c>
      <c r="AA40" t="s">
        <v>3086</v>
      </c>
      <c r="AB40">
        <v>0</v>
      </c>
      <c r="AC40">
        <v>0</v>
      </c>
      <c r="AD40" t="s">
        <v>3110</v>
      </c>
    </row>
    <row r="41" spans="1:30" x14ac:dyDescent="0.25">
      <c r="A41">
        <v>3151</v>
      </c>
      <c r="B41" t="s">
        <v>132</v>
      </c>
      <c r="C41" t="s">
        <v>133</v>
      </c>
      <c r="D41" s="11">
        <f t="shared" si="0"/>
        <v>35811.360000000001</v>
      </c>
      <c r="E41">
        <v>0</v>
      </c>
      <c r="F41">
        <v>0</v>
      </c>
      <c r="G41">
        <v>0</v>
      </c>
      <c r="H41">
        <v>0</v>
      </c>
      <c r="I41">
        <v>5013.6899999999996</v>
      </c>
      <c r="J41">
        <v>1074.3699999999999</v>
      </c>
      <c r="K41">
        <v>895.3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28828</v>
      </c>
      <c r="T41" s="2">
        <v>45166</v>
      </c>
      <c r="V41" t="s">
        <v>31</v>
      </c>
      <c r="W41">
        <v>115300</v>
      </c>
      <c r="X41">
        <v>0</v>
      </c>
      <c r="Y41" t="s">
        <v>551</v>
      </c>
      <c r="Z41">
        <v>0</v>
      </c>
      <c r="AA41" t="s">
        <v>3116</v>
      </c>
      <c r="AB41">
        <v>0</v>
      </c>
      <c r="AC41">
        <v>-0.67</v>
      </c>
      <c r="AD41" t="s">
        <v>3117</v>
      </c>
    </row>
    <row r="42" spans="1:30" x14ac:dyDescent="0.25">
      <c r="A42">
        <v>3159</v>
      </c>
      <c r="B42" t="s">
        <v>134</v>
      </c>
      <c r="C42" t="s">
        <v>135</v>
      </c>
      <c r="D42" s="11">
        <f t="shared" si="0"/>
        <v>53094.400000000001</v>
      </c>
      <c r="E42">
        <v>0</v>
      </c>
      <c r="F42">
        <v>0</v>
      </c>
      <c r="G42">
        <v>0</v>
      </c>
      <c r="H42">
        <v>0</v>
      </c>
      <c r="I42">
        <v>7433.21</v>
      </c>
      <c r="J42">
        <v>1592.83</v>
      </c>
      <c r="K42">
        <v>1327.36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42741</v>
      </c>
      <c r="T42" s="2">
        <v>45261</v>
      </c>
      <c r="V42" t="s">
        <v>31</v>
      </c>
      <c r="W42">
        <v>2808</v>
      </c>
      <c r="X42">
        <v>0</v>
      </c>
      <c r="Y42" t="s">
        <v>551</v>
      </c>
      <c r="Z42">
        <v>0</v>
      </c>
      <c r="AA42" t="s">
        <v>3086</v>
      </c>
      <c r="AB42">
        <v>0</v>
      </c>
      <c r="AC42">
        <v>0.08</v>
      </c>
      <c r="AD42" t="s">
        <v>3118</v>
      </c>
    </row>
    <row r="43" spans="1:30" x14ac:dyDescent="0.25">
      <c r="A43">
        <v>3188</v>
      </c>
      <c r="B43" t="s">
        <v>136</v>
      </c>
      <c r="C43" t="s">
        <v>137</v>
      </c>
      <c r="D43" s="11">
        <f t="shared" si="0"/>
        <v>49276.850000000006</v>
      </c>
      <c r="E43">
        <v>0</v>
      </c>
      <c r="F43">
        <v>0</v>
      </c>
      <c r="G43">
        <v>0</v>
      </c>
      <c r="H43">
        <v>0</v>
      </c>
      <c r="I43">
        <v>6898.66</v>
      </c>
      <c r="J43">
        <v>1478.28</v>
      </c>
      <c r="K43">
        <v>1231.9100000000001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39668</v>
      </c>
      <c r="T43" s="2">
        <v>45331</v>
      </c>
      <c r="V43" t="s">
        <v>31</v>
      </c>
      <c r="W43">
        <v>1508</v>
      </c>
      <c r="X43">
        <v>0</v>
      </c>
      <c r="Y43" t="s">
        <v>551</v>
      </c>
      <c r="Z43">
        <v>0</v>
      </c>
      <c r="AA43" t="s">
        <v>3086</v>
      </c>
      <c r="AB43">
        <v>0</v>
      </c>
      <c r="AC43">
        <v>0.69</v>
      </c>
      <c r="AD43" t="s">
        <v>3119</v>
      </c>
    </row>
    <row r="44" spans="1:30" x14ac:dyDescent="0.25">
      <c r="A44">
        <v>3424</v>
      </c>
      <c r="B44" t="s">
        <v>644</v>
      </c>
      <c r="C44" t="s">
        <v>677</v>
      </c>
      <c r="D44" s="11">
        <f t="shared" si="0"/>
        <v>42590.02</v>
      </c>
      <c r="E44">
        <v>0</v>
      </c>
      <c r="F44">
        <v>0</v>
      </c>
      <c r="G44">
        <v>0</v>
      </c>
      <c r="H44">
        <v>0</v>
      </c>
      <c r="I44">
        <v>5962.57</v>
      </c>
      <c r="J44">
        <v>1277.7</v>
      </c>
      <c r="K44">
        <v>1064.75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34285</v>
      </c>
      <c r="T44" s="2">
        <v>45398</v>
      </c>
      <c r="V44" t="s">
        <v>80</v>
      </c>
      <c r="W44">
        <v>105408</v>
      </c>
      <c r="X44">
        <v>0</v>
      </c>
      <c r="Y44" t="s">
        <v>551</v>
      </c>
      <c r="Z44">
        <v>0</v>
      </c>
      <c r="AA44" t="s">
        <v>3086</v>
      </c>
      <c r="AB44">
        <v>0</v>
      </c>
      <c r="AC44">
        <v>0.21</v>
      </c>
      <c r="AD44" t="s">
        <v>3120</v>
      </c>
    </row>
    <row r="45" spans="1:30" x14ac:dyDescent="0.25">
      <c r="A45">
        <v>3520</v>
      </c>
      <c r="B45" t="s">
        <v>1335</v>
      </c>
      <c r="C45" t="s">
        <v>1336</v>
      </c>
      <c r="D45" s="11">
        <f t="shared" si="0"/>
        <v>90083.590000000011</v>
      </c>
      <c r="E45">
        <v>0</v>
      </c>
      <c r="F45">
        <v>0</v>
      </c>
      <c r="G45">
        <v>0</v>
      </c>
      <c r="H45">
        <v>0</v>
      </c>
      <c r="I45">
        <v>12611.66</v>
      </c>
      <c r="J45">
        <v>2702.5</v>
      </c>
      <c r="K45">
        <v>2252.08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72517.350000000006</v>
      </c>
      <c r="T45" s="2">
        <v>45432</v>
      </c>
      <c r="V45" t="s">
        <v>31</v>
      </c>
      <c r="W45">
        <v>110206</v>
      </c>
      <c r="X45">
        <v>0</v>
      </c>
      <c r="Y45" t="s">
        <v>551</v>
      </c>
      <c r="Z45">
        <v>0</v>
      </c>
      <c r="AA45" t="s">
        <v>3086</v>
      </c>
      <c r="AB45">
        <v>0</v>
      </c>
      <c r="AC45">
        <v>0.28000000000000003</v>
      </c>
      <c r="AD45" t="s">
        <v>3121</v>
      </c>
    </row>
    <row r="46" spans="1:30" x14ac:dyDescent="0.25">
      <c r="A46">
        <v>3521</v>
      </c>
      <c r="B46" t="s">
        <v>1780</v>
      </c>
      <c r="C46" t="s">
        <v>1571</v>
      </c>
      <c r="D46" s="11">
        <f t="shared" si="0"/>
        <v>32534.479999999996</v>
      </c>
      <c r="E46">
        <v>0</v>
      </c>
      <c r="F46">
        <v>0</v>
      </c>
      <c r="G46">
        <v>0</v>
      </c>
      <c r="H46">
        <v>0</v>
      </c>
      <c r="I46">
        <v>4554.76</v>
      </c>
      <c r="J46">
        <v>976.02</v>
      </c>
      <c r="K46">
        <v>813.35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26190.35</v>
      </c>
      <c r="T46" s="2">
        <v>45481</v>
      </c>
      <c r="V46" t="s">
        <v>80</v>
      </c>
      <c r="W46">
        <v>105408</v>
      </c>
      <c r="X46">
        <v>0</v>
      </c>
      <c r="Y46" t="s">
        <v>551</v>
      </c>
      <c r="Z46">
        <v>0</v>
      </c>
      <c r="AA46" t="s">
        <v>3122</v>
      </c>
      <c r="AB46">
        <v>0</v>
      </c>
      <c r="AC46">
        <v>0.5</v>
      </c>
      <c r="AD46" t="s">
        <v>3123</v>
      </c>
    </row>
    <row r="47" spans="1:30" x14ac:dyDescent="0.25">
      <c r="A47">
        <v>3749</v>
      </c>
      <c r="B47" t="s">
        <v>146</v>
      </c>
      <c r="C47" t="s">
        <v>147</v>
      </c>
      <c r="D47" s="11">
        <f t="shared" si="0"/>
        <v>37963.919999999998</v>
      </c>
      <c r="E47">
        <v>0</v>
      </c>
      <c r="F47">
        <v>0</v>
      </c>
      <c r="G47">
        <v>0</v>
      </c>
      <c r="H47">
        <v>0</v>
      </c>
      <c r="I47">
        <v>5314.92</v>
      </c>
      <c r="J47">
        <v>1138.9100000000001</v>
      </c>
      <c r="K47">
        <v>949.09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30561</v>
      </c>
      <c r="T47" s="2">
        <v>45261</v>
      </c>
      <c r="V47" t="s">
        <v>31</v>
      </c>
      <c r="W47">
        <v>100106</v>
      </c>
      <c r="X47">
        <v>0</v>
      </c>
      <c r="Y47" t="s">
        <v>551</v>
      </c>
      <c r="Z47">
        <v>0</v>
      </c>
      <c r="AA47" t="s">
        <v>3086</v>
      </c>
      <c r="AB47">
        <v>0</v>
      </c>
      <c r="AC47">
        <v>0.22</v>
      </c>
      <c r="AD47" t="s">
        <v>3124</v>
      </c>
    </row>
    <row r="48" spans="1:30" x14ac:dyDescent="0.25">
      <c r="A48">
        <v>3773</v>
      </c>
      <c r="B48" t="s">
        <v>2151</v>
      </c>
      <c r="C48" t="s">
        <v>1576</v>
      </c>
      <c r="D48" s="11">
        <f t="shared" si="0"/>
        <v>42751.21</v>
      </c>
      <c r="E48">
        <v>0</v>
      </c>
      <c r="F48">
        <v>0</v>
      </c>
      <c r="G48">
        <v>0</v>
      </c>
      <c r="H48">
        <v>0</v>
      </c>
      <c r="I48">
        <v>5985.17</v>
      </c>
      <c r="J48">
        <v>1282.54</v>
      </c>
      <c r="K48">
        <v>1068.78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34414.720000000001</v>
      </c>
      <c r="T48" s="2">
        <v>45530</v>
      </c>
      <c r="V48" t="s">
        <v>31</v>
      </c>
      <c r="W48">
        <v>105408</v>
      </c>
      <c r="X48">
        <v>0</v>
      </c>
      <c r="Y48" t="s">
        <v>551</v>
      </c>
      <c r="Z48">
        <v>0</v>
      </c>
      <c r="AA48" t="s">
        <v>3086</v>
      </c>
      <c r="AB48">
        <v>0</v>
      </c>
      <c r="AC48">
        <v>0.02</v>
      </c>
      <c r="AD48" t="s">
        <v>3125</v>
      </c>
    </row>
    <row r="49" spans="1:30" x14ac:dyDescent="0.25">
      <c r="A49">
        <v>3787</v>
      </c>
      <c r="B49" t="s">
        <v>632</v>
      </c>
      <c r="C49" t="s">
        <v>680</v>
      </c>
      <c r="D49" s="11">
        <f t="shared" si="0"/>
        <v>42751.49</v>
      </c>
      <c r="E49">
        <v>0</v>
      </c>
      <c r="F49">
        <v>0</v>
      </c>
      <c r="G49">
        <v>0</v>
      </c>
      <c r="H49">
        <v>0</v>
      </c>
      <c r="I49">
        <v>5985.17</v>
      </c>
      <c r="J49">
        <v>1282.54</v>
      </c>
      <c r="K49">
        <v>1068.78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34415</v>
      </c>
      <c r="T49" s="2">
        <v>45369</v>
      </c>
      <c r="V49" t="s">
        <v>31</v>
      </c>
      <c r="W49">
        <v>2808</v>
      </c>
      <c r="X49">
        <v>0</v>
      </c>
      <c r="Y49" t="s">
        <v>551</v>
      </c>
      <c r="Z49">
        <v>0</v>
      </c>
      <c r="AA49" t="s">
        <v>3086</v>
      </c>
      <c r="AB49">
        <v>0</v>
      </c>
      <c r="AC49">
        <v>0.3</v>
      </c>
      <c r="AD49" t="s">
        <v>3097</v>
      </c>
    </row>
    <row r="50" spans="1:30" x14ac:dyDescent="0.25">
      <c r="A50">
        <v>3792</v>
      </c>
      <c r="B50" t="s">
        <v>150</v>
      </c>
      <c r="C50" t="s">
        <v>151</v>
      </c>
      <c r="D50" s="11">
        <f t="shared" si="0"/>
        <v>47684.73000000001</v>
      </c>
      <c r="E50">
        <v>0</v>
      </c>
      <c r="F50">
        <v>0</v>
      </c>
      <c r="G50">
        <v>0</v>
      </c>
      <c r="H50">
        <v>0</v>
      </c>
      <c r="I50">
        <v>6675.91</v>
      </c>
      <c r="J50">
        <v>1430.55</v>
      </c>
      <c r="K50">
        <v>1192.1199999999999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38386.15</v>
      </c>
      <c r="T50" s="2">
        <v>45497</v>
      </c>
      <c r="V50" t="s">
        <v>31</v>
      </c>
      <c r="W50">
        <v>105408</v>
      </c>
      <c r="X50">
        <v>0</v>
      </c>
      <c r="Y50" t="s">
        <v>551</v>
      </c>
      <c r="Z50">
        <v>0</v>
      </c>
      <c r="AA50" t="s">
        <v>3086</v>
      </c>
      <c r="AB50">
        <v>0</v>
      </c>
      <c r="AC50">
        <v>-0.36</v>
      </c>
      <c r="AD50" t="s">
        <v>3126</v>
      </c>
    </row>
    <row r="51" spans="1:30" x14ac:dyDescent="0.25">
      <c r="A51">
        <v>3796</v>
      </c>
      <c r="B51" t="s">
        <v>152</v>
      </c>
      <c r="C51" t="s">
        <v>153</v>
      </c>
      <c r="D51" s="11">
        <f t="shared" si="0"/>
        <v>40586.270000000004</v>
      </c>
      <c r="E51">
        <v>0</v>
      </c>
      <c r="F51">
        <v>0</v>
      </c>
      <c r="G51">
        <v>0</v>
      </c>
      <c r="H51">
        <v>0</v>
      </c>
      <c r="I51">
        <v>5682.04</v>
      </c>
      <c r="J51">
        <v>1217.58</v>
      </c>
      <c r="K51">
        <v>1014.65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32672</v>
      </c>
      <c r="T51" s="2">
        <v>45261</v>
      </c>
      <c r="V51" t="s">
        <v>31</v>
      </c>
      <c r="W51">
        <v>105408</v>
      </c>
      <c r="X51">
        <v>0</v>
      </c>
      <c r="Y51" t="s">
        <v>551</v>
      </c>
      <c r="Z51">
        <v>0</v>
      </c>
      <c r="AA51" t="s">
        <v>3086</v>
      </c>
      <c r="AB51">
        <v>0</v>
      </c>
      <c r="AC51">
        <v>0.21</v>
      </c>
      <c r="AD51" t="s">
        <v>3127</v>
      </c>
    </row>
    <row r="52" spans="1:30" x14ac:dyDescent="0.25">
      <c r="A52">
        <v>3800</v>
      </c>
      <c r="B52" t="s">
        <v>154</v>
      </c>
      <c r="C52" t="s">
        <v>155</v>
      </c>
      <c r="D52" s="11">
        <f t="shared" si="0"/>
        <v>41823.549999999996</v>
      </c>
      <c r="E52">
        <v>0</v>
      </c>
      <c r="F52">
        <v>0</v>
      </c>
      <c r="G52">
        <v>0</v>
      </c>
      <c r="H52">
        <v>0</v>
      </c>
      <c r="I52">
        <v>5855.26</v>
      </c>
      <c r="J52">
        <v>1254.7</v>
      </c>
      <c r="K52">
        <v>1045.5899999999999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33668</v>
      </c>
      <c r="T52" s="2">
        <v>45261</v>
      </c>
      <c r="V52" t="s">
        <v>31</v>
      </c>
      <c r="W52">
        <v>105408</v>
      </c>
      <c r="X52">
        <v>0</v>
      </c>
      <c r="Y52" t="s">
        <v>551</v>
      </c>
      <c r="Z52">
        <v>0</v>
      </c>
      <c r="AA52" t="s">
        <v>3086</v>
      </c>
      <c r="AB52">
        <v>0</v>
      </c>
      <c r="AC52">
        <v>0.27</v>
      </c>
      <c r="AD52" t="s">
        <v>3128</v>
      </c>
    </row>
    <row r="53" spans="1:30" x14ac:dyDescent="0.25">
      <c r="A53">
        <v>3970</v>
      </c>
      <c r="B53" t="s">
        <v>558</v>
      </c>
      <c r="C53" t="s">
        <v>585</v>
      </c>
      <c r="D53" s="11">
        <f t="shared" si="0"/>
        <v>121803.66</v>
      </c>
      <c r="E53">
        <v>0</v>
      </c>
      <c r="F53">
        <v>0</v>
      </c>
      <c r="G53">
        <v>0</v>
      </c>
      <c r="H53">
        <v>0</v>
      </c>
      <c r="I53">
        <v>17052.47</v>
      </c>
      <c r="J53">
        <v>3654.1</v>
      </c>
      <c r="K53">
        <v>3045.09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98052</v>
      </c>
      <c r="T53" s="2">
        <v>45352</v>
      </c>
      <c r="V53" t="s">
        <v>31</v>
      </c>
      <c r="W53">
        <v>105408</v>
      </c>
      <c r="X53">
        <v>0</v>
      </c>
      <c r="Y53" t="s">
        <v>551</v>
      </c>
      <c r="Z53">
        <v>0</v>
      </c>
      <c r="AA53" t="s">
        <v>3086</v>
      </c>
      <c r="AB53">
        <v>0</v>
      </c>
      <c r="AC53">
        <v>0.28000000000000003</v>
      </c>
      <c r="AD53" t="s">
        <v>3129</v>
      </c>
    </row>
    <row r="54" spans="1:30" x14ac:dyDescent="0.25">
      <c r="A54">
        <v>3972</v>
      </c>
      <c r="B54" t="s">
        <v>156</v>
      </c>
      <c r="C54" t="s">
        <v>157</v>
      </c>
      <c r="D54" s="11">
        <f t="shared" si="0"/>
        <v>38367.590000000004</v>
      </c>
      <c r="E54">
        <v>0</v>
      </c>
      <c r="F54">
        <v>0</v>
      </c>
      <c r="G54">
        <v>0</v>
      </c>
      <c r="H54">
        <v>0</v>
      </c>
      <c r="I54">
        <v>5371.4</v>
      </c>
      <c r="J54">
        <v>1151.01</v>
      </c>
      <c r="K54">
        <v>959.18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30886</v>
      </c>
      <c r="T54" s="2">
        <v>45271</v>
      </c>
      <c r="V54" t="s">
        <v>31</v>
      </c>
      <c r="W54">
        <v>105408</v>
      </c>
      <c r="X54">
        <v>0</v>
      </c>
      <c r="Y54" t="s">
        <v>551</v>
      </c>
      <c r="Z54">
        <v>0</v>
      </c>
      <c r="AA54" t="s">
        <v>3086</v>
      </c>
      <c r="AB54">
        <v>0</v>
      </c>
      <c r="AC54">
        <v>0.45</v>
      </c>
      <c r="AD54" t="s">
        <v>3130</v>
      </c>
    </row>
    <row r="55" spans="1:30" x14ac:dyDescent="0.25">
      <c r="A55">
        <v>4054</v>
      </c>
      <c r="B55" t="s">
        <v>1452</v>
      </c>
      <c r="C55" t="s">
        <v>1492</v>
      </c>
      <c r="D55" s="11">
        <f t="shared" si="0"/>
        <v>41204.630000000005</v>
      </c>
      <c r="E55">
        <v>0</v>
      </c>
      <c r="F55">
        <v>0</v>
      </c>
      <c r="G55">
        <v>0</v>
      </c>
      <c r="H55">
        <v>0</v>
      </c>
      <c r="I55">
        <v>5768.65</v>
      </c>
      <c r="J55">
        <v>1236.1400000000001</v>
      </c>
      <c r="K55">
        <v>1030.1199999999999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33169.72</v>
      </c>
      <c r="T55" s="2">
        <v>45446</v>
      </c>
      <c r="V55" t="s">
        <v>31</v>
      </c>
      <c r="W55">
        <v>119906</v>
      </c>
      <c r="X55">
        <v>0</v>
      </c>
      <c r="Y55" t="s">
        <v>551</v>
      </c>
      <c r="Z55">
        <v>0</v>
      </c>
      <c r="AA55" t="s">
        <v>3086</v>
      </c>
      <c r="AB55">
        <v>0</v>
      </c>
      <c r="AC55">
        <v>-0.04</v>
      </c>
      <c r="AD55" t="s">
        <v>3131</v>
      </c>
    </row>
    <row r="56" spans="1:30" x14ac:dyDescent="0.25">
      <c r="A56">
        <v>4236</v>
      </c>
      <c r="B56" t="s">
        <v>2864</v>
      </c>
      <c r="C56" t="s">
        <v>1580</v>
      </c>
      <c r="D56" s="11">
        <f t="shared" si="0"/>
        <v>39287.939999999995</v>
      </c>
      <c r="E56">
        <v>0</v>
      </c>
      <c r="F56">
        <v>0</v>
      </c>
      <c r="G56">
        <v>0</v>
      </c>
      <c r="H56">
        <v>0</v>
      </c>
      <c r="I56">
        <v>5500.28</v>
      </c>
      <c r="J56">
        <v>1178.6300000000001</v>
      </c>
      <c r="K56">
        <v>982.19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31626.84</v>
      </c>
      <c r="T56" s="2">
        <v>45566</v>
      </c>
      <c r="V56" t="s">
        <v>31</v>
      </c>
      <c r="W56">
        <v>100809</v>
      </c>
      <c r="X56">
        <v>0</v>
      </c>
      <c r="Y56" t="s">
        <v>551</v>
      </c>
      <c r="Z56">
        <v>0</v>
      </c>
      <c r="AA56" t="s">
        <v>3086</v>
      </c>
      <c r="AB56">
        <v>0</v>
      </c>
      <c r="AC56">
        <v>0.23</v>
      </c>
      <c r="AD56" t="s">
        <v>3132</v>
      </c>
    </row>
    <row r="57" spans="1:30" x14ac:dyDescent="0.25">
      <c r="A57">
        <v>4271</v>
      </c>
      <c r="B57" t="s">
        <v>2866</v>
      </c>
      <c r="C57" t="s">
        <v>1583</v>
      </c>
      <c r="D57" s="11">
        <f t="shared" si="0"/>
        <v>45359.21</v>
      </c>
      <c r="E57">
        <v>0</v>
      </c>
      <c r="F57">
        <v>0</v>
      </c>
      <c r="G57">
        <v>0</v>
      </c>
      <c r="H57">
        <v>0</v>
      </c>
      <c r="I57">
        <v>6350.28</v>
      </c>
      <c r="J57">
        <v>1360.77</v>
      </c>
      <c r="K57">
        <v>1133.97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36514.19</v>
      </c>
      <c r="T57" s="2">
        <v>45568</v>
      </c>
      <c r="V57" t="s">
        <v>31</v>
      </c>
      <c r="W57">
        <v>105408</v>
      </c>
      <c r="X57">
        <v>0</v>
      </c>
      <c r="Y57" t="s">
        <v>551</v>
      </c>
      <c r="Z57">
        <v>0</v>
      </c>
      <c r="AA57" t="s">
        <v>3086</v>
      </c>
      <c r="AB57">
        <v>0</v>
      </c>
      <c r="AC57">
        <v>7.0000000000000007E-2</v>
      </c>
      <c r="AD57" t="s">
        <v>3133</v>
      </c>
    </row>
    <row r="58" spans="1:30" x14ac:dyDescent="0.25">
      <c r="A58">
        <v>4276</v>
      </c>
      <c r="B58" t="s">
        <v>1527</v>
      </c>
      <c r="C58" t="s">
        <v>1494</v>
      </c>
      <c r="D58" s="11">
        <f t="shared" si="0"/>
        <v>39658.109999999993</v>
      </c>
      <c r="E58">
        <v>0</v>
      </c>
      <c r="F58">
        <v>0</v>
      </c>
      <c r="G58">
        <v>0</v>
      </c>
      <c r="H58">
        <v>0</v>
      </c>
      <c r="I58">
        <v>5552.13</v>
      </c>
      <c r="J58">
        <v>1189.74</v>
      </c>
      <c r="K58">
        <v>991.45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31924.79</v>
      </c>
      <c r="T58" s="2">
        <v>45461</v>
      </c>
      <c r="V58" t="s">
        <v>31</v>
      </c>
      <c r="W58">
        <v>105408</v>
      </c>
      <c r="X58">
        <v>0</v>
      </c>
      <c r="Y58" t="s">
        <v>551</v>
      </c>
      <c r="Z58">
        <v>0</v>
      </c>
      <c r="AA58" t="s">
        <v>3086</v>
      </c>
      <c r="AB58">
        <v>0</v>
      </c>
      <c r="AC58">
        <v>-0.04</v>
      </c>
      <c r="AD58" t="s">
        <v>3134</v>
      </c>
    </row>
    <row r="59" spans="1:30" x14ac:dyDescent="0.25">
      <c r="A59">
        <v>4340</v>
      </c>
      <c r="B59" t="s">
        <v>163</v>
      </c>
      <c r="C59" t="s">
        <v>164</v>
      </c>
      <c r="D59" s="11">
        <f t="shared" si="0"/>
        <v>38448.31</v>
      </c>
      <c r="E59">
        <v>0</v>
      </c>
      <c r="F59">
        <v>0</v>
      </c>
      <c r="G59">
        <v>0</v>
      </c>
      <c r="H59">
        <v>0</v>
      </c>
      <c r="I59">
        <v>5382.69</v>
      </c>
      <c r="J59">
        <v>1153.43</v>
      </c>
      <c r="K59">
        <v>961.19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30951</v>
      </c>
      <c r="T59" s="2">
        <v>44531</v>
      </c>
      <c r="V59" t="s">
        <v>31</v>
      </c>
      <c r="W59">
        <v>110206</v>
      </c>
      <c r="X59">
        <v>0</v>
      </c>
      <c r="Y59" t="s">
        <v>551</v>
      </c>
      <c r="Z59">
        <v>0</v>
      </c>
      <c r="AA59" t="s">
        <v>3086</v>
      </c>
      <c r="AB59">
        <v>0</v>
      </c>
      <c r="AC59">
        <v>0.48</v>
      </c>
      <c r="AD59" t="s">
        <v>3111</v>
      </c>
    </row>
    <row r="60" spans="1:30" x14ac:dyDescent="0.25">
      <c r="A60">
        <v>4375</v>
      </c>
      <c r="B60" t="s">
        <v>165</v>
      </c>
      <c r="C60" t="s">
        <v>166</v>
      </c>
      <c r="D60" s="11">
        <f t="shared" si="0"/>
        <v>32192.179999999997</v>
      </c>
      <c r="E60">
        <v>0</v>
      </c>
      <c r="F60">
        <v>0</v>
      </c>
      <c r="G60">
        <v>0</v>
      </c>
      <c r="H60">
        <v>0</v>
      </c>
      <c r="I60">
        <v>5941.87</v>
      </c>
      <c r="J60">
        <v>1273.26</v>
      </c>
      <c r="K60">
        <v>1061.05</v>
      </c>
      <c r="L60">
        <v>0</v>
      </c>
      <c r="M60">
        <v>0</v>
      </c>
      <c r="N60">
        <v>0</v>
      </c>
      <c r="O60">
        <v>10249.719999999999</v>
      </c>
      <c r="P60">
        <v>0</v>
      </c>
      <c r="Q60">
        <v>0</v>
      </c>
      <c r="R60">
        <v>0</v>
      </c>
      <c r="S60">
        <v>23916</v>
      </c>
      <c r="T60" s="2">
        <v>45261</v>
      </c>
      <c r="V60" t="s">
        <v>31</v>
      </c>
      <c r="W60">
        <v>2808</v>
      </c>
      <c r="X60">
        <v>0</v>
      </c>
      <c r="Y60" t="s">
        <v>551</v>
      </c>
      <c r="Z60">
        <v>0</v>
      </c>
      <c r="AA60" t="s">
        <v>3086</v>
      </c>
      <c r="AB60">
        <v>0</v>
      </c>
      <c r="AC60">
        <v>0.01</v>
      </c>
      <c r="AD60" t="s">
        <v>3135</v>
      </c>
    </row>
    <row r="61" spans="1:30" x14ac:dyDescent="0.25">
      <c r="A61">
        <v>4379</v>
      </c>
      <c r="B61" t="s">
        <v>2556</v>
      </c>
      <c r="C61" t="s">
        <v>1586</v>
      </c>
      <c r="D61" s="11">
        <f t="shared" si="0"/>
        <v>55761.909999999996</v>
      </c>
      <c r="E61">
        <v>0</v>
      </c>
      <c r="F61">
        <v>0</v>
      </c>
      <c r="G61">
        <v>0</v>
      </c>
      <c r="H61">
        <v>0</v>
      </c>
      <c r="I61">
        <v>7806.64</v>
      </c>
      <c r="J61">
        <v>1672.85</v>
      </c>
      <c r="K61">
        <v>1394.04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44888.38</v>
      </c>
      <c r="T61" s="2">
        <v>45547</v>
      </c>
      <c r="V61" t="s">
        <v>80</v>
      </c>
      <c r="W61">
        <v>105408</v>
      </c>
      <c r="X61">
        <v>0</v>
      </c>
      <c r="Y61" t="s">
        <v>551</v>
      </c>
      <c r="Z61">
        <v>0</v>
      </c>
      <c r="AA61" t="s">
        <v>3086</v>
      </c>
      <c r="AB61">
        <v>0</v>
      </c>
      <c r="AC61">
        <v>0.15</v>
      </c>
      <c r="AD61" t="s">
        <v>3136</v>
      </c>
    </row>
    <row r="62" spans="1:30" x14ac:dyDescent="0.25">
      <c r="A62">
        <v>4462</v>
      </c>
      <c r="B62" t="s">
        <v>167</v>
      </c>
      <c r="C62" t="s">
        <v>168</v>
      </c>
      <c r="D62" s="11">
        <f t="shared" si="0"/>
        <v>39886.909999999996</v>
      </c>
      <c r="E62">
        <v>0</v>
      </c>
      <c r="F62">
        <v>0</v>
      </c>
      <c r="G62">
        <v>0</v>
      </c>
      <c r="H62">
        <v>0</v>
      </c>
      <c r="I62">
        <v>5584.14</v>
      </c>
      <c r="J62">
        <v>1196.5999999999999</v>
      </c>
      <c r="K62">
        <v>997.17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32109</v>
      </c>
      <c r="T62" s="2">
        <v>45261</v>
      </c>
      <c r="V62" t="s">
        <v>31</v>
      </c>
      <c r="W62">
        <v>112103</v>
      </c>
      <c r="X62">
        <v>0</v>
      </c>
      <c r="Y62" t="s">
        <v>551</v>
      </c>
      <c r="Z62">
        <v>0</v>
      </c>
      <c r="AA62" t="s">
        <v>3086</v>
      </c>
      <c r="AB62">
        <v>0</v>
      </c>
      <c r="AC62">
        <v>0.14000000000000001</v>
      </c>
      <c r="AD62" t="s">
        <v>3137</v>
      </c>
    </row>
    <row r="63" spans="1:30" x14ac:dyDescent="0.25">
      <c r="A63">
        <v>4553</v>
      </c>
      <c r="B63" t="s">
        <v>169</v>
      </c>
      <c r="C63" t="s">
        <v>170</v>
      </c>
      <c r="D63" s="11">
        <f t="shared" si="0"/>
        <v>39658.319999999992</v>
      </c>
      <c r="E63">
        <v>0</v>
      </c>
      <c r="F63">
        <v>0</v>
      </c>
      <c r="G63">
        <v>0</v>
      </c>
      <c r="H63">
        <v>0</v>
      </c>
      <c r="I63">
        <v>5552.13</v>
      </c>
      <c r="J63">
        <v>1189.74</v>
      </c>
      <c r="K63">
        <v>991.45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31925</v>
      </c>
      <c r="T63" s="2">
        <v>45261</v>
      </c>
      <c r="V63" t="s">
        <v>31</v>
      </c>
      <c r="W63">
        <v>105408</v>
      </c>
      <c r="X63">
        <v>0</v>
      </c>
      <c r="Y63" t="s">
        <v>551</v>
      </c>
      <c r="Z63">
        <v>0</v>
      </c>
      <c r="AA63" t="s">
        <v>3086</v>
      </c>
      <c r="AB63">
        <v>0</v>
      </c>
      <c r="AC63">
        <v>0.17</v>
      </c>
      <c r="AD63" t="s">
        <v>3138</v>
      </c>
    </row>
    <row r="64" spans="1:30" x14ac:dyDescent="0.25">
      <c r="A64">
        <v>4656</v>
      </c>
      <c r="B64" t="s">
        <v>646</v>
      </c>
      <c r="C64" t="s">
        <v>685</v>
      </c>
      <c r="D64" s="11">
        <f t="shared" si="0"/>
        <v>47927.9</v>
      </c>
      <c r="E64">
        <v>0</v>
      </c>
      <c r="F64">
        <v>0</v>
      </c>
      <c r="G64">
        <v>0</v>
      </c>
      <c r="H64">
        <v>0</v>
      </c>
      <c r="I64">
        <v>6709.88</v>
      </c>
      <c r="J64">
        <v>1437.83</v>
      </c>
      <c r="K64">
        <v>1198.19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38582</v>
      </c>
      <c r="T64" s="2">
        <v>45398</v>
      </c>
      <c r="V64" t="s">
        <v>31</v>
      </c>
      <c r="W64">
        <v>118804</v>
      </c>
      <c r="X64">
        <v>0</v>
      </c>
      <c r="Y64" t="s">
        <v>551</v>
      </c>
      <c r="Z64">
        <v>0</v>
      </c>
      <c r="AA64" t="s">
        <v>3086</v>
      </c>
      <c r="AB64">
        <v>0</v>
      </c>
      <c r="AC64">
        <v>0.19</v>
      </c>
      <c r="AD64" t="s">
        <v>3139</v>
      </c>
    </row>
    <row r="65" spans="1:30" x14ac:dyDescent="0.25">
      <c r="A65">
        <v>4687</v>
      </c>
      <c r="B65" t="s">
        <v>174</v>
      </c>
      <c r="C65" t="s">
        <v>175</v>
      </c>
      <c r="D65" s="11">
        <f t="shared" si="0"/>
        <v>40505.550000000003</v>
      </c>
      <c r="E65">
        <v>0</v>
      </c>
      <c r="F65">
        <v>0</v>
      </c>
      <c r="G65">
        <v>0</v>
      </c>
      <c r="H65">
        <v>0</v>
      </c>
      <c r="I65">
        <v>5670.75</v>
      </c>
      <c r="J65">
        <v>1215.1600000000001</v>
      </c>
      <c r="K65">
        <v>1012.64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32607</v>
      </c>
      <c r="T65" s="2">
        <v>44896</v>
      </c>
      <c r="V65" t="s">
        <v>31</v>
      </c>
      <c r="W65">
        <v>105408</v>
      </c>
      <c r="X65">
        <v>0</v>
      </c>
      <c r="Y65" t="s">
        <v>551</v>
      </c>
      <c r="Z65">
        <v>0</v>
      </c>
      <c r="AA65" t="s">
        <v>3086</v>
      </c>
      <c r="AB65">
        <v>0</v>
      </c>
      <c r="AC65">
        <v>0.17</v>
      </c>
      <c r="AD65" t="s">
        <v>3140</v>
      </c>
    </row>
    <row r="66" spans="1:30" x14ac:dyDescent="0.25">
      <c r="A66">
        <v>4768</v>
      </c>
      <c r="B66" t="s">
        <v>1802</v>
      </c>
      <c r="C66" t="s">
        <v>1588</v>
      </c>
      <c r="D66" s="11">
        <f t="shared" si="0"/>
        <v>42751.21</v>
      </c>
      <c r="E66">
        <v>0</v>
      </c>
      <c r="F66">
        <v>0</v>
      </c>
      <c r="G66">
        <v>0</v>
      </c>
      <c r="H66">
        <v>0</v>
      </c>
      <c r="I66">
        <v>5985.17</v>
      </c>
      <c r="J66">
        <v>1282.54</v>
      </c>
      <c r="K66">
        <v>1068.78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34414.720000000001</v>
      </c>
      <c r="T66" s="2">
        <v>45485</v>
      </c>
      <c r="V66" t="s">
        <v>31</v>
      </c>
      <c r="W66">
        <v>2501</v>
      </c>
      <c r="X66">
        <v>0</v>
      </c>
      <c r="Y66" t="s">
        <v>551</v>
      </c>
      <c r="Z66">
        <v>0</v>
      </c>
      <c r="AA66" t="s">
        <v>3086</v>
      </c>
      <c r="AB66">
        <v>0</v>
      </c>
      <c r="AC66">
        <v>0.02</v>
      </c>
      <c r="AD66" t="s">
        <v>3125</v>
      </c>
    </row>
    <row r="67" spans="1:30" x14ac:dyDescent="0.25">
      <c r="A67">
        <v>4879</v>
      </c>
      <c r="B67" t="s">
        <v>176</v>
      </c>
      <c r="C67" t="s">
        <v>177</v>
      </c>
      <c r="D67" s="11">
        <f t="shared" ref="D67:D130" si="1">+E67+F67+Z67+S67+K67+J67+I67</f>
        <v>53612.58</v>
      </c>
      <c r="E67">
        <v>0</v>
      </c>
      <c r="F67">
        <v>0</v>
      </c>
      <c r="G67">
        <v>0</v>
      </c>
      <c r="H67">
        <v>0</v>
      </c>
      <c r="I67">
        <v>7505.75</v>
      </c>
      <c r="J67">
        <v>1608.37</v>
      </c>
      <c r="K67">
        <v>1340.31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43158.15</v>
      </c>
      <c r="T67" s="2">
        <v>45399</v>
      </c>
      <c r="V67" t="s">
        <v>31</v>
      </c>
      <c r="W67">
        <v>105408</v>
      </c>
      <c r="X67">
        <v>0</v>
      </c>
      <c r="Y67" t="s">
        <v>551</v>
      </c>
      <c r="Z67">
        <v>0</v>
      </c>
      <c r="AA67" t="s">
        <v>3086</v>
      </c>
      <c r="AB67">
        <v>0</v>
      </c>
      <c r="AC67">
        <v>0.1</v>
      </c>
      <c r="AD67" t="s">
        <v>3141</v>
      </c>
    </row>
    <row r="68" spans="1:30" x14ac:dyDescent="0.25">
      <c r="A68">
        <v>4951</v>
      </c>
      <c r="B68" t="s">
        <v>178</v>
      </c>
      <c r="C68" t="s">
        <v>179</v>
      </c>
      <c r="D68" s="11">
        <f t="shared" si="1"/>
        <v>27882.18</v>
      </c>
      <c r="E68">
        <v>0</v>
      </c>
      <c r="F68">
        <v>0</v>
      </c>
      <c r="G68">
        <v>0</v>
      </c>
      <c r="H68">
        <v>0</v>
      </c>
      <c r="I68">
        <v>5757.36</v>
      </c>
      <c r="J68">
        <v>1233.72</v>
      </c>
      <c r="K68">
        <v>1028.0999999999999</v>
      </c>
      <c r="L68">
        <v>0</v>
      </c>
      <c r="M68">
        <v>0</v>
      </c>
      <c r="N68">
        <v>0</v>
      </c>
      <c r="O68">
        <v>13241.93</v>
      </c>
      <c r="P68">
        <v>0</v>
      </c>
      <c r="Q68">
        <v>0</v>
      </c>
      <c r="R68">
        <v>0</v>
      </c>
      <c r="S68">
        <v>19863</v>
      </c>
      <c r="T68" s="2">
        <v>45261</v>
      </c>
      <c r="V68" t="s">
        <v>31</v>
      </c>
      <c r="W68">
        <v>2808</v>
      </c>
      <c r="X68">
        <v>0</v>
      </c>
      <c r="Y68" t="s">
        <v>551</v>
      </c>
      <c r="Z68">
        <v>0</v>
      </c>
      <c r="AA68" t="s">
        <v>3086</v>
      </c>
      <c r="AB68">
        <v>0</v>
      </c>
      <c r="AC68">
        <v>0.13</v>
      </c>
      <c r="AD68" t="s">
        <v>3142</v>
      </c>
    </row>
    <row r="69" spans="1:30" x14ac:dyDescent="0.25">
      <c r="A69">
        <v>4978</v>
      </c>
      <c r="B69" t="s">
        <v>180</v>
      </c>
      <c r="C69" t="s">
        <v>181</v>
      </c>
      <c r="D69" s="11">
        <f t="shared" si="1"/>
        <v>38458.379999999997</v>
      </c>
      <c r="E69">
        <v>0</v>
      </c>
      <c r="F69">
        <v>0</v>
      </c>
      <c r="G69">
        <v>0</v>
      </c>
      <c r="H69">
        <v>0</v>
      </c>
      <c r="I69">
        <v>5384.17</v>
      </c>
      <c r="J69">
        <v>1153.75</v>
      </c>
      <c r="K69">
        <v>961.46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30959</v>
      </c>
      <c r="T69" s="2">
        <v>45180</v>
      </c>
      <c r="V69" t="s">
        <v>31</v>
      </c>
      <c r="W69">
        <v>2808</v>
      </c>
      <c r="X69">
        <v>0</v>
      </c>
      <c r="Y69" t="s">
        <v>551</v>
      </c>
      <c r="Z69">
        <v>0</v>
      </c>
      <c r="AA69" t="s">
        <v>3086</v>
      </c>
      <c r="AB69">
        <v>0</v>
      </c>
      <c r="AC69">
        <v>0.06</v>
      </c>
      <c r="AD69" t="s">
        <v>3143</v>
      </c>
    </row>
    <row r="70" spans="1:30" x14ac:dyDescent="0.25">
      <c r="A70">
        <v>4997</v>
      </c>
      <c r="B70" t="s">
        <v>182</v>
      </c>
      <c r="C70" t="s">
        <v>183</v>
      </c>
      <c r="D70" s="11">
        <f t="shared" si="1"/>
        <v>37237.32</v>
      </c>
      <c r="E70">
        <v>0</v>
      </c>
      <c r="F70">
        <v>0</v>
      </c>
      <c r="G70">
        <v>0</v>
      </c>
      <c r="H70">
        <v>0</v>
      </c>
      <c r="I70">
        <v>5213.26</v>
      </c>
      <c r="J70">
        <v>1117.1300000000001</v>
      </c>
      <c r="K70">
        <v>930.93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29976</v>
      </c>
      <c r="T70" s="2">
        <v>45110</v>
      </c>
      <c r="V70" t="s">
        <v>31</v>
      </c>
      <c r="W70">
        <v>3009</v>
      </c>
      <c r="X70">
        <v>0</v>
      </c>
      <c r="Y70" t="s">
        <v>551</v>
      </c>
      <c r="Z70">
        <v>0</v>
      </c>
      <c r="AA70" t="s">
        <v>3086</v>
      </c>
      <c r="AB70">
        <v>0</v>
      </c>
      <c r="AC70">
        <v>-0.19</v>
      </c>
      <c r="AD70" t="s">
        <v>3144</v>
      </c>
    </row>
    <row r="71" spans="1:30" x14ac:dyDescent="0.25">
      <c r="A71">
        <v>5007</v>
      </c>
      <c r="B71" t="s">
        <v>184</v>
      </c>
      <c r="C71" t="s">
        <v>185</v>
      </c>
      <c r="D71" s="11">
        <f t="shared" si="1"/>
        <v>47191.31</v>
      </c>
      <c r="E71">
        <v>0</v>
      </c>
      <c r="F71">
        <v>0</v>
      </c>
      <c r="G71">
        <v>0</v>
      </c>
      <c r="H71">
        <v>0</v>
      </c>
      <c r="I71">
        <v>6606.79</v>
      </c>
      <c r="J71">
        <v>1415.74</v>
      </c>
      <c r="K71">
        <v>1179.78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37989</v>
      </c>
      <c r="T71" s="2">
        <v>45002</v>
      </c>
      <c r="V71" t="s">
        <v>31</v>
      </c>
      <c r="W71">
        <v>2808</v>
      </c>
      <c r="X71">
        <v>0</v>
      </c>
      <c r="Y71" t="s">
        <v>551</v>
      </c>
      <c r="Z71">
        <v>0</v>
      </c>
      <c r="AA71" t="s">
        <v>3086</v>
      </c>
      <c r="AB71">
        <v>0</v>
      </c>
      <c r="AC71">
        <v>-0.05</v>
      </c>
      <c r="AD71" t="s">
        <v>3145</v>
      </c>
    </row>
    <row r="72" spans="1:30" x14ac:dyDescent="0.25">
      <c r="A72">
        <v>5012</v>
      </c>
      <c r="B72" t="s">
        <v>186</v>
      </c>
      <c r="C72" t="s">
        <v>187</v>
      </c>
      <c r="D72" s="11">
        <f t="shared" si="1"/>
        <v>104915.5</v>
      </c>
      <c r="E72">
        <v>0</v>
      </c>
      <c r="F72">
        <v>0</v>
      </c>
      <c r="G72">
        <v>0</v>
      </c>
      <c r="H72">
        <v>0</v>
      </c>
      <c r="I72">
        <v>14688.15</v>
      </c>
      <c r="J72">
        <v>3147.46</v>
      </c>
      <c r="K72">
        <v>2622.89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84457</v>
      </c>
      <c r="T72" s="2">
        <v>45261</v>
      </c>
      <c r="V72" t="s">
        <v>31</v>
      </c>
      <c r="W72">
        <v>105408</v>
      </c>
      <c r="X72">
        <v>0</v>
      </c>
      <c r="Y72" t="s">
        <v>551</v>
      </c>
      <c r="Z72">
        <v>0</v>
      </c>
      <c r="AA72" t="s">
        <v>3086</v>
      </c>
      <c r="AB72">
        <v>0</v>
      </c>
      <c r="AC72">
        <v>0.12</v>
      </c>
      <c r="AD72" t="s">
        <v>3146</v>
      </c>
    </row>
    <row r="73" spans="1:30" x14ac:dyDescent="0.25">
      <c r="A73">
        <v>5028</v>
      </c>
      <c r="B73" t="s">
        <v>188</v>
      </c>
      <c r="C73" t="s">
        <v>189</v>
      </c>
      <c r="D73" s="11">
        <f t="shared" si="1"/>
        <v>37237.32</v>
      </c>
      <c r="E73">
        <v>0</v>
      </c>
      <c r="F73">
        <v>0</v>
      </c>
      <c r="G73">
        <v>0</v>
      </c>
      <c r="H73">
        <v>0</v>
      </c>
      <c r="I73">
        <v>5213.26</v>
      </c>
      <c r="J73">
        <v>1117.1300000000001</v>
      </c>
      <c r="K73">
        <v>930.93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29976</v>
      </c>
      <c r="T73" s="2">
        <v>44896</v>
      </c>
      <c r="V73" t="s">
        <v>31</v>
      </c>
      <c r="W73">
        <v>3801</v>
      </c>
      <c r="X73">
        <v>0</v>
      </c>
      <c r="Y73" t="s">
        <v>551</v>
      </c>
      <c r="Z73">
        <v>0</v>
      </c>
      <c r="AA73" t="s">
        <v>3086</v>
      </c>
      <c r="AB73">
        <v>0</v>
      </c>
      <c r="AC73">
        <v>-0.19</v>
      </c>
      <c r="AD73" t="s">
        <v>3144</v>
      </c>
    </row>
    <row r="74" spans="1:30" x14ac:dyDescent="0.25">
      <c r="A74">
        <v>5044</v>
      </c>
      <c r="B74" t="s">
        <v>190</v>
      </c>
      <c r="C74" t="s">
        <v>191</v>
      </c>
      <c r="D74" s="11">
        <f t="shared" si="1"/>
        <v>33802.47</v>
      </c>
      <c r="E74">
        <v>0</v>
      </c>
      <c r="F74">
        <v>0</v>
      </c>
      <c r="G74">
        <v>0</v>
      </c>
      <c r="H74">
        <v>0</v>
      </c>
      <c r="I74">
        <v>4732.34</v>
      </c>
      <c r="J74">
        <v>1014.07</v>
      </c>
      <c r="K74">
        <v>845.06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27211</v>
      </c>
      <c r="T74" s="2">
        <v>45261</v>
      </c>
      <c r="V74" t="s">
        <v>31</v>
      </c>
      <c r="W74">
        <v>118903</v>
      </c>
      <c r="X74">
        <v>0</v>
      </c>
      <c r="Y74" t="s">
        <v>551</v>
      </c>
      <c r="Z74">
        <v>0</v>
      </c>
      <c r="AA74" t="s">
        <v>3122</v>
      </c>
      <c r="AB74">
        <v>0</v>
      </c>
      <c r="AC74">
        <v>7.0000000000000007E-2</v>
      </c>
      <c r="AD74" t="s">
        <v>3147</v>
      </c>
    </row>
    <row r="75" spans="1:30" x14ac:dyDescent="0.25">
      <c r="A75">
        <v>5077</v>
      </c>
      <c r="B75" t="s">
        <v>192</v>
      </c>
      <c r="C75" t="s">
        <v>193</v>
      </c>
      <c r="D75" s="11">
        <f t="shared" si="1"/>
        <v>39380.28</v>
      </c>
      <c r="E75">
        <v>0</v>
      </c>
      <c r="F75">
        <v>0</v>
      </c>
      <c r="G75">
        <v>0</v>
      </c>
      <c r="H75">
        <v>0</v>
      </c>
      <c r="I75">
        <v>5513.33</v>
      </c>
      <c r="J75">
        <v>1181.43</v>
      </c>
      <c r="K75">
        <v>984.52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31701</v>
      </c>
      <c r="T75" s="2">
        <v>45261</v>
      </c>
      <c r="V75" t="s">
        <v>31</v>
      </c>
      <c r="W75">
        <v>1508</v>
      </c>
      <c r="X75">
        <v>0</v>
      </c>
      <c r="Y75" t="s">
        <v>551</v>
      </c>
      <c r="Z75">
        <v>0</v>
      </c>
      <c r="AA75" t="s">
        <v>3086</v>
      </c>
      <c r="AB75">
        <v>0</v>
      </c>
      <c r="AC75">
        <v>-0.59</v>
      </c>
      <c r="AD75" t="s">
        <v>3148</v>
      </c>
    </row>
    <row r="76" spans="1:30" x14ac:dyDescent="0.25">
      <c r="A76">
        <v>5093</v>
      </c>
      <c r="B76" t="s">
        <v>687</v>
      </c>
      <c r="C76" t="s">
        <v>688</v>
      </c>
      <c r="D76" s="11">
        <f t="shared" si="1"/>
        <v>33170.5</v>
      </c>
      <c r="E76">
        <v>0</v>
      </c>
      <c r="F76">
        <v>0</v>
      </c>
      <c r="G76">
        <v>0</v>
      </c>
      <c r="H76">
        <v>0</v>
      </c>
      <c r="I76">
        <v>4643.8</v>
      </c>
      <c r="J76">
        <v>995.1</v>
      </c>
      <c r="K76">
        <v>829.25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26702.35</v>
      </c>
      <c r="T76" s="2">
        <v>45418</v>
      </c>
      <c r="V76" t="s">
        <v>31</v>
      </c>
      <c r="W76">
        <v>2808</v>
      </c>
      <c r="X76">
        <v>0</v>
      </c>
      <c r="Y76" t="s">
        <v>551</v>
      </c>
      <c r="Z76">
        <v>0</v>
      </c>
      <c r="AA76" t="s">
        <v>3122</v>
      </c>
      <c r="AB76">
        <v>0</v>
      </c>
      <c r="AC76">
        <v>0.5</v>
      </c>
      <c r="AD76" t="s">
        <v>3149</v>
      </c>
    </row>
    <row r="77" spans="1:30" x14ac:dyDescent="0.25">
      <c r="A77">
        <v>5094</v>
      </c>
      <c r="B77" t="s">
        <v>1450</v>
      </c>
      <c r="C77" t="s">
        <v>1495</v>
      </c>
      <c r="D77" s="11">
        <f t="shared" si="1"/>
        <v>40586.020000000004</v>
      </c>
      <c r="E77">
        <v>0</v>
      </c>
      <c r="F77">
        <v>0</v>
      </c>
      <c r="G77">
        <v>0</v>
      </c>
      <c r="H77">
        <v>0</v>
      </c>
      <c r="I77">
        <v>5682.04</v>
      </c>
      <c r="J77">
        <v>1217.58</v>
      </c>
      <c r="K77">
        <v>1014.65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32671.75</v>
      </c>
      <c r="T77" s="2">
        <v>45446</v>
      </c>
      <c r="V77" t="s">
        <v>31</v>
      </c>
      <c r="W77">
        <v>105408</v>
      </c>
      <c r="X77">
        <v>0</v>
      </c>
      <c r="Y77" t="s">
        <v>551</v>
      </c>
      <c r="Z77">
        <v>0</v>
      </c>
      <c r="AA77" t="s">
        <v>3086</v>
      </c>
      <c r="AB77">
        <v>0</v>
      </c>
      <c r="AC77">
        <v>-0.04</v>
      </c>
      <c r="AD77" t="s">
        <v>3150</v>
      </c>
    </row>
    <row r="78" spans="1:30" x14ac:dyDescent="0.25">
      <c r="A78">
        <v>5183</v>
      </c>
      <c r="B78" t="s">
        <v>197</v>
      </c>
      <c r="C78" t="s">
        <v>198</v>
      </c>
      <c r="D78" s="11">
        <f t="shared" si="1"/>
        <v>37963.919999999998</v>
      </c>
      <c r="E78">
        <v>0</v>
      </c>
      <c r="F78">
        <v>0</v>
      </c>
      <c r="G78">
        <v>0</v>
      </c>
      <c r="H78">
        <v>0</v>
      </c>
      <c r="I78">
        <v>5314.92</v>
      </c>
      <c r="J78">
        <v>1138.9100000000001</v>
      </c>
      <c r="K78">
        <v>949.09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30561</v>
      </c>
      <c r="T78" s="2">
        <v>45261</v>
      </c>
      <c r="V78" t="s">
        <v>31</v>
      </c>
      <c r="W78">
        <v>126205</v>
      </c>
      <c r="X78">
        <v>0</v>
      </c>
      <c r="Y78" t="s">
        <v>551</v>
      </c>
      <c r="Z78">
        <v>0</v>
      </c>
      <c r="AA78" t="s">
        <v>3086</v>
      </c>
      <c r="AB78">
        <v>0</v>
      </c>
      <c r="AC78">
        <v>0.22</v>
      </c>
      <c r="AD78" t="s">
        <v>3124</v>
      </c>
    </row>
    <row r="79" spans="1:30" x14ac:dyDescent="0.25">
      <c r="A79">
        <v>5206</v>
      </c>
      <c r="B79" t="s">
        <v>2187</v>
      </c>
      <c r="C79" t="s">
        <v>1593</v>
      </c>
      <c r="D79" s="11">
        <f t="shared" si="1"/>
        <v>67257.53</v>
      </c>
      <c r="E79">
        <v>0</v>
      </c>
      <c r="F79">
        <v>0</v>
      </c>
      <c r="G79">
        <v>0</v>
      </c>
      <c r="H79">
        <v>0</v>
      </c>
      <c r="I79">
        <v>9416</v>
      </c>
      <c r="J79">
        <v>2017.72</v>
      </c>
      <c r="K79">
        <v>1681.43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54142.38</v>
      </c>
      <c r="T79" s="2">
        <v>45516</v>
      </c>
      <c r="V79" t="s">
        <v>31</v>
      </c>
      <c r="W79">
        <v>2501</v>
      </c>
      <c r="X79">
        <v>0</v>
      </c>
      <c r="Y79" t="s">
        <v>551</v>
      </c>
      <c r="Z79">
        <v>0</v>
      </c>
      <c r="AA79" t="s">
        <v>3083</v>
      </c>
      <c r="AB79">
        <v>0</v>
      </c>
      <c r="AC79">
        <v>0.42</v>
      </c>
      <c r="AD79" t="s">
        <v>3151</v>
      </c>
    </row>
    <row r="80" spans="1:30" x14ac:dyDescent="0.25">
      <c r="A80">
        <v>5217</v>
      </c>
      <c r="B80" t="s">
        <v>201</v>
      </c>
      <c r="C80" t="s">
        <v>202</v>
      </c>
      <c r="D80" s="11">
        <f t="shared" si="1"/>
        <v>42849.560000000005</v>
      </c>
      <c r="E80">
        <v>0</v>
      </c>
      <c r="F80">
        <v>0</v>
      </c>
      <c r="G80">
        <v>0</v>
      </c>
      <c r="H80">
        <v>0</v>
      </c>
      <c r="I80">
        <v>5998.87</v>
      </c>
      <c r="J80">
        <v>1285.47</v>
      </c>
      <c r="K80">
        <v>1071.22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34494</v>
      </c>
      <c r="T80" s="2">
        <v>45261</v>
      </c>
      <c r="V80" t="s">
        <v>31</v>
      </c>
      <c r="W80">
        <v>121705</v>
      </c>
      <c r="X80">
        <v>0</v>
      </c>
      <c r="Y80" t="s">
        <v>551</v>
      </c>
      <c r="Z80">
        <v>0</v>
      </c>
      <c r="AA80" t="s">
        <v>3086</v>
      </c>
      <c r="AB80">
        <v>0</v>
      </c>
      <c r="AC80">
        <v>0.46</v>
      </c>
      <c r="AD80" t="s">
        <v>3152</v>
      </c>
    </row>
    <row r="81" spans="1:30" x14ac:dyDescent="0.25">
      <c r="A81">
        <v>5222</v>
      </c>
      <c r="B81" t="s">
        <v>203</v>
      </c>
      <c r="C81" t="s">
        <v>204</v>
      </c>
      <c r="D81" s="11">
        <f t="shared" si="1"/>
        <v>38690.520000000004</v>
      </c>
      <c r="E81">
        <v>0</v>
      </c>
      <c r="F81">
        <v>0</v>
      </c>
      <c r="G81">
        <v>0</v>
      </c>
      <c r="H81">
        <v>0</v>
      </c>
      <c r="I81">
        <v>5416.58</v>
      </c>
      <c r="J81">
        <v>1160.69</v>
      </c>
      <c r="K81">
        <v>967.25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31146</v>
      </c>
      <c r="T81" s="2">
        <v>45261</v>
      </c>
      <c r="V81" t="s">
        <v>31</v>
      </c>
      <c r="W81">
        <v>105408</v>
      </c>
      <c r="X81">
        <v>0</v>
      </c>
      <c r="Y81" t="s">
        <v>551</v>
      </c>
      <c r="Z81">
        <v>0</v>
      </c>
      <c r="AA81" t="s">
        <v>3086</v>
      </c>
      <c r="AB81">
        <v>0</v>
      </c>
      <c r="AC81">
        <v>0.62</v>
      </c>
      <c r="AD81" t="s">
        <v>3153</v>
      </c>
    </row>
    <row r="82" spans="1:30" x14ac:dyDescent="0.25">
      <c r="A82">
        <v>5223</v>
      </c>
      <c r="B82" t="s">
        <v>205</v>
      </c>
      <c r="C82" t="s">
        <v>206</v>
      </c>
      <c r="D82" s="11">
        <f t="shared" si="1"/>
        <v>32841.879999999997</v>
      </c>
      <c r="E82">
        <v>0</v>
      </c>
      <c r="F82">
        <v>0</v>
      </c>
      <c r="G82">
        <v>0</v>
      </c>
      <c r="H82">
        <v>0</v>
      </c>
      <c r="I82">
        <v>5756.42</v>
      </c>
      <c r="J82">
        <v>1233.52</v>
      </c>
      <c r="K82">
        <v>1027.94</v>
      </c>
      <c r="L82">
        <v>0</v>
      </c>
      <c r="M82">
        <v>0</v>
      </c>
      <c r="N82">
        <v>0</v>
      </c>
      <c r="O82">
        <v>8274.85</v>
      </c>
      <c r="P82">
        <v>0</v>
      </c>
      <c r="Q82">
        <v>0</v>
      </c>
      <c r="R82">
        <v>0</v>
      </c>
      <c r="S82">
        <v>24824</v>
      </c>
      <c r="T82" s="2">
        <v>45261</v>
      </c>
      <c r="V82" t="s">
        <v>31</v>
      </c>
      <c r="W82">
        <v>2808</v>
      </c>
      <c r="X82">
        <v>0</v>
      </c>
      <c r="Y82" t="s">
        <v>551</v>
      </c>
      <c r="Z82">
        <v>0</v>
      </c>
      <c r="AA82" t="s">
        <v>3086</v>
      </c>
      <c r="AB82">
        <v>0</v>
      </c>
      <c r="AC82">
        <v>-0.53</v>
      </c>
      <c r="AD82" t="s">
        <v>3154</v>
      </c>
    </row>
    <row r="83" spans="1:30" x14ac:dyDescent="0.25">
      <c r="A83">
        <v>5239</v>
      </c>
      <c r="B83" t="s">
        <v>2576</v>
      </c>
      <c r="C83" t="s">
        <v>2577</v>
      </c>
      <c r="D83" s="11">
        <f t="shared" si="1"/>
        <v>46246.97</v>
      </c>
      <c r="E83">
        <v>0</v>
      </c>
      <c r="F83">
        <v>0</v>
      </c>
      <c r="G83">
        <v>0</v>
      </c>
      <c r="H83">
        <v>0</v>
      </c>
      <c r="I83">
        <v>5985.17</v>
      </c>
      <c r="J83">
        <v>4778.3</v>
      </c>
      <c r="K83">
        <v>1068.78</v>
      </c>
      <c r="L83">
        <v>0</v>
      </c>
      <c r="M83">
        <v>0</v>
      </c>
      <c r="N83">
        <v>0</v>
      </c>
      <c r="O83">
        <v>0</v>
      </c>
      <c r="P83">
        <v>0</v>
      </c>
      <c r="Q83">
        <v>3495.76</v>
      </c>
      <c r="R83">
        <v>3495.76</v>
      </c>
      <c r="S83">
        <v>34414.720000000001</v>
      </c>
      <c r="T83" s="2">
        <v>45560</v>
      </c>
      <c r="V83" t="s">
        <v>31</v>
      </c>
      <c r="W83">
        <v>105408</v>
      </c>
      <c r="X83">
        <v>0</v>
      </c>
      <c r="Y83" t="s">
        <v>551</v>
      </c>
      <c r="Z83">
        <v>0</v>
      </c>
      <c r="AA83" t="s">
        <v>3086</v>
      </c>
      <c r="AB83">
        <v>0</v>
      </c>
      <c r="AC83">
        <v>0.02</v>
      </c>
      <c r="AD83" t="s">
        <v>3125</v>
      </c>
    </row>
    <row r="84" spans="1:30" x14ac:dyDescent="0.25">
      <c r="A84">
        <v>5255</v>
      </c>
      <c r="B84" t="s">
        <v>207</v>
      </c>
      <c r="C84" t="s">
        <v>208</v>
      </c>
      <c r="D84" s="11">
        <f t="shared" si="1"/>
        <v>38448.31</v>
      </c>
      <c r="E84">
        <v>0</v>
      </c>
      <c r="F84">
        <v>0</v>
      </c>
      <c r="G84">
        <v>0</v>
      </c>
      <c r="H84">
        <v>0</v>
      </c>
      <c r="I84">
        <v>5382.69</v>
      </c>
      <c r="J84">
        <v>1153.43</v>
      </c>
      <c r="K84">
        <v>961.19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30951</v>
      </c>
      <c r="T84" s="2">
        <v>45261</v>
      </c>
      <c r="V84" t="s">
        <v>31</v>
      </c>
      <c r="W84">
        <v>105408</v>
      </c>
      <c r="X84">
        <v>0</v>
      </c>
      <c r="Y84" t="s">
        <v>551</v>
      </c>
      <c r="Z84">
        <v>0</v>
      </c>
      <c r="AA84" t="s">
        <v>3086</v>
      </c>
      <c r="AB84">
        <v>0</v>
      </c>
      <c r="AC84">
        <v>0.48</v>
      </c>
      <c r="AD84" t="s">
        <v>3111</v>
      </c>
    </row>
    <row r="85" spans="1:30" x14ac:dyDescent="0.25">
      <c r="A85">
        <v>5257</v>
      </c>
      <c r="B85" t="s">
        <v>528</v>
      </c>
      <c r="C85" t="s">
        <v>587</v>
      </c>
      <c r="D85" s="11">
        <f t="shared" si="1"/>
        <v>50480.700000000004</v>
      </c>
      <c r="E85">
        <v>0</v>
      </c>
      <c r="F85">
        <v>0</v>
      </c>
      <c r="G85">
        <v>0</v>
      </c>
      <c r="H85">
        <v>0</v>
      </c>
      <c r="I85">
        <v>7067.28</v>
      </c>
      <c r="J85">
        <v>1514.41</v>
      </c>
      <c r="K85">
        <v>1262.01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40637</v>
      </c>
      <c r="T85" s="2">
        <v>45324</v>
      </c>
      <c r="V85" t="s">
        <v>31</v>
      </c>
      <c r="W85">
        <v>105408</v>
      </c>
      <c r="X85">
        <v>0</v>
      </c>
      <c r="Y85" t="s">
        <v>551</v>
      </c>
      <c r="Z85">
        <v>0</v>
      </c>
      <c r="AA85" t="s">
        <v>3086</v>
      </c>
      <c r="AB85">
        <v>0</v>
      </c>
      <c r="AC85">
        <v>0.11</v>
      </c>
      <c r="AD85" t="s">
        <v>3155</v>
      </c>
    </row>
    <row r="86" spans="1:30" x14ac:dyDescent="0.25">
      <c r="A86">
        <v>5271</v>
      </c>
      <c r="B86" t="s">
        <v>211</v>
      </c>
      <c r="C86" t="s">
        <v>212</v>
      </c>
      <c r="D86" s="11">
        <f t="shared" si="1"/>
        <v>41161.410000000003</v>
      </c>
      <c r="E86">
        <v>0</v>
      </c>
      <c r="F86">
        <v>0</v>
      </c>
      <c r="G86">
        <v>0</v>
      </c>
      <c r="H86">
        <v>0</v>
      </c>
      <c r="I86">
        <v>5762.55</v>
      </c>
      <c r="J86">
        <v>1234.83</v>
      </c>
      <c r="K86">
        <v>1029.03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33135</v>
      </c>
      <c r="T86" s="2">
        <v>45261</v>
      </c>
      <c r="V86" t="s">
        <v>31</v>
      </c>
      <c r="W86">
        <v>105408</v>
      </c>
      <c r="X86">
        <v>0</v>
      </c>
      <c r="Y86" t="s">
        <v>551</v>
      </c>
      <c r="Z86">
        <v>0</v>
      </c>
      <c r="AA86" t="s">
        <v>3086</v>
      </c>
      <c r="AB86">
        <v>0</v>
      </c>
      <c r="AC86">
        <v>0.26</v>
      </c>
      <c r="AD86" t="s">
        <v>3156</v>
      </c>
    </row>
    <row r="87" spans="1:30" x14ac:dyDescent="0.25">
      <c r="A87">
        <v>5361</v>
      </c>
      <c r="B87" t="s">
        <v>636</v>
      </c>
      <c r="C87" t="s">
        <v>690</v>
      </c>
      <c r="D87" s="11">
        <f t="shared" si="1"/>
        <v>39994.9</v>
      </c>
      <c r="E87">
        <v>0</v>
      </c>
      <c r="F87">
        <v>0</v>
      </c>
      <c r="G87">
        <v>0</v>
      </c>
      <c r="H87">
        <v>0</v>
      </c>
      <c r="I87">
        <v>5599.21</v>
      </c>
      <c r="J87">
        <v>1199.83</v>
      </c>
      <c r="K87">
        <v>999.86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32196</v>
      </c>
      <c r="T87" s="2">
        <v>45390</v>
      </c>
      <c r="V87" t="s">
        <v>31</v>
      </c>
      <c r="W87">
        <v>2808</v>
      </c>
      <c r="X87">
        <v>0</v>
      </c>
      <c r="Y87" t="s">
        <v>551</v>
      </c>
      <c r="Z87">
        <v>0</v>
      </c>
      <c r="AA87" t="s">
        <v>3086</v>
      </c>
      <c r="AB87">
        <v>0</v>
      </c>
      <c r="AC87">
        <v>0.55000000000000004</v>
      </c>
      <c r="AD87" t="s">
        <v>3157</v>
      </c>
    </row>
    <row r="88" spans="1:30" x14ac:dyDescent="0.25">
      <c r="A88">
        <v>5365</v>
      </c>
      <c r="B88" t="s">
        <v>637</v>
      </c>
      <c r="C88" t="s">
        <v>691</v>
      </c>
      <c r="D88" s="11">
        <f t="shared" si="1"/>
        <v>37237.32</v>
      </c>
      <c r="E88">
        <v>0</v>
      </c>
      <c r="F88">
        <v>0</v>
      </c>
      <c r="G88">
        <v>0</v>
      </c>
      <c r="H88">
        <v>0</v>
      </c>
      <c r="I88">
        <v>5213.26</v>
      </c>
      <c r="J88">
        <v>1117.1300000000001</v>
      </c>
      <c r="K88">
        <v>930.93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29976</v>
      </c>
      <c r="T88" s="2">
        <v>45390</v>
      </c>
      <c r="V88" t="s">
        <v>31</v>
      </c>
      <c r="W88">
        <v>105408</v>
      </c>
      <c r="X88">
        <v>0</v>
      </c>
      <c r="Y88" t="s">
        <v>551</v>
      </c>
      <c r="Z88">
        <v>0</v>
      </c>
      <c r="AA88" t="s">
        <v>3086</v>
      </c>
      <c r="AB88">
        <v>0</v>
      </c>
      <c r="AC88">
        <v>-0.19</v>
      </c>
      <c r="AD88" t="s">
        <v>3144</v>
      </c>
    </row>
    <row r="89" spans="1:30" x14ac:dyDescent="0.25">
      <c r="A89">
        <v>5448</v>
      </c>
      <c r="B89" t="s">
        <v>217</v>
      </c>
      <c r="C89" t="s">
        <v>218</v>
      </c>
      <c r="D89" s="11">
        <f t="shared" si="1"/>
        <v>96575.209999999992</v>
      </c>
      <c r="E89">
        <v>0</v>
      </c>
      <c r="F89">
        <v>0</v>
      </c>
      <c r="G89">
        <v>0</v>
      </c>
      <c r="H89">
        <v>0</v>
      </c>
      <c r="I89">
        <v>13520.56</v>
      </c>
      <c r="J89">
        <v>2897.26</v>
      </c>
      <c r="K89">
        <v>2414.39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77743</v>
      </c>
      <c r="T89" s="2">
        <v>45152</v>
      </c>
      <c r="V89" t="s">
        <v>31</v>
      </c>
      <c r="W89">
        <v>2808</v>
      </c>
      <c r="X89">
        <v>0</v>
      </c>
      <c r="Y89" t="s">
        <v>551</v>
      </c>
      <c r="Z89">
        <v>0</v>
      </c>
      <c r="AA89" t="s">
        <v>3086</v>
      </c>
      <c r="AB89">
        <v>0</v>
      </c>
      <c r="AC89">
        <v>-0.25</v>
      </c>
      <c r="AD89" t="s">
        <v>3158</v>
      </c>
    </row>
    <row r="90" spans="1:30" x14ac:dyDescent="0.25">
      <c r="A90">
        <v>5452</v>
      </c>
      <c r="B90" t="s">
        <v>219</v>
      </c>
      <c r="C90" t="s">
        <v>220</v>
      </c>
      <c r="D90" s="11">
        <f t="shared" si="1"/>
        <v>57298.13</v>
      </c>
      <c r="E90">
        <v>0</v>
      </c>
      <c r="F90">
        <v>0</v>
      </c>
      <c r="G90">
        <v>0</v>
      </c>
      <c r="H90">
        <v>0</v>
      </c>
      <c r="I90">
        <v>8021.74</v>
      </c>
      <c r="J90">
        <v>1718.94</v>
      </c>
      <c r="K90">
        <v>1432.45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46125</v>
      </c>
      <c r="T90" s="2">
        <v>45293</v>
      </c>
      <c r="V90" t="s">
        <v>31</v>
      </c>
      <c r="W90">
        <v>105408</v>
      </c>
      <c r="X90">
        <v>0</v>
      </c>
      <c r="Y90" t="s">
        <v>551</v>
      </c>
      <c r="Z90">
        <v>0</v>
      </c>
      <c r="AA90" t="s">
        <v>3086</v>
      </c>
      <c r="AB90">
        <v>0</v>
      </c>
      <c r="AC90">
        <v>0</v>
      </c>
      <c r="AD90" t="s">
        <v>3110</v>
      </c>
    </row>
    <row r="91" spans="1:30" x14ac:dyDescent="0.25">
      <c r="A91">
        <v>5461</v>
      </c>
      <c r="B91" t="s">
        <v>1830</v>
      </c>
      <c r="C91" t="s">
        <v>1831</v>
      </c>
      <c r="D91" s="11">
        <f t="shared" si="1"/>
        <v>57298.28</v>
      </c>
      <c r="E91">
        <v>0</v>
      </c>
      <c r="F91">
        <v>0</v>
      </c>
      <c r="G91">
        <v>0</v>
      </c>
      <c r="H91">
        <v>0</v>
      </c>
      <c r="I91">
        <v>8021.74</v>
      </c>
      <c r="J91">
        <v>1718.94</v>
      </c>
      <c r="K91">
        <v>1432.45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46125.15</v>
      </c>
      <c r="T91" s="2">
        <v>45497</v>
      </c>
      <c r="V91" t="s">
        <v>31</v>
      </c>
      <c r="W91">
        <v>2808</v>
      </c>
      <c r="X91">
        <v>0</v>
      </c>
      <c r="Y91" t="s">
        <v>551</v>
      </c>
      <c r="Z91">
        <v>0</v>
      </c>
      <c r="AA91" t="s">
        <v>3086</v>
      </c>
      <c r="AB91">
        <v>0</v>
      </c>
      <c r="AC91">
        <v>0.15</v>
      </c>
      <c r="AD91" t="s">
        <v>3109</v>
      </c>
    </row>
    <row r="92" spans="1:30" x14ac:dyDescent="0.25">
      <c r="A92">
        <v>5511</v>
      </c>
      <c r="B92" t="s">
        <v>221</v>
      </c>
      <c r="C92" t="s">
        <v>222</v>
      </c>
      <c r="D92" s="11">
        <f t="shared" si="1"/>
        <v>42751.21</v>
      </c>
      <c r="E92">
        <v>0</v>
      </c>
      <c r="F92">
        <v>0</v>
      </c>
      <c r="G92">
        <v>0</v>
      </c>
      <c r="H92">
        <v>0</v>
      </c>
      <c r="I92">
        <v>5985.17</v>
      </c>
      <c r="J92">
        <v>1282.54</v>
      </c>
      <c r="K92">
        <v>1068.78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34414.720000000001</v>
      </c>
      <c r="T92" s="2">
        <v>45497</v>
      </c>
      <c r="V92" t="s">
        <v>31</v>
      </c>
      <c r="W92">
        <v>110206</v>
      </c>
      <c r="X92">
        <v>0</v>
      </c>
      <c r="Y92" t="s">
        <v>551</v>
      </c>
      <c r="Z92">
        <v>0</v>
      </c>
      <c r="AA92" t="s">
        <v>3086</v>
      </c>
      <c r="AB92">
        <v>0</v>
      </c>
      <c r="AC92">
        <v>0.02</v>
      </c>
      <c r="AD92" t="s">
        <v>3125</v>
      </c>
    </row>
    <row r="93" spans="1:30" x14ac:dyDescent="0.25">
      <c r="A93">
        <v>5656</v>
      </c>
      <c r="B93" t="s">
        <v>223</v>
      </c>
      <c r="C93" t="s">
        <v>224</v>
      </c>
      <c r="D93" s="11">
        <f t="shared" si="1"/>
        <v>37237.32</v>
      </c>
      <c r="E93">
        <v>0</v>
      </c>
      <c r="F93">
        <v>0</v>
      </c>
      <c r="G93">
        <v>0</v>
      </c>
      <c r="H93">
        <v>0</v>
      </c>
      <c r="I93">
        <v>5213.26</v>
      </c>
      <c r="J93">
        <v>1117.1300000000001</v>
      </c>
      <c r="K93">
        <v>930.93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29976</v>
      </c>
      <c r="T93" s="2">
        <v>45261</v>
      </c>
      <c r="V93" t="s">
        <v>31</v>
      </c>
      <c r="W93">
        <v>105408</v>
      </c>
      <c r="X93">
        <v>0</v>
      </c>
      <c r="Y93" t="s">
        <v>551</v>
      </c>
      <c r="Z93">
        <v>0</v>
      </c>
      <c r="AA93" t="s">
        <v>3086</v>
      </c>
      <c r="AB93">
        <v>0</v>
      </c>
      <c r="AC93">
        <v>-0.19</v>
      </c>
      <c r="AD93" t="s">
        <v>3144</v>
      </c>
    </row>
    <row r="94" spans="1:30" x14ac:dyDescent="0.25">
      <c r="A94">
        <v>5664</v>
      </c>
      <c r="B94" t="s">
        <v>225</v>
      </c>
      <c r="C94" t="s">
        <v>226</v>
      </c>
      <c r="D94" s="11">
        <f t="shared" si="1"/>
        <v>39994.9</v>
      </c>
      <c r="E94">
        <v>0</v>
      </c>
      <c r="F94">
        <v>0</v>
      </c>
      <c r="G94">
        <v>0</v>
      </c>
      <c r="H94">
        <v>0</v>
      </c>
      <c r="I94">
        <v>5599.21</v>
      </c>
      <c r="J94">
        <v>1199.83</v>
      </c>
      <c r="K94">
        <v>999.86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32196</v>
      </c>
      <c r="T94" s="2">
        <v>45176</v>
      </c>
      <c r="V94" t="s">
        <v>31</v>
      </c>
      <c r="W94">
        <v>105408</v>
      </c>
      <c r="X94">
        <v>0</v>
      </c>
      <c r="Y94" t="s">
        <v>551</v>
      </c>
      <c r="Z94">
        <v>0</v>
      </c>
      <c r="AA94" t="s">
        <v>3086</v>
      </c>
      <c r="AB94">
        <v>0</v>
      </c>
      <c r="AC94">
        <v>0.55000000000000004</v>
      </c>
      <c r="AD94" t="s">
        <v>3157</v>
      </c>
    </row>
    <row r="95" spans="1:30" x14ac:dyDescent="0.25">
      <c r="A95">
        <v>5700</v>
      </c>
      <c r="B95" t="s">
        <v>227</v>
      </c>
      <c r="C95" t="s">
        <v>228</v>
      </c>
      <c r="D95" s="11">
        <f t="shared" si="1"/>
        <v>32747.94</v>
      </c>
      <c r="E95">
        <v>0</v>
      </c>
      <c r="F95">
        <v>0</v>
      </c>
      <c r="G95">
        <v>0</v>
      </c>
      <c r="H95">
        <v>0</v>
      </c>
      <c r="I95">
        <v>4584.78</v>
      </c>
      <c r="J95">
        <v>982.45</v>
      </c>
      <c r="K95">
        <v>818.71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26362</v>
      </c>
      <c r="T95" s="2">
        <v>45261</v>
      </c>
      <c r="V95" t="s">
        <v>31</v>
      </c>
      <c r="W95">
        <v>105408</v>
      </c>
      <c r="X95">
        <v>0</v>
      </c>
      <c r="Y95" t="s">
        <v>551</v>
      </c>
      <c r="Z95">
        <v>0</v>
      </c>
      <c r="AA95" t="s">
        <v>3122</v>
      </c>
      <c r="AB95">
        <v>0</v>
      </c>
      <c r="AC95">
        <v>-0.46</v>
      </c>
      <c r="AD95" t="s">
        <v>3159</v>
      </c>
    </row>
    <row r="96" spans="1:30" x14ac:dyDescent="0.25">
      <c r="A96">
        <v>5716</v>
      </c>
      <c r="B96" t="s">
        <v>229</v>
      </c>
      <c r="C96" t="s">
        <v>230</v>
      </c>
      <c r="D96" s="11">
        <f t="shared" si="1"/>
        <v>43135.280000000006</v>
      </c>
      <c r="E96">
        <v>0</v>
      </c>
      <c r="F96">
        <v>0</v>
      </c>
      <c r="G96">
        <v>0</v>
      </c>
      <c r="H96">
        <v>0</v>
      </c>
      <c r="I96">
        <v>6038.86</v>
      </c>
      <c r="J96">
        <v>1294.05</v>
      </c>
      <c r="K96">
        <v>1078.3699999999999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34724</v>
      </c>
      <c r="T96" s="2">
        <v>45026</v>
      </c>
      <c r="V96" t="s">
        <v>31</v>
      </c>
      <c r="W96">
        <v>105408</v>
      </c>
      <c r="X96">
        <v>0</v>
      </c>
      <c r="Y96" t="s">
        <v>551</v>
      </c>
      <c r="Z96">
        <v>0</v>
      </c>
      <c r="AA96" t="s">
        <v>3086</v>
      </c>
      <c r="AB96">
        <v>0</v>
      </c>
      <c r="AC96">
        <v>0.59</v>
      </c>
      <c r="AD96" t="s">
        <v>3160</v>
      </c>
    </row>
    <row r="97" spans="1:30" x14ac:dyDescent="0.25">
      <c r="A97">
        <v>5728</v>
      </c>
      <c r="B97" t="s">
        <v>1446</v>
      </c>
      <c r="C97" t="s">
        <v>1497</v>
      </c>
      <c r="D97" s="11">
        <f t="shared" si="1"/>
        <v>45915.51</v>
      </c>
      <c r="E97">
        <v>0</v>
      </c>
      <c r="F97">
        <v>0</v>
      </c>
      <c r="G97">
        <v>0</v>
      </c>
      <c r="H97">
        <v>0</v>
      </c>
      <c r="I97">
        <v>6428.19</v>
      </c>
      <c r="J97">
        <v>1377.47</v>
      </c>
      <c r="K97">
        <v>1147.8900000000001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36961.96</v>
      </c>
      <c r="T97" s="2">
        <v>45446</v>
      </c>
      <c r="V97" t="s">
        <v>31</v>
      </c>
      <c r="W97">
        <v>105408</v>
      </c>
      <c r="X97">
        <v>0</v>
      </c>
      <c r="Y97" t="s">
        <v>551</v>
      </c>
      <c r="Z97">
        <v>0</v>
      </c>
      <c r="AA97" t="s">
        <v>3083</v>
      </c>
      <c r="AB97">
        <v>0</v>
      </c>
      <c r="AC97">
        <v>-0.14000000000000001</v>
      </c>
      <c r="AD97" t="s">
        <v>3161</v>
      </c>
    </row>
    <row r="98" spans="1:30" x14ac:dyDescent="0.25">
      <c r="A98">
        <v>5788</v>
      </c>
      <c r="B98" t="s">
        <v>231</v>
      </c>
      <c r="C98" t="s">
        <v>232</v>
      </c>
      <c r="D98" s="11">
        <f t="shared" si="1"/>
        <v>32911.909999999996</v>
      </c>
      <c r="E98">
        <v>0</v>
      </c>
      <c r="F98">
        <v>0</v>
      </c>
      <c r="G98">
        <v>0</v>
      </c>
      <c r="H98">
        <v>0</v>
      </c>
      <c r="I98">
        <v>5768.65</v>
      </c>
      <c r="J98">
        <v>1236.1400000000001</v>
      </c>
      <c r="K98">
        <v>1030.1199999999999</v>
      </c>
      <c r="L98">
        <v>0</v>
      </c>
      <c r="M98">
        <v>0</v>
      </c>
      <c r="N98">
        <v>0</v>
      </c>
      <c r="O98">
        <v>8292.44</v>
      </c>
      <c r="P98">
        <v>0</v>
      </c>
      <c r="Q98">
        <v>0</v>
      </c>
      <c r="R98">
        <v>0</v>
      </c>
      <c r="S98">
        <v>24877</v>
      </c>
      <c r="T98" s="2">
        <v>45110</v>
      </c>
      <c r="V98" t="s">
        <v>31</v>
      </c>
      <c r="W98">
        <v>105408</v>
      </c>
      <c r="X98">
        <v>0</v>
      </c>
      <c r="Y98" t="s">
        <v>551</v>
      </c>
      <c r="Z98">
        <v>0</v>
      </c>
      <c r="AA98" t="s">
        <v>3086</v>
      </c>
      <c r="AB98">
        <v>0</v>
      </c>
      <c r="AC98">
        <v>-0.32</v>
      </c>
      <c r="AD98" t="s">
        <v>3162</v>
      </c>
    </row>
    <row r="99" spans="1:30" x14ac:dyDescent="0.25">
      <c r="A99">
        <v>5831</v>
      </c>
      <c r="B99" t="s">
        <v>235</v>
      </c>
      <c r="C99" t="s">
        <v>236</v>
      </c>
      <c r="D99" s="11">
        <f t="shared" si="1"/>
        <v>60181.45</v>
      </c>
      <c r="E99">
        <v>0</v>
      </c>
      <c r="F99">
        <v>0</v>
      </c>
      <c r="G99">
        <v>0</v>
      </c>
      <c r="H99">
        <v>0</v>
      </c>
      <c r="I99">
        <v>8425.4599999999991</v>
      </c>
      <c r="J99">
        <v>1805.45</v>
      </c>
      <c r="K99">
        <v>1504.54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48446</v>
      </c>
      <c r="T99" s="2">
        <v>45261</v>
      </c>
      <c r="V99" t="s">
        <v>31</v>
      </c>
      <c r="W99">
        <v>105408</v>
      </c>
      <c r="X99">
        <v>0</v>
      </c>
      <c r="Y99" t="s">
        <v>551</v>
      </c>
      <c r="Z99">
        <v>0</v>
      </c>
      <c r="AA99" t="s">
        <v>3086</v>
      </c>
      <c r="AB99">
        <v>0</v>
      </c>
      <c r="AC99">
        <v>-0.43</v>
      </c>
      <c r="AD99" t="s">
        <v>3163</v>
      </c>
    </row>
    <row r="100" spans="1:30" x14ac:dyDescent="0.25">
      <c r="A100">
        <v>5853</v>
      </c>
      <c r="B100" t="s">
        <v>694</v>
      </c>
      <c r="C100" t="s">
        <v>695</v>
      </c>
      <c r="D100" s="11">
        <f t="shared" si="1"/>
        <v>73252.45</v>
      </c>
      <c r="E100">
        <v>0</v>
      </c>
      <c r="F100">
        <v>0</v>
      </c>
      <c r="G100">
        <v>0</v>
      </c>
      <c r="H100">
        <v>0</v>
      </c>
      <c r="I100">
        <v>13520.56</v>
      </c>
      <c r="J100">
        <v>2897.26</v>
      </c>
      <c r="K100">
        <v>2414.39</v>
      </c>
      <c r="L100">
        <v>0</v>
      </c>
      <c r="M100">
        <v>0</v>
      </c>
      <c r="N100">
        <v>0</v>
      </c>
      <c r="O100">
        <v>23322.98</v>
      </c>
      <c r="P100">
        <v>0</v>
      </c>
      <c r="Q100">
        <v>0</v>
      </c>
      <c r="R100">
        <v>0</v>
      </c>
      <c r="S100">
        <v>54420.24</v>
      </c>
      <c r="T100" s="2">
        <v>45419</v>
      </c>
      <c r="V100" t="s">
        <v>31</v>
      </c>
      <c r="W100">
        <v>110206</v>
      </c>
      <c r="X100">
        <v>0</v>
      </c>
      <c r="Y100" t="s">
        <v>551</v>
      </c>
      <c r="Z100">
        <v>0</v>
      </c>
      <c r="AA100" t="s">
        <v>3086</v>
      </c>
      <c r="AB100">
        <v>0</v>
      </c>
      <c r="AC100">
        <v>-0.03</v>
      </c>
      <c r="AD100" t="s">
        <v>3164</v>
      </c>
    </row>
    <row r="101" spans="1:30" x14ac:dyDescent="0.25">
      <c r="A101">
        <v>5966</v>
      </c>
      <c r="B101" t="s">
        <v>244</v>
      </c>
      <c r="C101" t="s">
        <v>245</v>
      </c>
      <c r="D101" s="11">
        <f t="shared" si="1"/>
        <v>97719.32</v>
      </c>
      <c r="E101">
        <v>0</v>
      </c>
      <c r="F101">
        <v>0</v>
      </c>
      <c r="G101">
        <v>0</v>
      </c>
      <c r="H101">
        <v>0</v>
      </c>
      <c r="I101">
        <v>13680.74</v>
      </c>
      <c r="J101">
        <v>2931.59</v>
      </c>
      <c r="K101">
        <v>2442.9899999999998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78664</v>
      </c>
      <c r="T101" s="2">
        <v>45261</v>
      </c>
      <c r="V101" t="s">
        <v>31</v>
      </c>
      <c r="W101">
        <v>121705</v>
      </c>
      <c r="X101">
        <v>0</v>
      </c>
      <c r="Y101" t="s">
        <v>551</v>
      </c>
      <c r="Z101">
        <v>0</v>
      </c>
      <c r="AA101" t="s">
        <v>3086</v>
      </c>
      <c r="AB101">
        <v>0</v>
      </c>
      <c r="AC101">
        <v>-0.3</v>
      </c>
      <c r="AD101" t="s">
        <v>3165</v>
      </c>
    </row>
    <row r="102" spans="1:30" x14ac:dyDescent="0.25">
      <c r="A102">
        <v>6034</v>
      </c>
      <c r="B102" t="s">
        <v>246</v>
      </c>
      <c r="C102" t="s">
        <v>247</v>
      </c>
      <c r="D102" s="11">
        <f t="shared" si="1"/>
        <v>35220.959999999999</v>
      </c>
      <c r="E102">
        <v>0</v>
      </c>
      <c r="F102">
        <v>0</v>
      </c>
      <c r="G102">
        <v>0</v>
      </c>
      <c r="H102">
        <v>0</v>
      </c>
      <c r="I102">
        <v>4930.8500000000004</v>
      </c>
      <c r="J102">
        <v>1056.6099999999999</v>
      </c>
      <c r="K102">
        <v>880.5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28353</v>
      </c>
      <c r="T102" s="2">
        <v>45261</v>
      </c>
      <c r="V102" t="s">
        <v>31</v>
      </c>
      <c r="W102">
        <v>105408</v>
      </c>
      <c r="X102">
        <v>0</v>
      </c>
      <c r="Y102" t="s">
        <v>551</v>
      </c>
      <c r="Z102">
        <v>0</v>
      </c>
      <c r="AA102" t="s">
        <v>3086</v>
      </c>
      <c r="AB102">
        <v>0</v>
      </c>
      <c r="AC102">
        <v>0.65</v>
      </c>
      <c r="AD102" t="s">
        <v>3166</v>
      </c>
    </row>
    <row r="103" spans="1:30" x14ac:dyDescent="0.25">
      <c r="A103">
        <v>6109</v>
      </c>
      <c r="B103" t="s">
        <v>248</v>
      </c>
      <c r="C103" t="s">
        <v>249</v>
      </c>
      <c r="D103" s="11">
        <f t="shared" si="1"/>
        <v>39685.58</v>
      </c>
      <c r="E103">
        <v>0</v>
      </c>
      <c r="F103">
        <v>0</v>
      </c>
      <c r="G103">
        <v>0</v>
      </c>
      <c r="H103">
        <v>0</v>
      </c>
      <c r="I103">
        <v>5555.91</v>
      </c>
      <c r="J103">
        <v>1190.55</v>
      </c>
      <c r="K103">
        <v>992.12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31947</v>
      </c>
      <c r="T103" s="2">
        <v>45261</v>
      </c>
      <c r="V103" t="s">
        <v>31</v>
      </c>
      <c r="W103">
        <v>2808</v>
      </c>
      <c r="X103">
        <v>0</v>
      </c>
      <c r="Y103" t="s">
        <v>551</v>
      </c>
      <c r="Z103">
        <v>0</v>
      </c>
      <c r="AA103" t="s">
        <v>3086</v>
      </c>
      <c r="AB103">
        <v>0</v>
      </c>
      <c r="AC103">
        <v>0.54</v>
      </c>
      <c r="AD103" t="s">
        <v>3167</v>
      </c>
    </row>
    <row r="104" spans="1:30" x14ac:dyDescent="0.25">
      <c r="A104">
        <v>6132</v>
      </c>
      <c r="B104" t="s">
        <v>250</v>
      </c>
      <c r="C104" t="s">
        <v>251</v>
      </c>
      <c r="D104" s="11">
        <f t="shared" si="1"/>
        <v>40774</v>
      </c>
      <c r="E104">
        <v>0</v>
      </c>
      <c r="F104">
        <v>0</v>
      </c>
      <c r="G104">
        <v>0</v>
      </c>
      <c r="H104">
        <v>0</v>
      </c>
      <c r="I104">
        <v>5708.41</v>
      </c>
      <c r="J104">
        <v>1223.23</v>
      </c>
      <c r="K104">
        <v>1019.36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32823</v>
      </c>
      <c r="T104" s="2">
        <v>45261</v>
      </c>
      <c r="V104" t="s">
        <v>31</v>
      </c>
      <c r="W104">
        <v>105408</v>
      </c>
      <c r="X104">
        <v>0</v>
      </c>
      <c r="Y104" t="s">
        <v>551</v>
      </c>
      <c r="Z104">
        <v>0</v>
      </c>
      <c r="AA104" t="s">
        <v>3086</v>
      </c>
      <c r="AB104">
        <v>0</v>
      </c>
      <c r="AC104">
        <v>-0.33</v>
      </c>
      <c r="AD104" t="s">
        <v>3168</v>
      </c>
    </row>
    <row r="105" spans="1:30" x14ac:dyDescent="0.25">
      <c r="A105">
        <v>6154</v>
      </c>
      <c r="B105" t="s">
        <v>254</v>
      </c>
      <c r="C105" t="s">
        <v>255</v>
      </c>
      <c r="D105" s="11">
        <f t="shared" si="1"/>
        <v>42751.49</v>
      </c>
      <c r="E105">
        <v>0</v>
      </c>
      <c r="F105">
        <v>0</v>
      </c>
      <c r="G105">
        <v>0</v>
      </c>
      <c r="H105">
        <v>0</v>
      </c>
      <c r="I105">
        <v>5985.17</v>
      </c>
      <c r="J105">
        <v>1282.54</v>
      </c>
      <c r="K105">
        <v>1068.78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34415</v>
      </c>
      <c r="T105" s="2">
        <v>45166</v>
      </c>
      <c r="V105" t="s">
        <v>31</v>
      </c>
      <c r="W105">
        <v>2808</v>
      </c>
      <c r="X105">
        <v>0</v>
      </c>
      <c r="Y105" t="s">
        <v>551</v>
      </c>
      <c r="Z105">
        <v>0</v>
      </c>
      <c r="AA105" t="s">
        <v>3086</v>
      </c>
      <c r="AB105">
        <v>0</v>
      </c>
      <c r="AC105">
        <v>0.3</v>
      </c>
      <c r="AD105" t="s">
        <v>3097</v>
      </c>
    </row>
    <row r="106" spans="1:30" x14ac:dyDescent="0.25">
      <c r="A106">
        <v>6156</v>
      </c>
      <c r="B106" t="s">
        <v>256</v>
      </c>
      <c r="C106" t="s">
        <v>257</v>
      </c>
      <c r="D106" s="11">
        <f t="shared" si="1"/>
        <v>39254.660000000003</v>
      </c>
      <c r="E106">
        <v>0</v>
      </c>
      <c r="F106">
        <v>0</v>
      </c>
      <c r="G106">
        <v>0</v>
      </c>
      <c r="H106">
        <v>0</v>
      </c>
      <c r="I106">
        <v>5495.66</v>
      </c>
      <c r="J106">
        <v>1177.6400000000001</v>
      </c>
      <c r="K106">
        <v>981.36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31600</v>
      </c>
      <c r="T106" s="2">
        <v>45252</v>
      </c>
      <c r="V106" t="s">
        <v>31</v>
      </c>
      <c r="W106">
        <v>105408</v>
      </c>
      <c r="X106">
        <v>0</v>
      </c>
      <c r="Y106" t="s">
        <v>551</v>
      </c>
      <c r="Z106">
        <v>0</v>
      </c>
      <c r="AA106" t="s">
        <v>3086</v>
      </c>
      <c r="AB106">
        <v>0</v>
      </c>
      <c r="AC106">
        <v>-0.05</v>
      </c>
      <c r="AD106" t="s">
        <v>3169</v>
      </c>
    </row>
    <row r="107" spans="1:30" x14ac:dyDescent="0.25">
      <c r="A107">
        <v>6162</v>
      </c>
      <c r="B107" t="s">
        <v>258</v>
      </c>
      <c r="C107" t="s">
        <v>259</v>
      </c>
      <c r="D107" s="11">
        <f t="shared" si="1"/>
        <v>35166.450000000004</v>
      </c>
      <c r="E107">
        <v>0</v>
      </c>
      <c r="F107">
        <v>0</v>
      </c>
      <c r="G107">
        <v>0</v>
      </c>
      <c r="H107">
        <v>0</v>
      </c>
      <c r="I107">
        <v>4923.3</v>
      </c>
      <c r="J107">
        <v>1054.99</v>
      </c>
      <c r="K107">
        <v>879.16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28309</v>
      </c>
      <c r="T107" s="2">
        <v>45261</v>
      </c>
      <c r="V107" t="s">
        <v>31</v>
      </c>
      <c r="W107">
        <v>2808</v>
      </c>
      <c r="X107">
        <v>0</v>
      </c>
      <c r="Y107" t="s">
        <v>551</v>
      </c>
      <c r="Z107">
        <v>0</v>
      </c>
      <c r="AA107" t="s">
        <v>3122</v>
      </c>
      <c r="AB107">
        <v>0</v>
      </c>
      <c r="AC107">
        <v>0.05</v>
      </c>
      <c r="AD107" t="s">
        <v>3170</v>
      </c>
    </row>
    <row r="108" spans="1:30" x14ac:dyDescent="0.25">
      <c r="A108">
        <v>6198</v>
      </c>
      <c r="B108" t="s">
        <v>260</v>
      </c>
      <c r="C108" t="s">
        <v>261</v>
      </c>
      <c r="D108" s="11">
        <f t="shared" si="1"/>
        <v>31074.5</v>
      </c>
      <c r="E108">
        <v>0</v>
      </c>
      <c r="F108">
        <v>0</v>
      </c>
      <c r="G108">
        <v>0</v>
      </c>
      <c r="H108">
        <v>0</v>
      </c>
      <c r="I108">
        <v>4350.41</v>
      </c>
      <c r="J108">
        <v>932.23</v>
      </c>
      <c r="K108">
        <v>776.86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25015</v>
      </c>
      <c r="T108" s="2">
        <v>45261</v>
      </c>
      <c r="V108" t="s">
        <v>31</v>
      </c>
      <c r="W108">
        <v>105408</v>
      </c>
      <c r="X108">
        <v>0</v>
      </c>
      <c r="Y108" t="s">
        <v>551</v>
      </c>
      <c r="Z108">
        <v>0</v>
      </c>
      <c r="AA108" t="s">
        <v>3122</v>
      </c>
      <c r="AB108">
        <v>0</v>
      </c>
      <c r="AC108">
        <v>0.1</v>
      </c>
      <c r="AD108" t="s">
        <v>3171</v>
      </c>
    </row>
    <row r="109" spans="1:30" x14ac:dyDescent="0.25">
      <c r="A109">
        <v>6232</v>
      </c>
      <c r="B109" t="s">
        <v>262</v>
      </c>
      <c r="C109" t="s">
        <v>263</v>
      </c>
      <c r="D109" s="11">
        <f t="shared" si="1"/>
        <v>36530.43</v>
      </c>
      <c r="E109">
        <v>0</v>
      </c>
      <c r="F109">
        <v>0</v>
      </c>
      <c r="G109">
        <v>0</v>
      </c>
      <c r="H109">
        <v>0</v>
      </c>
      <c r="I109">
        <v>5114.26</v>
      </c>
      <c r="J109">
        <v>1095.9100000000001</v>
      </c>
      <c r="K109">
        <v>913.26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29407</v>
      </c>
      <c r="T109" s="2">
        <v>45160</v>
      </c>
      <c r="V109" t="s">
        <v>31</v>
      </c>
      <c r="W109">
        <v>105408</v>
      </c>
      <c r="X109">
        <v>0</v>
      </c>
      <c r="Y109" t="s">
        <v>551</v>
      </c>
      <c r="Z109">
        <v>0</v>
      </c>
      <c r="AA109" t="s">
        <v>3122</v>
      </c>
      <c r="AB109">
        <v>0</v>
      </c>
      <c r="AC109">
        <v>0.03</v>
      </c>
      <c r="AD109" t="s">
        <v>3172</v>
      </c>
    </row>
    <row r="110" spans="1:30" x14ac:dyDescent="0.25">
      <c r="A110">
        <v>6277</v>
      </c>
      <c r="B110" t="s">
        <v>529</v>
      </c>
      <c r="C110" t="s">
        <v>588</v>
      </c>
      <c r="D110" s="11">
        <f t="shared" si="1"/>
        <v>40078.36</v>
      </c>
      <c r="E110">
        <v>0</v>
      </c>
      <c r="F110">
        <v>0</v>
      </c>
      <c r="G110">
        <v>0</v>
      </c>
      <c r="H110">
        <v>0</v>
      </c>
      <c r="I110">
        <v>5611.03</v>
      </c>
      <c r="J110">
        <v>1202.3599999999999</v>
      </c>
      <c r="K110">
        <v>1001.97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32263</v>
      </c>
      <c r="T110" s="2">
        <v>45330</v>
      </c>
      <c r="V110" t="s">
        <v>31</v>
      </c>
      <c r="W110">
        <v>2808</v>
      </c>
      <c r="X110">
        <v>0</v>
      </c>
      <c r="Y110" t="s">
        <v>551</v>
      </c>
      <c r="Z110">
        <v>0</v>
      </c>
      <c r="AA110" t="s">
        <v>3086</v>
      </c>
      <c r="AB110">
        <v>0</v>
      </c>
      <c r="AC110">
        <v>-0.44</v>
      </c>
      <c r="AD110" t="s">
        <v>3173</v>
      </c>
    </row>
    <row r="111" spans="1:30" x14ac:dyDescent="0.25">
      <c r="A111">
        <v>6293</v>
      </c>
      <c r="B111" t="s">
        <v>266</v>
      </c>
      <c r="C111" t="s">
        <v>267</v>
      </c>
      <c r="D111" s="11">
        <f t="shared" si="1"/>
        <v>97278.41</v>
      </c>
      <c r="E111">
        <v>0</v>
      </c>
      <c r="F111">
        <v>0</v>
      </c>
      <c r="G111">
        <v>0</v>
      </c>
      <c r="H111">
        <v>0</v>
      </c>
      <c r="I111">
        <v>13619.07</v>
      </c>
      <c r="J111">
        <v>2918.37</v>
      </c>
      <c r="K111">
        <v>2431.9699999999998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78309</v>
      </c>
      <c r="T111" s="2">
        <v>45147</v>
      </c>
      <c r="V111" t="s">
        <v>31</v>
      </c>
      <c r="W111">
        <v>2808</v>
      </c>
      <c r="X111">
        <v>0</v>
      </c>
      <c r="Y111" t="s">
        <v>551</v>
      </c>
      <c r="Z111">
        <v>0</v>
      </c>
      <c r="AA111" t="s">
        <v>3086</v>
      </c>
      <c r="AB111">
        <v>0</v>
      </c>
      <c r="AC111">
        <v>-0.65</v>
      </c>
      <c r="AD111" t="s">
        <v>3174</v>
      </c>
    </row>
    <row r="112" spans="1:30" x14ac:dyDescent="0.25">
      <c r="A112">
        <v>6295</v>
      </c>
      <c r="B112" t="s">
        <v>268</v>
      </c>
      <c r="C112" t="s">
        <v>269</v>
      </c>
      <c r="D112" s="11">
        <f t="shared" si="1"/>
        <v>48479.61</v>
      </c>
      <c r="E112">
        <v>0</v>
      </c>
      <c r="F112">
        <v>0</v>
      </c>
      <c r="G112">
        <v>0</v>
      </c>
      <c r="H112">
        <v>0</v>
      </c>
      <c r="I112">
        <v>6787.21</v>
      </c>
      <c r="J112">
        <v>1454.4</v>
      </c>
      <c r="K112">
        <v>1212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39026</v>
      </c>
      <c r="T112" s="2">
        <v>45261</v>
      </c>
      <c r="V112" t="s">
        <v>31</v>
      </c>
      <c r="W112">
        <v>105408</v>
      </c>
      <c r="X112">
        <v>0</v>
      </c>
      <c r="Y112" t="s">
        <v>551</v>
      </c>
      <c r="Z112">
        <v>0</v>
      </c>
      <c r="AA112" t="s">
        <v>3086</v>
      </c>
      <c r="AB112">
        <v>0</v>
      </c>
      <c r="AC112">
        <v>-0.43</v>
      </c>
      <c r="AD112" t="s">
        <v>3175</v>
      </c>
    </row>
    <row r="113" spans="1:30" x14ac:dyDescent="0.25">
      <c r="A113">
        <v>6306</v>
      </c>
      <c r="B113" t="s">
        <v>270</v>
      </c>
      <c r="C113" t="s">
        <v>271</v>
      </c>
      <c r="D113" s="11">
        <f t="shared" si="1"/>
        <v>46910.720000000001</v>
      </c>
      <c r="E113">
        <v>0</v>
      </c>
      <c r="F113">
        <v>0</v>
      </c>
      <c r="G113">
        <v>0</v>
      </c>
      <c r="H113">
        <v>0</v>
      </c>
      <c r="I113">
        <v>6567.59</v>
      </c>
      <c r="J113">
        <v>1407.34</v>
      </c>
      <c r="K113">
        <v>1172.79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37763</v>
      </c>
      <c r="T113" s="2">
        <v>45110</v>
      </c>
      <c r="V113" t="s">
        <v>31</v>
      </c>
      <c r="W113">
        <v>2808</v>
      </c>
      <c r="X113">
        <v>0</v>
      </c>
      <c r="Y113" t="s">
        <v>551</v>
      </c>
      <c r="Z113">
        <v>0</v>
      </c>
      <c r="AA113" t="s">
        <v>3122</v>
      </c>
      <c r="AB113">
        <v>0</v>
      </c>
      <c r="AC113">
        <v>-0.62</v>
      </c>
      <c r="AD113" t="s">
        <v>3176</v>
      </c>
    </row>
    <row r="114" spans="1:30" x14ac:dyDescent="0.25">
      <c r="A114">
        <v>6322</v>
      </c>
      <c r="B114" t="s">
        <v>272</v>
      </c>
      <c r="C114" t="s">
        <v>273</v>
      </c>
      <c r="D114" s="11">
        <f t="shared" si="1"/>
        <v>39200.18</v>
      </c>
      <c r="E114">
        <v>0</v>
      </c>
      <c r="F114">
        <v>0</v>
      </c>
      <c r="G114">
        <v>0</v>
      </c>
      <c r="H114">
        <v>0</v>
      </c>
      <c r="I114">
        <v>5488.13</v>
      </c>
      <c r="J114">
        <v>1176.03</v>
      </c>
      <c r="K114">
        <v>980.02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31556</v>
      </c>
      <c r="T114" s="2">
        <v>45261</v>
      </c>
      <c r="V114" t="s">
        <v>31</v>
      </c>
      <c r="W114">
        <v>110206</v>
      </c>
      <c r="X114">
        <v>0</v>
      </c>
      <c r="Y114" t="s">
        <v>551</v>
      </c>
      <c r="Z114">
        <v>0</v>
      </c>
      <c r="AA114" t="s">
        <v>3086</v>
      </c>
      <c r="AB114">
        <v>0</v>
      </c>
      <c r="AC114">
        <v>-0.74</v>
      </c>
      <c r="AD114" t="s">
        <v>3177</v>
      </c>
    </row>
    <row r="115" spans="1:30" x14ac:dyDescent="0.25">
      <c r="A115">
        <v>6341</v>
      </c>
      <c r="B115" t="s">
        <v>274</v>
      </c>
      <c r="C115" t="s">
        <v>275</v>
      </c>
      <c r="D115" s="11">
        <f t="shared" si="1"/>
        <v>39994.9</v>
      </c>
      <c r="E115">
        <v>0</v>
      </c>
      <c r="F115">
        <v>0</v>
      </c>
      <c r="G115">
        <v>0</v>
      </c>
      <c r="H115">
        <v>0</v>
      </c>
      <c r="I115">
        <v>5599.21</v>
      </c>
      <c r="J115">
        <v>1199.83</v>
      </c>
      <c r="K115">
        <v>999.86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32196</v>
      </c>
      <c r="T115" s="2">
        <v>45261</v>
      </c>
      <c r="V115" t="s">
        <v>31</v>
      </c>
      <c r="W115">
        <v>2808</v>
      </c>
      <c r="X115">
        <v>0</v>
      </c>
      <c r="Y115" t="s">
        <v>551</v>
      </c>
      <c r="Z115">
        <v>0</v>
      </c>
      <c r="AA115" t="s">
        <v>3086</v>
      </c>
      <c r="AB115">
        <v>0</v>
      </c>
      <c r="AC115">
        <v>0.55000000000000004</v>
      </c>
      <c r="AD115" t="s">
        <v>3157</v>
      </c>
    </row>
    <row r="116" spans="1:30" x14ac:dyDescent="0.25">
      <c r="A116">
        <v>6378</v>
      </c>
      <c r="B116" t="s">
        <v>276</v>
      </c>
      <c r="C116" t="s">
        <v>277</v>
      </c>
      <c r="D116" s="11">
        <f t="shared" si="1"/>
        <v>38448.31</v>
      </c>
      <c r="E116">
        <v>0</v>
      </c>
      <c r="F116">
        <v>0</v>
      </c>
      <c r="G116">
        <v>0</v>
      </c>
      <c r="H116">
        <v>0</v>
      </c>
      <c r="I116">
        <v>5382.69</v>
      </c>
      <c r="J116">
        <v>1153.43</v>
      </c>
      <c r="K116">
        <v>961.19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30951</v>
      </c>
      <c r="T116" s="2">
        <v>45390</v>
      </c>
      <c r="V116" t="s">
        <v>31</v>
      </c>
      <c r="W116">
        <v>119906</v>
      </c>
      <c r="X116">
        <v>0</v>
      </c>
      <c r="Y116" t="s">
        <v>551</v>
      </c>
      <c r="Z116">
        <v>0</v>
      </c>
      <c r="AA116" t="s">
        <v>3086</v>
      </c>
      <c r="AB116">
        <v>0</v>
      </c>
      <c r="AC116">
        <v>0.48</v>
      </c>
      <c r="AD116" t="s">
        <v>3111</v>
      </c>
    </row>
    <row r="117" spans="1:30" x14ac:dyDescent="0.25">
      <c r="A117">
        <v>6415</v>
      </c>
      <c r="B117" t="s">
        <v>2921</v>
      </c>
      <c r="C117" t="s">
        <v>1598</v>
      </c>
      <c r="D117" s="11">
        <f t="shared" si="1"/>
        <v>32555.93</v>
      </c>
      <c r="E117">
        <v>0</v>
      </c>
      <c r="F117">
        <v>0</v>
      </c>
      <c r="G117">
        <v>0</v>
      </c>
      <c r="H117">
        <v>0</v>
      </c>
      <c r="I117">
        <v>4557.83</v>
      </c>
      <c r="J117">
        <v>976.68</v>
      </c>
      <c r="K117">
        <v>813.89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26207.53</v>
      </c>
      <c r="T117" s="2">
        <v>45568</v>
      </c>
      <c r="V117" t="s">
        <v>31</v>
      </c>
      <c r="W117">
        <v>105408</v>
      </c>
      <c r="X117">
        <v>0</v>
      </c>
      <c r="Y117" t="s">
        <v>551</v>
      </c>
      <c r="Z117">
        <v>0</v>
      </c>
      <c r="AA117" t="s">
        <v>3122</v>
      </c>
      <c r="AB117">
        <v>0</v>
      </c>
      <c r="AC117">
        <v>0.04</v>
      </c>
      <c r="AD117" t="s">
        <v>3178</v>
      </c>
    </row>
    <row r="118" spans="1:30" x14ac:dyDescent="0.25">
      <c r="A118">
        <v>6427</v>
      </c>
      <c r="B118" t="s">
        <v>278</v>
      </c>
      <c r="C118" t="s">
        <v>279</v>
      </c>
      <c r="D118" s="11">
        <f t="shared" si="1"/>
        <v>48444.549999999996</v>
      </c>
      <c r="E118">
        <v>0</v>
      </c>
      <c r="F118">
        <v>0</v>
      </c>
      <c r="G118">
        <v>0</v>
      </c>
      <c r="H118">
        <v>0</v>
      </c>
      <c r="I118">
        <v>6782.14</v>
      </c>
      <c r="J118">
        <v>1453.32</v>
      </c>
      <c r="K118">
        <v>1211.0899999999999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38998</v>
      </c>
      <c r="T118" s="2">
        <v>45261</v>
      </c>
      <c r="V118" t="s">
        <v>31</v>
      </c>
      <c r="W118">
        <v>105408</v>
      </c>
      <c r="X118">
        <v>0</v>
      </c>
      <c r="Y118" t="s">
        <v>551</v>
      </c>
      <c r="Z118">
        <v>0</v>
      </c>
      <c r="AA118" t="s">
        <v>3086</v>
      </c>
      <c r="AB118">
        <v>0</v>
      </c>
      <c r="AC118">
        <v>0.69</v>
      </c>
      <c r="AD118" t="s">
        <v>3179</v>
      </c>
    </row>
    <row r="119" spans="1:30" x14ac:dyDescent="0.25">
      <c r="A119">
        <v>6480</v>
      </c>
      <c r="B119" t="s">
        <v>282</v>
      </c>
      <c r="C119" t="s">
        <v>283</v>
      </c>
      <c r="D119" s="11">
        <f t="shared" si="1"/>
        <v>40236.089999999997</v>
      </c>
      <c r="E119">
        <v>0</v>
      </c>
      <c r="F119">
        <v>0</v>
      </c>
      <c r="G119">
        <v>0</v>
      </c>
      <c r="H119">
        <v>0</v>
      </c>
      <c r="I119">
        <v>5633.09</v>
      </c>
      <c r="J119">
        <v>1207.0899999999999</v>
      </c>
      <c r="K119">
        <v>1005.91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32390</v>
      </c>
      <c r="T119" s="2">
        <v>45261</v>
      </c>
      <c r="V119" t="s">
        <v>31</v>
      </c>
      <c r="W119">
        <v>3009</v>
      </c>
      <c r="X119">
        <v>0</v>
      </c>
      <c r="Y119" t="s">
        <v>551</v>
      </c>
      <c r="Z119">
        <v>0</v>
      </c>
      <c r="AA119" t="s">
        <v>3086</v>
      </c>
      <c r="AB119">
        <v>0</v>
      </c>
      <c r="AC119">
        <v>-0.32</v>
      </c>
      <c r="AD119" t="s">
        <v>3180</v>
      </c>
    </row>
    <row r="120" spans="1:30" x14ac:dyDescent="0.25">
      <c r="A120">
        <v>6532</v>
      </c>
      <c r="B120" t="s">
        <v>284</v>
      </c>
      <c r="C120" t="s">
        <v>285</v>
      </c>
      <c r="D120" s="11">
        <f t="shared" si="1"/>
        <v>40638.399999999994</v>
      </c>
      <c r="E120">
        <v>0</v>
      </c>
      <c r="F120">
        <v>0</v>
      </c>
      <c r="G120">
        <v>0</v>
      </c>
      <c r="H120">
        <v>0</v>
      </c>
      <c r="I120">
        <v>5689.31</v>
      </c>
      <c r="J120">
        <v>1219.1400000000001</v>
      </c>
      <c r="K120">
        <v>1015.95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32714</v>
      </c>
      <c r="T120" s="2">
        <v>45261</v>
      </c>
      <c r="V120" t="s">
        <v>31</v>
      </c>
      <c r="W120">
        <v>3009</v>
      </c>
      <c r="X120">
        <v>0</v>
      </c>
      <c r="Y120" t="s">
        <v>551</v>
      </c>
      <c r="Z120">
        <v>0</v>
      </c>
      <c r="AA120" t="s">
        <v>3086</v>
      </c>
      <c r="AB120">
        <v>0</v>
      </c>
      <c r="AC120">
        <v>0.55000000000000004</v>
      </c>
      <c r="AD120" t="s">
        <v>3181</v>
      </c>
    </row>
    <row r="121" spans="1:30" x14ac:dyDescent="0.25">
      <c r="A121">
        <v>6574</v>
      </c>
      <c r="B121" t="s">
        <v>286</v>
      </c>
      <c r="C121" t="s">
        <v>287</v>
      </c>
      <c r="D121" s="11">
        <f t="shared" si="1"/>
        <v>39988.959999999999</v>
      </c>
      <c r="E121">
        <v>0</v>
      </c>
      <c r="F121">
        <v>0</v>
      </c>
      <c r="G121">
        <v>0</v>
      </c>
      <c r="H121">
        <v>0</v>
      </c>
      <c r="I121">
        <v>5598.54</v>
      </c>
      <c r="J121">
        <v>1199.68</v>
      </c>
      <c r="K121">
        <v>999.74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32191</v>
      </c>
      <c r="T121" s="2">
        <v>45104</v>
      </c>
      <c r="V121" t="s">
        <v>31</v>
      </c>
      <c r="W121">
        <v>106609</v>
      </c>
      <c r="X121">
        <v>0</v>
      </c>
      <c r="Y121" t="s">
        <v>551</v>
      </c>
      <c r="Z121">
        <v>0</v>
      </c>
      <c r="AA121" t="s">
        <v>3086</v>
      </c>
      <c r="AB121">
        <v>0</v>
      </c>
      <c r="AC121">
        <v>-0.59</v>
      </c>
      <c r="AD121" t="s">
        <v>3182</v>
      </c>
    </row>
    <row r="122" spans="1:30" x14ac:dyDescent="0.25">
      <c r="A122">
        <v>6581</v>
      </c>
      <c r="B122" t="s">
        <v>288</v>
      </c>
      <c r="C122" t="s">
        <v>289</v>
      </c>
      <c r="D122" s="11">
        <f t="shared" si="1"/>
        <v>59201.279999999999</v>
      </c>
      <c r="E122">
        <v>0</v>
      </c>
      <c r="F122">
        <v>0</v>
      </c>
      <c r="G122">
        <v>0</v>
      </c>
      <c r="H122">
        <v>0</v>
      </c>
      <c r="I122">
        <v>8288.2099999999991</v>
      </c>
      <c r="J122">
        <v>1776.04</v>
      </c>
      <c r="K122">
        <v>1480.03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47657</v>
      </c>
      <c r="T122" s="2">
        <v>45261</v>
      </c>
      <c r="V122" t="s">
        <v>31</v>
      </c>
      <c r="W122">
        <v>2808</v>
      </c>
      <c r="X122">
        <v>0</v>
      </c>
      <c r="Y122" t="s">
        <v>551</v>
      </c>
      <c r="Z122">
        <v>0</v>
      </c>
      <c r="AA122" t="s">
        <v>3086</v>
      </c>
      <c r="AB122">
        <v>0</v>
      </c>
      <c r="AC122">
        <v>-0.19</v>
      </c>
      <c r="AD122" t="s">
        <v>3183</v>
      </c>
    </row>
    <row r="123" spans="1:30" x14ac:dyDescent="0.25">
      <c r="A123">
        <v>6582</v>
      </c>
      <c r="B123" t="s">
        <v>290</v>
      </c>
      <c r="C123" t="s">
        <v>291</v>
      </c>
      <c r="D123" s="11">
        <f t="shared" si="1"/>
        <v>102859.59</v>
      </c>
      <c r="E123">
        <v>0</v>
      </c>
      <c r="F123">
        <v>0</v>
      </c>
      <c r="G123">
        <v>0</v>
      </c>
      <c r="H123">
        <v>0</v>
      </c>
      <c r="I123">
        <v>14400.32</v>
      </c>
      <c r="J123">
        <v>3085.78</v>
      </c>
      <c r="K123">
        <v>2571.4899999999998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82802</v>
      </c>
      <c r="T123" s="2">
        <v>45261</v>
      </c>
      <c r="V123" t="s">
        <v>31</v>
      </c>
      <c r="W123">
        <v>121705</v>
      </c>
      <c r="X123">
        <v>0</v>
      </c>
      <c r="Y123" t="s">
        <v>551</v>
      </c>
      <c r="Z123">
        <v>0</v>
      </c>
      <c r="AA123" t="s">
        <v>3086</v>
      </c>
      <c r="AB123">
        <v>0</v>
      </c>
      <c r="AC123">
        <v>0.14000000000000001</v>
      </c>
      <c r="AD123" t="s">
        <v>3184</v>
      </c>
    </row>
    <row r="124" spans="1:30" x14ac:dyDescent="0.25">
      <c r="A124">
        <v>6589</v>
      </c>
      <c r="B124" t="s">
        <v>292</v>
      </c>
      <c r="C124" t="s">
        <v>293</v>
      </c>
      <c r="D124" s="11">
        <f t="shared" si="1"/>
        <v>42131.86</v>
      </c>
      <c r="E124">
        <v>0</v>
      </c>
      <c r="F124">
        <v>0</v>
      </c>
      <c r="G124">
        <v>0</v>
      </c>
      <c r="H124">
        <v>0</v>
      </c>
      <c r="I124">
        <v>5898.57</v>
      </c>
      <c r="J124">
        <v>1263.98</v>
      </c>
      <c r="K124">
        <v>1053.31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33916</v>
      </c>
      <c r="T124" s="2">
        <v>45261</v>
      </c>
      <c r="V124" t="s">
        <v>31</v>
      </c>
      <c r="W124">
        <v>105408</v>
      </c>
      <c r="X124">
        <v>0</v>
      </c>
      <c r="Y124" t="s">
        <v>551</v>
      </c>
      <c r="Z124">
        <v>0</v>
      </c>
      <c r="AA124" t="s">
        <v>3116</v>
      </c>
      <c r="AB124">
        <v>0</v>
      </c>
      <c r="AC124">
        <v>-0.73</v>
      </c>
      <c r="AD124" t="s">
        <v>3185</v>
      </c>
    </row>
    <row r="125" spans="1:30" x14ac:dyDescent="0.25">
      <c r="A125">
        <v>6598</v>
      </c>
      <c r="B125" t="s">
        <v>294</v>
      </c>
      <c r="C125" t="s">
        <v>295</v>
      </c>
      <c r="D125" s="11">
        <f t="shared" si="1"/>
        <v>39550.35</v>
      </c>
      <c r="E125">
        <v>0</v>
      </c>
      <c r="F125">
        <v>0</v>
      </c>
      <c r="G125">
        <v>0</v>
      </c>
      <c r="H125">
        <v>0</v>
      </c>
      <c r="I125">
        <v>5537.07</v>
      </c>
      <c r="J125">
        <v>1186.51</v>
      </c>
      <c r="K125">
        <v>988.77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31838</v>
      </c>
      <c r="T125" s="2">
        <v>45261</v>
      </c>
      <c r="V125" t="s">
        <v>31</v>
      </c>
      <c r="W125">
        <v>121705</v>
      </c>
      <c r="X125">
        <v>0</v>
      </c>
      <c r="Y125" t="s">
        <v>551</v>
      </c>
      <c r="Z125">
        <v>0</v>
      </c>
      <c r="AA125" t="s">
        <v>3086</v>
      </c>
      <c r="AB125">
        <v>0</v>
      </c>
      <c r="AC125">
        <v>-0.22</v>
      </c>
      <c r="AD125" t="s">
        <v>3186</v>
      </c>
    </row>
    <row r="126" spans="1:30" x14ac:dyDescent="0.25">
      <c r="A126">
        <v>6599</v>
      </c>
      <c r="B126" t="s">
        <v>296</v>
      </c>
      <c r="C126" t="s">
        <v>297</v>
      </c>
      <c r="D126" s="11">
        <f t="shared" si="1"/>
        <v>39376.259999999995</v>
      </c>
      <c r="E126">
        <v>0</v>
      </c>
      <c r="F126">
        <v>0</v>
      </c>
      <c r="G126">
        <v>0</v>
      </c>
      <c r="H126">
        <v>0</v>
      </c>
      <c r="I126">
        <v>5512.6</v>
      </c>
      <c r="J126">
        <v>1181.27</v>
      </c>
      <c r="K126">
        <v>984.39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31698</v>
      </c>
      <c r="T126" s="2">
        <v>44935</v>
      </c>
      <c r="V126" t="s">
        <v>31</v>
      </c>
      <c r="W126">
        <v>2808</v>
      </c>
      <c r="X126">
        <v>0</v>
      </c>
      <c r="Y126" t="s">
        <v>551</v>
      </c>
      <c r="Z126">
        <v>0</v>
      </c>
      <c r="AA126" t="s">
        <v>3086</v>
      </c>
      <c r="AB126">
        <v>0</v>
      </c>
      <c r="AC126">
        <v>0.52</v>
      </c>
      <c r="AD126" t="s">
        <v>3187</v>
      </c>
    </row>
    <row r="127" spans="1:30" x14ac:dyDescent="0.25">
      <c r="A127">
        <v>6621</v>
      </c>
      <c r="B127" t="s">
        <v>649</v>
      </c>
      <c r="C127" t="s">
        <v>698</v>
      </c>
      <c r="D127" s="11">
        <f t="shared" si="1"/>
        <v>36530.43</v>
      </c>
      <c r="E127">
        <v>0</v>
      </c>
      <c r="F127">
        <v>0</v>
      </c>
      <c r="G127">
        <v>0</v>
      </c>
      <c r="H127">
        <v>0</v>
      </c>
      <c r="I127">
        <v>5114.26</v>
      </c>
      <c r="J127">
        <v>1095.9100000000001</v>
      </c>
      <c r="K127">
        <v>913.26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29407</v>
      </c>
      <c r="T127" s="2">
        <v>45398</v>
      </c>
      <c r="V127" t="s">
        <v>31</v>
      </c>
      <c r="W127">
        <v>105408</v>
      </c>
      <c r="X127">
        <v>0</v>
      </c>
      <c r="Y127" t="s">
        <v>551</v>
      </c>
      <c r="Z127">
        <v>0</v>
      </c>
      <c r="AA127" t="s">
        <v>3122</v>
      </c>
      <c r="AB127">
        <v>0</v>
      </c>
      <c r="AC127">
        <v>0.03</v>
      </c>
      <c r="AD127" t="s">
        <v>3172</v>
      </c>
    </row>
    <row r="128" spans="1:30" x14ac:dyDescent="0.25">
      <c r="A128">
        <v>6625</v>
      </c>
      <c r="B128" t="s">
        <v>298</v>
      </c>
      <c r="C128" t="s">
        <v>299</v>
      </c>
      <c r="D128" s="11">
        <f t="shared" si="1"/>
        <v>50480.850000000006</v>
      </c>
      <c r="E128">
        <v>0</v>
      </c>
      <c r="F128">
        <v>0</v>
      </c>
      <c r="G128">
        <v>0</v>
      </c>
      <c r="H128">
        <v>0</v>
      </c>
      <c r="I128">
        <v>7067.28</v>
      </c>
      <c r="J128">
        <v>1514.41</v>
      </c>
      <c r="K128">
        <v>1262.01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40637.15</v>
      </c>
      <c r="T128" s="2">
        <v>45415</v>
      </c>
      <c r="V128" t="s">
        <v>31</v>
      </c>
      <c r="W128">
        <v>105408</v>
      </c>
      <c r="X128">
        <v>0</v>
      </c>
      <c r="Y128" t="s">
        <v>551</v>
      </c>
      <c r="Z128">
        <v>0</v>
      </c>
      <c r="AA128" t="s">
        <v>3086</v>
      </c>
      <c r="AB128">
        <v>0</v>
      </c>
      <c r="AC128">
        <v>0.26</v>
      </c>
      <c r="AD128" t="s">
        <v>3188</v>
      </c>
    </row>
    <row r="129" spans="1:30" x14ac:dyDescent="0.25">
      <c r="A129">
        <v>6635</v>
      </c>
      <c r="B129" t="s">
        <v>530</v>
      </c>
      <c r="C129" t="s">
        <v>589</v>
      </c>
      <c r="D129" s="11">
        <f t="shared" si="1"/>
        <v>42751.49</v>
      </c>
      <c r="E129">
        <v>0</v>
      </c>
      <c r="F129">
        <v>0</v>
      </c>
      <c r="G129">
        <v>0</v>
      </c>
      <c r="H129">
        <v>0</v>
      </c>
      <c r="I129">
        <v>5985.17</v>
      </c>
      <c r="J129">
        <v>1282.54</v>
      </c>
      <c r="K129">
        <v>1068.78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34415</v>
      </c>
      <c r="T129" s="2">
        <v>45338</v>
      </c>
      <c r="V129" t="s">
        <v>31</v>
      </c>
      <c r="W129">
        <v>105408</v>
      </c>
      <c r="X129">
        <v>0</v>
      </c>
      <c r="Y129" t="s">
        <v>551</v>
      </c>
      <c r="Z129">
        <v>0</v>
      </c>
      <c r="AA129" t="s">
        <v>3086</v>
      </c>
      <c r="AB129">
        <v>0</v>
      </c>
      <c r="AC129">
        <v>0.3</v>
      </c>
      <c r="AD129" t="s">
        <v>3097</v>
      </c>
    </row>
    <row r="130" spans="1:30" x14ac:dyDescent="0.25">
      <c r="A130">
        <v>6667</v>
      </c>
      <c r="B130" t="s">
        <v>300</v>
      </c>
      <c r="C130" t="s">
        <v>301</v>
      </c>
      <c r="D130" s="11">
        <f t="shared" si="1"/>
        <v>41204.910000000003</v>
      </c>
      <c r="E130">
        <v>0</v>
      </c>
      <c r="F130">
        <v>0</v>
      </c>
      <c r="G130">
        <v>0</v>
      </c>
      <c r="H130">
        <v>0</v>
      </c>
      <c r="I130">
        <v>5768.65</v>
      </c>
      <c r="J130">
        <v>1236.1400000000001</v>
      </c>
      <c r="K130">
        <v>1030.1199999999999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33170</v>
      </c>
      <c r="T130" s="2">
        <v>45261</v>
      </c>
      <c r="V130" t="s">
        <v>31</v>
      </c>
      <c r="W130">
        <v>105408</v>
      </c>
      <c r="X130">
        <v>0</v>
      </c>
      <c r="Y130" t="s">
        <v>551</v>
      </c>
      <c r="Z130">
        <v>0</v>
      </c>
      <c r="AA130" t="s">
        <v>3086</v>
      </c>
      <c r="AB130">
        <v>0</v>
      </c>
      <c r="AC130">
        <v>0.24</v>
      </c>
      <c r="AD130" t="s">
        <v>3104</v>
      </c>
    </row>
    <row r="131" spans="1:30" x14ac:dyDescent="0.25">
      <c r="A131">
        <v>6678</v>
      </c>
      <c r="B131" t="s">
        <v>304</v>
      </c>
      <c r="C131" t="s">
        <v>305</v>
      </c>
      <c r="D131" s="11">
        <f t="shared" ref="D131:D194" si="2">+E131+F131+Z131+S131+K131+J131+I131</f>
        <v>32747.94</v>
      </c>
      <c r="E131">
        <v>0</v>
      </c>
      <c r="F131">
        <v>0</v>
      </c>
      <c r="G131">
        <v>0</v>
      </c>
      <c r="H131">
        <v>0</v>
      </c>
      <c r="I131">
        <v>4584.78</v>
      </c>
      <c r="J131">
        <v>982.45</v>
      </c>
      <c r="K131">
        <v>818.71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26362</v>
      </c>
      <c r="T131" s="2">
        <v>45261</v>
      </c>
      <c r="V131" t="s">
        <v>31</v>
      </c>
      <c r="W131">
        <v>105408</v>
      </c>
      <c r="X131">
        <v>0</v>
      </c>
      <c r="Y131" t="s">
        <v>551</v>
      </c>
      <c r="Z131">
        <v>0</v>
      </c>
      <c r="AA131" t="s">
        <v>3122</v>
      </c>
      <c r="AB131">
        <v>0</v>
      </c>
      <c r="AC131">
        <v>-0.46</v>
      </c>
      <c r="AD131" t="s">
        <v>3159</v>
      </c>
    </row>
    <row r="132" spans="1:30" x14ac:dyDescent="0.25">
      <c r="A132">
        <v>6687</v>
      </c>
      <c r="B132" t="s">
        <v>306</v>
      </c>
      <c r="C132" t="s">
        <v>307</v>
      </c>
      <c r="D132" s="11">
        <f t="shared" si="2"/>
        <v>50772.619999999995</v>
      </c>
      <c r="E132">
        <v>0</v>
      </c>
      <c r="F132">
        <v>0</v>
      </c>
      <c r="G132">
        <v>0</v>
      </c>
      <c r="H132">
        <v>0</v>
      </c>
      <c r="I132">
        <v>7108.14</v>
      </c>
      <c r="J132">
        <v>1523.17</v>
      </c>
      <c r="K132">
        <v>1269.31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40872</v>
      </c>
      <c r="T132" s="2">
        <v>45261</v>
      </c>
      <c r="V132" t="s">
        <v>31</v>
      </c>
      <c r="W132">
        <v>105408</v>
      </c>
      <c r="X132">
        <v>0</v>
      </c>
      <c r="Y132" t="s">
        <v>551</v>
      </c>
      <c r="Z132">
        <v>0</v>
      </c>
      <c r="AA132" t="s">
        <v>3086</v>
      </c>
      <c r="AB132">
        <v>0</v>
      </c>
      <c r="AC132">
        <v>0.21</v>
      </c>
      <c r="AD132" t="s">
        <v>3189</v>
      </c>
    </row>
    <row r="133" spans="1:30" x14ac:dyDescent="0.25">
      <c r="A133">
        <v>6719</v>
      </c>
      <c r="B133" t="s">
        <v>308</v>
      </c>
      <c r="C133" t="s">
        <v>309</v>
      </c>
      <c r="D133" s="11">
        <f t="shared" si="2"/>
        <v>39994.9</v>
      </c>
      <c r="E133">
        <v>0</v>
      </c>
      <c r="F133">
        <v>0</v>
      </c>
      <c r="G133">
        <v>0</v>
      </c>
      <c r="H133">
        <v>0</v>
      </c>
      <c r="I133">
        <v>5599.21</v>
      </c>
      <c r="J133">
        <v>1199.83</v>
      </c>
      <c r="K133">
        <v>999.86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32196</v>
      </c>
      <c r="T133" s="2">
        <v>45261</v>
      </c>
      <c r="V133" t="s">
        <v>31</v>
      </c>
      <c r="W133">
        <v>105408</v>
      </c>
      <c r="X133">
        <v>0</v>
      </c>
      <c r="Y133" t="s">
        <v>551</v>
      </c>
      <c r="Z133">
        <v>0</v>
      </c>
      <c r="AA133" t="s">
        <v>3086</v>
      </c>
      <c r="AB133">
        <v>0</v>
      </c>
      <c r="AC133">
        <v>0.55000000000000004</v>
      </c>
      <c r="AD133" t="s">
        <v>3157</v>
      </c>
    </row>
    <row r="134" spans="1:30" x14ac:dyDescent="0.25">
      <c r="A134">
        <v>6735</v>
      </c>
      <c r="B134" t="s">
        <v>312</v>
      </c>
      <c r="C134" t="s">
        <v>313</v>
      </c>
      <c r="D134" s="11">
        <f t="shared" si="2"/>
        <v>42576.390000000007</v>
      </c>
      <c r="E134">
        <v>0</v>
      </c>
      <c r="F134">
        <v>0</v>
      </c>
      <c r="G134">
        <v>0</v>
      </c>
      <c r="H134">
        <v>0</v>
      </c>
      <c r="I134">
        <v>5960.69</v>
      </c>
      <c r="J134">
        <v>1277.29</v>
      </c>
      <c r="K134">
        <v>1064.4100000000001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34274</v>
      </c>
      <c r="T134" s="2">
        <v>45261</v>
      </c>
      <c r="V134" t="s">
        <v>31</v>
      </c>
      <c r="W134">
        <v>2808</v>
      </c>
      <c r="X134">
        <v>0</v>
      </c>
      <c r="Y134" t="s">
        <v>551</v>
      </c>
      <c r="Z134">
        <v>0</v>
      </c>
      <c r="AA134" t="s">
        <v>3086</v>
      </c>
      <c r="AB134">
        <v>0</v>
      </c>
      <c r="AC134">
        <v>0.02</v>
      </c>
      <c r="AD134" t="s">
        <v>3190</v>
      </c>
    </row>
    <row r="135" spans="1:30" x14ac:dyDescent="0.25">
      <c r="A135">
        <v>6749</v>
      </c>
      <c r="B135" t="s">
        <v>314</v>
      </c>
      <c r="C135" t="s">
        <v>315</v>
      </c>
      <c r="D135" s="11">
        <f t="shared" si="2"/>
        <v>32611.22</v>
      </c>
      <c r="E135">
        <v>0</v>
      </c>
      <c r="F135">
        <v>0</v>
      </c>
      <c r="G135">
        <v>0</v>
      </c>
      <c r="H135">
        <v>0</v>
      </c>
      <c r="I135">
        <v>4565.59</v>
      </c>
      <c r="J135">
        <v>978.34</v>
      </c>
      <c r="K135">
        <v>815.29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26252</v>
      </c>
      <c r="T135" s="2">
        <v>45261</v>
      </c>
      <c r="V135" t="s">
        <v>31</v>
      </c>
      <c r="W135">
        <v>109202</v>
      </c>
      <c r="X135">
        <v>0</v>
      </c>
      <c r="Y135" t="s">
        <v>551</v>
      </c>
      <c r="Z135">
        <v>0</v>
      </c>
      <c r="AA135" t="s">
        <v>3086</v>
      </c>
      <c r="AB135">
        <v>0</v>
      </c>
      <c r="AC135">
        <v>-0.18</v>
      </c>
      <c r="AD135" t="s">
        <v>3191</v>
      </c>
    </row>
    <row r="136" spans="1:30" x14ac:dyDescent="0.25">
      <c r="A136">
        <v>6781</v>
      </c>
      <c r="B136" t="s">
        <v>316</v>
      </c>
      <c r="C136" t="s">
        <v>317</v>
      </c>
      <c r="D136" s="11">
        <f t="shared" si="2"/>
        <v>37237.32</v>
      </c>
      <c r="E136">
        <v>0</v>
      </c>
      <c r="F136">
        <v>0</v>
      </c>
      <c r="G136">
        <v>0</v>
      </c>
      <c r="H136">
        <v>0</v>
      </c>
      <c r="I136">
        <v>5213.26</v>
      </c>
      <c r="J136">
        <v>1117.1300000000001</v>
      </c>
      <c r="K136">
        <v>930.93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29976</v>
      </c>
      <c r="T136" s="2">
        <v>45261</v>
      </c>
      <c r="V136" t="s">
        <v>31</v>
      </c>
      <c r="W136">
        <v>105408</v>
      </c>
      <c r="X136">
        <v>0</v>
      </c>
      <c r="Y136" t="s">
        <v>551</v>
      </c>
      <c r="Z136">
        <v>0</v>
      </c>
      <c r="AA136" t="s">
        <v>3086</v>
      </c>
      <c r="AB136">
        <v>0</v>
      </c>
      <c r="AC136">
        <v>-0.19</v>
      </c>
      <c r="AD136" t="s">
        <v>3144</v>
      </c>
    </row>
    <row r="137" spans="1:30" x14ac:dyDescent="0.25">
      <c r="A137">
        <v>6784</v>
      </c>
      <c r="B137" t="s">
        <v>318</v>
      </c>
      <c r="C137" t="s">
        <v>319</v>
      </c>
      <c r="D137" s="11">
        <f t="shared" si="2"/>
        <v>23950.43</v>
      </c>
      <c r="E137">
        <v>0</v>
      </c>
      <c r="F137">
        <v>0</v>
      </c>
      <c r="G137">
        <v>0</v>
      </c>
      <c r="H137">
        <v>0</v>
      </c>
      <c r="I137">
        <v>3353.13</v>
      </c>
      <c r="J137">
        <v>718.53</v>
      </c>
      <c r="K137">
        <v>598.77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19280</v>
      </c>
      <c r="T137" s="2">
        <v>45261</v>
      </c>
      <c r="V137" t="s">
        <v>31</v>
      </c>
      <c r="W137">
        <v>105408</v>
      </c>
      <c r="X137">
        <v>0</v>
      </c>
      <c r="Y137" t="s">
        <v>551</v>
      </c>
      <c r="Z137">
        <v>0</v>
      </c>
      <c r="AA137" t="s">
        <v>3086</v>
      </c>
      <c r="AB137">
        <v>0</v>
      </c>
      <c r="AC137">
        <v>-0.46</v>
      </c>
      <c r="AD137" t="s">
        <v>3192</v>
      </c>
    </row>
    <row r="138" spans="1:30" x14ac:dyDescent="0.25">
      <c r="A138">
        <v>6786</v>
      </c>
      <c r="B138" t="s">
        <v>320</v>
      </c>
      <c r="C138" t="s">
        <v>321</v>
      </c>
      <c r="D138" s="11">
        <f t="shared" si="2"/>
        <v>52383.85</v>
      </c>
      <c r="E138">
        <v>0</v>
      </c>
      <c r="F138">
        <v>0</v>
      </c>
      <c r="G138">
        <v>0</v>
      </c>
      <c r="H138">
        <v>0</v>
      </c>
      <c r="I138">
        <v>7333.75</v>
      </c>
      <c r="J138">
        <v>1571.51</v>
      </c>
      <c r="K138">
        <v>1309.5899999999999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42169</v>
      </c>
      <c r="T138" s="2">
        <v>45261</v>
      </c>
      <c r="V138" t="s">
        <v>31</v>
      </c>
      <c r="W138">
        <v>105408</v>
      </c>
      <c r="X138">
        <v>0</v>
      </c>
      <c r="Y138" t="s">
        <v>551</v>
      </c>
      <c r="Z138">
        <v>0</v>
      </c>
      <c r="AA138" t="s">
        <v>3086</v>
      </c>
      <c r="AB138">
        <v>0</v>
      </c>
      <c r="AC138">
        <v>-0.08</v>
      </c>
      <c r="AD138" t="s">
        <v>3089</v>
      </c>
    </row>
    <row r="139" spans="1:30" x14ac:dyDescent="0.25">
      <c r="A139">
        <v>6789</v>
      </c>
      <c r="B139" t="s">
        <v>322</v>
      </c>
      <c r="C139" t="s">
        <v>323</v>
      </c>
      <c r="D139" s="11">
        <f t="shared" si="2"/>
        <v>34265.759999999995</v>
      </c>
      <c r="E139">
        <v>0</v>
      </c>
      <c r="F139">
        <v>0</v>
      </c>
      <c r="G139">
        <v>0</v>
      </c>
      <c r="H139">
        <v>0</v>
      </c>
      <c r="I139">
        <v>4797.16</v>
      </c>
      <c r="J139">
        <v>1027.96</v>
      </c>
      <c r="K139">
        <v>856.64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27584</v>
      </c>
      <c r="T139" s="2">
        <v>45261</v>
      </c>
      <c r="V139" t="s">
        <v>31</v>
      </c>
      <c r="W139">
        <v>105408</v>
      </c>
      <c r="X139">
        <v>0</v>
      </c>
      <c r="Y139" t="s">
        <v>551</v>
      </c>
      <c r="Z139">
        <v>0</v>
      </c>
      <c r="AA139" t="s">
        <v>3086</v>
      </c>
      <c r="AB139">
        <v>0</v>
      </c>
      <c r="AC139">
        <v>0.25</v>
      </c>
      <c r="AD139" t="s">
        <v>3193</v>
      </c>
    </row>
    <row r="140" spans="1:30" x14ac:dyDescent="0.25">
      <c r="A140">
        <v>6794</v>
      </c>
      <c r="B140" t="s">
        <v>324</v>
      </c>
      <c r="C140" t="s">
        <v>325</v>
      </c>
      <c r="D140" s="11">
        <f t="shared" si="2"/>
        <v>39994.9</v>
      </c>
      <c r="E140">
        <v>0</v>
      </c>
      <c r="F140">
        <v>0</v>
      </c>
      <c r="G140">
        <v>0</v>
      </c>
      <c r="H140">
        <v>0</v>
      </c>
      <c r="I140">
        <v>5599.21</v>
      </c>
      <c r="J140">
        <v>1199.83</v>
      </c>
      <c r="K140">
        <v>999.86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32196</v>
      </c>
      <c r="T140" s="2">
        <v>45261</v>
      </c>
      <c r="V140" t="s">
        <v>31</v>
      </c>
      <c r="W140">
        <v>125509</v>
      </c>
      <c r="X140">
        <v>0</v>
      </c>
      <c r="Y140" t="s">
        <v>551</v>
      </c>
      <c r="Z140">
        <v>0</v>
      </c>
      <c r="AA140" t="s">
        <v>3086</v>
      </c>
      <c r="AB140">
        <v>0</v>
      </c>
      <c r="AC140">
        <v>0.55000000000000004</v>
      </c>
      <c r="AD140" t="s">
        <v>3157</v>
      </c>
    </row>
    <row r="141" spans="1:30" x14ac:dyDescent="0.25">
      <c r="A141">
        <v>6796</v>
      </c>
      <c r="B141" t="s">
        <v>1531</v>
      </c>
      <c r="C141" t="s">
        <v>1532</v>
      </c>
      <c r="D141" s="11">
        <f t="shared" si="2"/>
        <v>32463.620000000003</v>
      </c>
      <c r="E141">
        <v>0</v>
      </c>
      <c r="F141">
        <v>0</v>
      </c>
      <c r="G141">
        <v>0</v>
      </c>
      <c r="H141">
        <v>0</v>
      </c>
      <c r="I141">
        <v>4544.84</v>
      </c>
      <c r="J141">
        <v>973.89</v>
      </c>
      <c r="K141">
        <v>811.58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26133.31</v>
      </c>
      <c r="T141" s="2">
        <v>45461</v>
      </c>
      <c r="V141" t="s">
        <v>31</v>
      </c>
      <c r="W141">
        <v>105408</v>
      </c>
      <c r="X141">
        <v>0</v>
      </c>
      <c r="Y141" t="s">
        <v>551</v>
      </c>
      <c r="Z141">
        <v>0</v>
      </c>
      <c r="AA141" t="s">
        <v>3122</v>
      </c>
      <c r="AB141">
        <v>0</v>
      </c>
      <c r="AC141">
        <v>0.42</v>
      </c>
      <c r="AD141" t="s">
        <v>3194</v>
      </c>
    </row>
    <row r="142" spans="1:30" x14ac:dyDescent="0.25">
      <c r="A142">
        <v>6797</v>
      </c>
      <c r="B142" t="s">
        <v>326</v>
      </c>
      <c r="C142" t="s">
        <v>327</v>
      </c>
      <c r="D142" s="11">
        <f t="shared" si="2"/>
        <v>88173.98</v>
      </c>
      <c r="E142">
        <v>0</v>
      </c>
      <c r="F142">
        <v>0</v>
      </c>
      <c r="G142">
        <v>0</v>
      </c>
      <c r="H142">
        <v>0</v>
      </c>
      <c r="I142">
        <v>12344.4</v>
      </c>
      <c r="J142">
        <v>2645.23</v>
      </c>
      <c r="K142">
        <v>2204.35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70980</v>
      </c>
      <c r="T142" s="2">
        <v>45575</v>
      </c>
      <c r="V142" t="s">
        <v>31</v>
      </c>
      <c r="W142">
        <v>105408</v>
      </c>
      <c r="X142">
        <v>0</v>
      </c>
      <c r="Y142" t="s">
        <v>551</v>
      </c>
      <c r="Z142">
        <v>0</v>
      </c>
      <c r="AA142" t="s">
        <v>3086</v>
      </c>
      <c r="AB142">
        <v>0</v>
      </c>
      <c r="AC142">
        <v>-0.25</v>
      </c>
      <c r="AD142" t="s">
        <v>3195</v>
      </c>
    </row>
    <row r="143" spans="1:30" x14ac:dyDescent="0.25">
      <c r="A143">
        <v>6813</v>
      </c>
      <c r="B143" t="s">
        <v>328</v>
      </c>
      <c r="C143" t="s">
        <v>329</v>
      </c>
      <c r="D143" s="11">
        <f t="shared" si="2"/>
        <v>57298.13</v>
      </c>
      <c r="E143">
        <v>0</v>
      </c>
      <c r="F143">
        <v>0</v>
      </c>
      <c r="G143">
        <v>0</v>
      </c>
      <c r="H143">
        <v>0</v>
      </c>
      <c r="I143">
        <v>8021.74</v>
      </c>
      <c r="J143">
        <v>1718.94</v>
      </c>
      <c r="K143">
        <v>1432.45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46125</v>
      </c>
      <c r="T143" s="2">
        <v>45261</v>
      </c>
      <c r="V143" t="s">
        <v>31</v>
      </c>
      <c r="W143">
        <v>105408</v>
      </c>
      <c r="X143">
        <v>0</v>
      </c>
      <c r="Y143" t="s">
        <v>551</v>
      </c>
      <c r="Z143">
        <v>0</v>
      </c>
      <c r="AA143" t="s">
        <v>3086</v>
      </c>
      <c r="AB143">
        <v>0</v>
      </c>
      <c r="AC143">
        <v>0</v>
      </c>
      <c r="AD143" t="s">
        <v>3110</v>
      </c>
    </row>
    <row r="144" spans="1:30" x14ac:dyDescent="0.25">
      <c r="A144">
        <v>6814</v>
      </c>
      <c r="B144" t="s">
        <v>1338</v>
      </c>
      <c r="C144" t="s">
        <v>1339</v>
      </c>
      <c r="D144" s="11">
        <f t="shared" si="2"/>
        <v>39685.31</v>
      </c>
      <c r="E144">
        <v>0</v>
      </c>
      <c r="F144">
        <v>0</v>
      </c>
      <c r="G144">
        <v>0</v>
      </c>
      <c r="H144">
        <v>0</v>
      </c>
      <c r="I144">
        <v>5555.91</v>
      </c>
      <c r="J144">
        <v>1190.55</v>
      </c>
      <c r="K144">
        <v>992.12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31946.73</v>
      </c>
      <c r="T144" s="2">
        <v>45433</v>
      </c>
      <c r="V144" t="s">
        <v>31</v>
      </c>
      <c r="W144">
        <v>2808</v>
      </c>
      <c r="X144">
        <v>0</v>
      </c>
      <c r="Y144" t="s">
        <v>551</v>
      </c>
      <c r="Z144">
        <v>0</v>
      </c>
      <c r="AA144" t="s">
        <v>3086</v>
      </c>
      <c r="AB144">
        <v>0</v>
      </c>
      <c r="AC144">
        <v>0.27</v>
      </c>
      <c r="AD144" t="s">
        <v>3196</v>
      </c>
    </row>
    <row r="145" spans="1:30" x14ac:dyDescent="0.25">
      <c r="A145">
        <v>6835</v>
      </c>
      <c r="B145" t="s">
        <v>332</v>
      </c>
      <c r="C145" t="s">
        <v>333</v>
      </c>
      <c r="D145" s="11">
        <f t="shared" si="2"/>
        <v>30875.82</v>
      </c>
      <c r="E145">
        <v>0</v>
      </c>
      <c r="F145">
        <v>0</v>
      </c>
      <c r="G145">
        <v>0</v>
      </c>
      <c r="H145">
        <v>0</v>
      </c>
      <c r="I145">
        <v>4322.6400000000003</v>
      </c>
      <c r="J145">
        <v>926.28</v>
      </c>
      <c r="K145">
        <v>771.9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24855</v>
      </c>
      <c r="T145" s="2">
        <v>45261</v>
      </c>
      <c r="V145" t="s">
        <v>31</v>
      </c>
      <c r="W145">
        <v>105408</v>
      </c>
      <c r="X145">
        <v>0</v>
      </c>
      <c r="Y145" t="s">
        <v>551</v>
      </c>
      <c r="Z145">
        <v>0</v>
      </c>
      <c r="AA145" t="s">
        <v>3122</v>
      </c>
      <c r="AB145">
        <v>0</v>
      </c>
      <c r="AC145">
        <v>-0.18</v>
      </c>
      <c r="AD145" t="s">
        <v>3197</v>
      </c>
    </row>
    <row r="146" spans="1:30" x14ac:dyDescent="0.25">
      <c r="A146">
        <v>6843</v>
      </c>
      <c r="B146" t="s">
        <v>334</v>
      </c>
      <c r="C146" t="s">
        <v>335</v>
      </c>
      <c r="D146" s="11">
        <f t="shared" si="2"/>
        <v>42849.560000000005</v>
      </c>
      <c r="E146">
        <v>0</v>
      </c>
      <c r="F146">
        <v>0</v>
      </c>
      <c r="G146">
        <v>0</v>
      </c>
      <c r="H146">
        <v>0</v>
      </c>
      <c r="I146">
        <v>5998.87</v>
      </c>
      <c r="J146">
        <v>1285.47</v>
      </c>
      <c r="K146">
        <v>1071.22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34494</v>
      </c>
      <c r="T146" s="2">
        <v>45261</v>
      </c>
      <c r="V146" t="s">
        <v>31</v>
      </c>
      <c r="W146">
        <v>121705</v>
      </c>
      <c r="X146">
        <v>0</v>
      </c>
      <c r="Y146" t="s">
        <v>551</v>
      </c>
      <c r="Z146">
        <v>0</v>
      </c>
      <c r="AA146" t="s">
        <v>3086</v>
      </c>
      <c r="AB146">
        <v>0</v>
      </c>
      <c r="AC146">
        <v>0.47</v>
      </c>
      <c r="AD146" t="s">
        <v>3152</v>
      </c>
    </row>
    <row r="147" spans="1:30" x14ac:dyDescent="0.25">
      <c r="A147">
        <v>6848</v>
      </c>
      <c r="B147" t="s">
        <v>336</v>
      </c>
      <c r="C147" t="s">
        <v>337</v>
      </c>
      <c r="D147" s="11">
        <f t="shared" si="2"/>
        <v>68485.62999999999</v>
      </c>
      <c r="E147">
        <v>0</v>
      </c>
      <c r="F147">
        <v>0</v>
      </c>
      <c r="G147">
        <v>0</v>
      </c>
      <c r="H147">
        <v>0</v>
      </c>
      <c r="I147">
        <v>9587.94</v>
      </c>
      <c r="J147">
        <v>2054.56</v>
      </c>
      <c r="K147">
        <v>1712.13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55131</v>
      </c>
      <c r="T147" s="2">
        <v>44614</v>
      </c>
      <c r="V147" t="s">
        <v>31</v>
      </c>
      <c r="W147">
        <v>119302</v>
      </c>
      <c r="X147">
        <v>0</v>
      </c>
      <c r="Y147" t="s">
        <v>551</v>
      </c>
      <c r="Z147">
        <v>0</v>
      </c>
      <c r="AA147" t="s">
        <v>3122</v>
      </c>
      <c r="AB147">
        <v>0</v>
      </c>
      <c r="AC147">
        <v>0.43</v>
      </c>
      <c r="AD147" t="s">
        <v>3198</v>
      </c>
    </row>
    <row r="148" spans="1:30" x14ac:dyDescent="0.25">
      <c r="A148">
        <v>6855</v>
      </c>
      <c r="B148" t="s">
        <v>340</v>
      </c>
      <c r="C148" t="s">
        <v>341</v>
      </c>
      <c r="D148" s="11">
        <f t="shared" si="2"/>
        <v>37331.67</v>
      </c>
      <c r="E148">
        <v>0</v>
      </c>
      <c r="F148">
        <v>0</v>
      </c>
      <c r="G148">
        <v>0</v>
      </c>
      <c r="H148">
        <v>0</v>
      </c>
      <c r="I148">
        <v>5226.43</v>
      </c>
      <c r="J148">
        <v>1119.95</v>
      </c>
      <c r="K148">
        <v>933.29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30052</v>
      </c>
      <c r="T148" s="2">
        <v>45261</v>
      </c>
      <c r="V148" t="s">
        <v>31</v>
      </c>
      <c r="W148">
        <v>105408</v>
      </c>
      <c r="X148">
        <v>0</v>
      </c>
      <c r="Y148" t="s">
        <v>551</v>
      </c>
      <c r="Z148">
        <v>0</v>
      </c>
      <c r="AA148" t="s">
        <v>3086</v>
      </c>
      <c r="AB148">
        <v>0</v>
      </c>
      <c r="AC148">
        <v>0.02</v>
      </c>
      <c r="AD148" t="s">
        <v>3199</v>
      </c>
    </row>
    <row r="149" spans="1:30" x14ac:dyDescent="0.25">
      <c r="A149">
        <v>6861</v>
      </c>
      <c r="B149" t="s">
        <v>342</v>
      </c>
      <c r="C149" t="s">
        <v>343</v>
      </c>
      <c r="D149" s="11">
        <f t="shared" si="2"/>
        <v>97426.06</v>
      </c>
      <c r="E149">
        <v>0</v>
      </c>
      <c r="F149">
        <v>0</v>
      </c>
      <c r="G149">
        <v>0</v>
      </c>
      <c r="H149">
        <v>0</v>
      </c>
      <c r="I149">
        <v>13639.63</v>
      </c>
      <c r="J149">
        <v>2922.78</v>
      </c>
      <c r="K149">
        <v>2435.65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78428</v>
      </c>
      <c r="T149" s="2">
        <v>45161</v>
      </c>
      <c r="V149" t="s">
        <v>31</v>
      </c>
      <c r="W149">
        <v>123305</v>
      </c>
      <c r="X149">
        <v>0</v>
      </c>
      <c r="Y149" t="s">
        <v>551</v>
      </c>
      <c r="Z149">
        <v>0</v>
      </c>
      <c r="AA149" t="s">
        <v>3086</v>
      </c>
      <c r="AB149">
        <v>0</v>
      </c>
      <c r="AC149">
        <v>0.14000000000000001</v>
      </c>
      <c r="AD149" t="s">
        <v>3200</v>
      </c>
    </row>
    <row r="150" spans="1:30" x14ac:dyDescent="0.25">
      <c r="A150">
        <v>6874</v>
      </c>
      <c r="B150" t="s">
        <v>350</v>
      </c>
      <c r="C150" t="s">
        <v>351</v>
      </c>
      <c r="D150" s="11">
        <f t="shared" si="2"/>
        <v>94489.34</v>
      </c>
      <c r="E150">
        <v>0</v>
      </c>
      <c r="F150">
        <v>0</v>
      </c>
      <c r="G150">
        <v>0</v>
      </c>
      <c r="H150">
        <v>0</v>
      </c>
      <c r="I150">
        <v>13228.45</v>
      </c>
      <c r="J150">
        <v>2834.67</v>
      </c>
      <c r="K150">
        <v>2362.2199999999998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76064</v>
      </c>
      <c r="T150" s="2">
        <v>45261</v>
      </c>
      <c r="V150" t="s">
        <v>31</v>
      </c>
      <c r="W150">
        <v>111209</v>
      </c>
      <c r="X150">
        <v>0</v>
      </c>
      <c r="Y150" t="s">
        <v>551</v>
      </c>
      <c r="Z150">
        <v>0</v>
      </c>
      <c r="AA150" t="s">
        <v>3086</v>
      </c>
      <c r="AB150">
        <v>0</v>
      </c>
      <c r="AC150">
        <v>0.46</v>
      </c>
      <c r="AD150" t="s">
        <v>3201</v>
      </c>
    </row>
    <row r="151" spans="1:30" x14ac:dyDescent="0.25">
      <c r="A151">
        <v>6875</v>
      </c>
      <c r="B151" t="s">
        <v>352</v>
      </c>
      <c r="C151" t="s">
        <v>353</v>
      </c>
      <c r="D151" s="11">
        <f t="shared" si="2"/>
        <v>42751.49</v>
      </c>
      <c r="E151">
        <v>0</v>
      </c>
      <c r="F151">
        <v>0</v>
      </c>
      <c r="G151">
        <v>0</v>
      </c>
      <c r="H151">
        <v>0</v>
      </c>
      <c r="I151">
        <v>5985.17</v>
      </c>
      <c r="J151">
        <v>1282.54</v>
      </c>
      <c r="K151">
        <v>1068.78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34415</v>
      </c>
      <c r="T151" s="2">
        <v>45054</v>
      </c>
      <c r="V151" t="s">
        <v>31</v>
      </c>
      <c r="W151">
        <v>105408</v>
      </c>
      <c r="X151">
        <v>0</v>
      </c>
      <c r="Y151" t="s">
        <v>551</v>
      </c>
      <c r="Z151">
        <v>0</v>
      </c>
      <c r="AA151" t="s">
        <v>3086</v>
      </c>
      <c r="AB151">
        <v>0</v>
      </c>
      <c r="AC151">
        <v>0.3</v>
      </c>
      <c r="AD151" t="s">
        <v>3097</v>
      </c>
    </row>
    <row r="152" spans="1:30" x14ac:dyDescent="0.25">
      <c r="A152">
        <v>6884</v>
      </c>
      <c r="B152" t="s">
        <v>354</v>
      </c>
      <c r="C152" t="s">
        <v>355</v>
      </c>
      <c r="D152" s="11">
        <f t="shared" si="2"/>
        <v>32747.94</v>
      </c>
      <c r="E152">
        <v>0</v>
      </c>
      <c r="F152">
        <v>0</v>
      </c>
      <c r="G152">
        <v>0</v>
      </c>
      <c r="H152">
        <v>0</v>
      </c>
      <c r="I152">
        <v>4584.78</v>
      </c>
      <c r="J152">
        <v>982.45</v>
      </c>
      <c r="K152">
        <v>818.71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26362</v>
      </c>
      <c r="T152" s="2">
        <v>45261</v>
      </c>
      <c r="V152" t="s">
        <v>31</v>
      </c>
      <c r="W152">
        <v>105408</v>
      </c>
      <c r="X152">
        <v>0</v>
      </c>
      <c r="Y152" t="s">
        <v>551</v>
      </c>
      <c r="Z152">
        <v>0</v>
      </c>
      <c r="AA152" t="s">
        <v>3122</v>
      </c>
      <c r="AB152">
        <v>0</v>
      </c>
      <c r="AC152">
        <v>-0.46</v>
      </c>
      <c r="AD152" t="s">
        <v>3159</v>
      </c>
    </row>
    <row r="153" spans="1:30" x14ac:dyDescent="0.25">
      <c r="A153">
        <v>6886</v>
      </c>
      <c r="B153" t="s">
        <v>356</v>
      </c>
      <c r="C153" t="s">
        <v>357</v>
      </c>
      <c r="D153" s="11">
        <f t="shared" si="2"/>
        <v>35253.519999999997</v>
      </c>
      <c r="E153">
        <v>0</v>
      </c>
      <c r="F153">
        <v>0</v>
      </c>
      <c r="G153">
        <v>0</v>
      </c>
      <c r="H153">
        <v>0</v>
      </c>
      <c r="I153">
        <v>4935.55</v>
      </c>
      <c r="J153">
        <v>1057.6199999999999</v>
      </c>
      <c r="K153">
        <v>881.35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28379</v>
      </c>
      <c r="T153" s="2">
        <v>45261</v>
      </c>
      <c r="V153" t="s">
        <v>31</v>
      </c>
      <c r="W153">
        <v>105408</v>
      </c>
      <c r="X153">
        <v>0</v>
      </c>
      <c r="Y153" t="s">
        <v>551</v>
      </c>
      <c r="Z153">
        <v>0</v>
      </c>
      <c r="AA153" t="s">
        <v>3086</v>
      </c>
      <c r="AB153">
        <v>0</v>
      </c>
      <c r="AC153">
        <v>-0.42</v>
      </c>
      <c r="AD153" t="s">
        <v>3202</v>
      </c>
    </row>
    <row r="154" spans="1:30" x14ac:dyDescent="0.25">
      <c r="A154">
        <v>6888</v>
      </c>
      <c r="B154" t="s">
        <v>360</v>
      </c>
      <c r="C154" t="s">
        <v>361</v>
      </c>
      <c r="D154" s="11">
        <f t="shared" si="2"/>
        <v>108915.59</v>
      </c>
      <c r="E154">
        <v>0</v>
      </c>
      <c r="F154">
        <v>0</v>
      </c>
      <c r="G154">
        <v>0</v>
      </c>
      <c r="H154">
        <v>0</v>
      </c>
      <c r="I154">
        <v>15248.22</v>
      </c>
      <c r="J154">
        <v>3267.47</v>
      </c>
      <c r="K154">
        <v>2722.9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87677</v>
      </c>
      <c r="T154" s="2">
        <v>45156</v>
      </c>
      <c r="V154" t="s">
        <v>31</v>
      </c>
      <c r="W154">
        <v>105408</v>
      </c>
      <c r="X154">
        <v>0</v>
      </c>
      <c r="Y154" t="s">
        <v>551</v>
      </c>
      <c r="Z154">
        <v>0</v>
      </c>
      <c r="AA154" t="s">
        <v>3083</v>
      </c>
      <c r="AB154">
        <v>0</v>
      </c>
      <c r="AC154">
        <v>-0.32</v>
      </c>
      <c r="AD154" t="s">
        <v>3203</v>
      </c>
    </row>
    <row r="155" spans="1:30" x14ac:dyDescent="0.25">
      <c r="A155">
        <v>6889</v>
      </c>
      <c r="B155" t="s">
        <v>362</v>
      </c>
      <c r="C155" t="s">
        <v>363</v>
      </c>
      <c r="D155" s="11">
        <f t="shared" si="2"/>
        <v>45510.84</v>
      </c>
      <c r="E155">
        <v>0</v>
      </c>
      <c r="F155">
        <v>0</v>
      </c>
      <c r="G155">
        <v>0</v>
      </c>
      <c r="H155">
        <v>0</v>
      </c>
      <c r="I155">
        <v>6371.51</v>
      </c>
      <c r="J155">
        <v>1365.32</v>
      </c>
      <c r="K155">
        <v>1137.77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36636.239999999998</v>
      </c>
      <c r="T155" s="2">
        <v>45474</v>
      </c>
      <c r="V155" t="s">
        <v>31</v>
      </c>
      <c r="W155">
        <v>105408</v>
      </c>
      <c r="X155">
        <v>0</v>
      </c>
      <c r="Y155" t="s">
        <v>551</v>
      </c>
      <c r="Z155">
        <v>0</v>
      </c>
      <c r="AA155" t="s">
        <v>3122</v>
      </c>
      <c r="AB155">
        <v>0</v>
      </c>
      <c r="AC155">
        <v>-0.02</v>
      </c>
      <c r="AD155" t="s">
        <v>3204</v>
      </c>
    </row>
    <row r="156" spans="1:30" x14ac:dyDescent="0.25">
      <c r="A156">
        <v>6894</v>
      </c>
      <c r="B156" t="s">
        <v>364</v>
      </c>
      <c r="C156" t="s">
        <v>365</v>
      </c>
      <c r="D156" s="11">
        <f t="shared" si="2"/>
        <v>113285.75999999999</v>
      </c>
      <c r="E156">
        <v>0</v>
      </c>
      <c r="F156">
        <v>0</v>
      </c>
      <c r="G156">
        <v>0</v>
      </c>
      <c r="H156">
        <v>0</v>
      </c>
      <c r="I156">
        <v>15860.03</v>
      </c>
      <c r="J156">
        <v>3398.58</v>
      </c>
      <c r="K156">
        <v>2832.15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91195</v>
      </c>
      <c r="T156" s="2">
        <v>45261</v>
      </c>
      <c r="V156" t="s">
        <v>31</v>
      </c>
      <c r="W156">
        <v>2808</v>
      </c>
      <c r="X156">
        <v>0</v>
      </c>
      <c r="Y156" t="s">
        <v>551</v>
      </c>
      <c r="Z156">
        <v>0</v>
      </c>
      <c r="AA156" t="s">
        <v>3086</v>
      </c>
      <c r="AB156">
        <v>0</v>
      </c>
      <c r="AC156">
        <v>-0.19</v>
      </c>
      <c r="AD156" t="s">
        <v>3205</v>
      </c>
    </row>
    <row r="157" spans="1:30" x14ac:dyDescent="0.25">
      <c r="A157">
        <v>6897</v>
      </c>
      <c r="B157" t="s">
        <v>701</v>
      </c>
      <c r="C157" t="s">
        <v>702</v>
      </c>
      <c r="D157" s="11">
        <f t="shared" si="2"/>
        <v>42751.21</v>
      </c>
      <c r="E157">
        <v>0</v>
      </c>
      <c r="F157">
        <v>0</v>
      </c>
      <c r="G157">
        <v>0</v>
      </c>
      <c r="H157">
        <v>0</v>
      </c>
      <c r="I157">
        <v>5985.17</v>
      </c>
      <c r="J157">
        <v>1282.54</v>
      </c>
      <c r="K157">
        <v>1068.78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34414.720000000001</v>
      </c>
      <c r="T157" s="2">
        <v>45415</v>
      </c>
      <c r="V157" t="s">
        <v>31</v>
      </c>
      <c r="W157">
        <v>105408</v>
      </c>
      <c r="X157">
        <v>0</v>
      </c>
      <c r="Y157" t="s">
        <v>551</v>
      </c>
      <c r="Z157">
        <v>0</v>
      </c>
      <c r="AA157" t="s">
        <v>3086</v>
      </c>
      <c r="AB157">
        <v>0</v>
      </c>
      <c r="AC157">
        <v>0.02</v>
      </c>
      <c r="AD157" t="s">
        <v>3125</v>
      </c>
    </row>
    <row r="158" spans="1:30" x14ac:dyDescent="0.25">
      <c r="A158">
        <v>6899</v>
      </c>
      <c r="B158" t="s">
        <v>651</v>
      </c>
      <c r="C158" t="s">
        <v>703</v>
      </c>
      <c r="D158" s="11">
        <f t="shared" si="2"/>
        <v>87586.43</v>
      </c>
      <c r="E158">
        <v>0</v>
      </c>
      <c r="F158">
        <v>0</v>
      </c>
      <c r="G158">
        <v>0</v>
      </c>
      <c r="H158">
        <v>0</v>
      </c>
      <c r="I158">
        <v>12262.15</v>
      </c>
      <c r="J158">
        <v>2627.6</v>
      </c>
      <c r="K158">
        <v>2189.6799999999998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70507</v>
      </c>
      <c r="T158" s="2">
        <v>45405</v>
      </c>
      <c r="V158" t="s">
        <v>31</v>
      </c>
      <c r="W158">
        <v>105408</v>
      </c>
      <c r="X158">
        <v>0</v>
      </c>
      <c r="Y158" t="s">
        <v>551</v>
      </c>
      <c r="Z158">
        <v>0</v>
      </c>
      <c r="AA158" t="s">
        <v>3086</v>
      </c>
      <c r="AB158">
        <v>0</v>
      </c>
      <c r="AC158">
        <v>-0.39</v>
      </c>
      <c r="AD158" t="s">
        <v>3206</v>
      </c>
    </row>
    <row r="159" spans="1:30" x14ac:dyDescent="0.25">
      <c r="A159">
        <v>6900</v>
      </c>
      <c r="B159" t="s">
        <v>652</v>
      </c>
      <c r="C159" t="s">
        <v>704</v>
      </c>
      <c r="D159" s="11">
        <f t="shared" si="2"/>
        <v>130748.90999999999</v>
      </c>
      <c r="E159">
        <v>0</v>
      </c>
      <c r="F159">
        <v>0</v>
      </c>
      <c r="G159">
        <v>0</v>
      </c>
      <c r="H159">
        <v>0</v>
      </c>
      <c r="I159">
        <v>18304.759999999998</v>
      </c>
      <c r="J159">
        <v>3922.45</v>
      </c>
      <c r="K159">
        <v>3268.7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105253</v>
      </c>
      <c r="T159" s="2">
        <v>45405</v>
      </c>
      <c r="V159" t="s">
        <v>31</v>
      </c>
      <c r="W159">
        <v>105408</v>
      </c>
      <c r="X159">
        <v>0</v>
      </c>
      <c r="Y159" t="s">
        <v>551</v>
      </c>
      <c r="Z159">
        <v>0</v>
      </c>
      <c r="AA159" t="s">
        <v>3083</v>
      </c>
      <c r="AB159">
        <v>0</v>
      </c>
      <c r="AC159">
        <v>0.56999999999999995</v>
      </c>
      <c r="AD159" t="s">
        <v>3207</v>
      </c>
    </row>
    <row r="160" spans="1:30" x14ac:dyDescent="0.25">
      <c r="A160">
        <v>6906</v>
      </c>
      <c r="B160" t="s">
        <v>366</v>
      </c>
      <c r="C160" t="s">
        <v>367</v>
      </c>
      <c r="D160" s="11">
        <f t="shared" si="2"/>
        <v>20629.7</v>
      </c>
      <c r="E160">
        <v>0</v>
      </c>
      <c r="F160">
        <v>0</v>
      </c>
      <c r="G160">
        <v>0</v>
      </c>
      <c r="H160">
        <v>0</v>
      </c>
      <c r="I160">
        <v>2888.09</v>
      </c>
      <c r="J160">
        <v>618.88</v>
      </c>
      <c r="K160">
        <v>515.73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16607</v>
      </c>
      <c r="T160" s="2">
        <v>45261</v>
      </c>
      <c r="V160" t="s">
        <v>31</v>
      </c>
      <c r="W160">
        <v>105408</v>
      </c>
      <c r="X160">
        <v>0</v>
      </c>
      <c r="Y160" t="s">
        <v>551</v>
      </c>
      <c r="Z160">
        <v>0</v>
      </c>
      <c r="AA160" t="s">
        <v>3086</v>
      </c>
      <c r="AB160">
        <v>0</v>
      </c>
      <c r="AC160">
        <v>0.47</v>
      </c>
      <c r="AD160" t="s">
        <v>3208</v>
      </c>
    </row>
    <row r="161" spans="1:30" x14ac:dyDescent="0.25">
      <c r="A161">
        <v>6908</v>
      </c>
      <c r="B161" t="s">
        <v>1454</v>
      </c>
      <c r="C161" t="s">
        <v>1500</v>
      </c>
      <c r="D161" s="11">
        <f t="shared" si="2"/>
        <v>96575.12</v>
      </c>
      <c r="E161">
        <v>0</v>
      </c>
      <c r="F161">
        <v>0</v>
      </c>
      <c r="G161">
        <v>0</v>
      </c>
      <c r="H161">
        <v>0</v>
      </c>
      <c r="I161">
        <v>13520.56</v>
      </c>
      <c r="J161">
        <v>2897.26</v>
      </c>
      <c r="K161">
        <v>2414.38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77742.92</v>
      </c>
      <c r="T161" s="2">
        <v>45453</v>
      </c>
      <c r="V161" t="s">
        <v>31</v>
      </c>
      <c r="W161">
        <v>105408</v>
      </c>
      <c r="X161">
        <v>0</v>
      </c>
      <c r="Y161" t="s">
        <v>551</v>
      </c>
      <c r="Z161">
        <v>0</v>
      </c>
      <c r="AA161" t="s">
        <v>3086</v>
      </c>
      <c r="AB161">
        <v>0</v>
      </c>
      <c r="AC161">
        <v>-0.33</v>
      </c>
      <c r="AD161" t="s">
        <v>3209</v>
      </c>
    </row>
    <row r="162" spans="1:30" x14ac:dyDescent="0.25">
      <c r="A162">
        <v>6917</v>
      </c>
      <c r="B162" t="s">
        <v>368</v>
      </c>
      <c r="C162" t="s">
        <v>369</v>
      </c>
      <c r="D162" s="11">
        <f t="shared" si="2"/>
        <v>49893.16</v>
      </c>
      <c r="E162">
        <v>0</v>
      </c>
      <c r="F162">
        <v>0</v>
      </c>
      <c r="G162">
        <v>0</v>
      </c>
      <c r="H162">
        <v>0</v>
      </c>
      <c r="I162">
        <v>6985.04</v>
      </c>
      <c r="J162">
        <v>1496.79</v>
      </c>
      <c r="K162">
        <v>1247.33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40164</v>
      </c>
      <c r="T162" s="2">
        <v>45261</v>
      </c>
      <c r="V162" t="s">
        <v>31</v>
      </c>
      <c r="W162">
        <v>406</v>
      </c>
      <c r="X162">
        <v>0</v>
      </c>
      <c r="Y162" t="s">
        <v>551</v>
      </c>
      <c r="Z162">
        <v>0</v>
      </c>
      <c r="AA162" t="s">
        <v>3122</v>
      </c>
      <c r="AB162">
        <v>0</v>
      </c>
      <c r="AC162">
        <v>-0.05</v>
      </c>
      <c r="AD162" t="s">
        <v>3210</v>
      </c>
    </row>
    <row r="163" spans="1:30" x14ac:dyDescent="0.25">
      <c r="A163">
        <v>6919</v>
      </c>
      <c r="B163" t="s">
        <v>370</v>
      </c>
      <c r="C163" t="s">
        <v>371</v>
      </c>
      <c r="D163" s="11">
        <f t="shared" si="2"/>
        <v>57298.13</v>
      </c>
      <c r="E163">
        <v>0</v>
      </c>
      <c r="F163">
        <v>0</v>
      </c>
      <c r="G163">
        <v>0</v>
      </c>
      <c r="H163">
        <v>0</v>
      </c>
      <c r="I163">
        <v>8021.74</v>
      </c>
      <c r="J163">
        <v>1718.94</v>
      </c>
      <c r="K163">
        <v>1432.45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46125</v>
      </c>
      <c r="T163" s="2">
        <v>45261</v>
      </c>
      <c r="V163" t="s">
        <v>31</v>
      </c>
      <c r="W163">
        <v>105408</v>
      </c>
      <c r="X163">
        <v>0</v>
      </c>
      <c r="Y163" t="s">
        <v>551</v>
      </c>
      <c r="Z163">
        <v>0</v>
      </c>
      <c r="AA163" t="s">
        <v>3086</v>
      </c>
      <c r="AB163">
        <v>0</v>
      </c>
      <c r="AC163">
        <v>0</v>
      </c>
      <c r="AD163" t="s">
        <v>3110</v>
      </c>
    </row>
    <row r="164" spans="1:30" x14ac:dyDescent="0.25">
      <c r="A164">
        <v>6921</v>
      </c>
      <c r="B164" t="s">
        <v>372</v>
      </c>
      <c r="C164" t="s">
        <v>373</v>
      </c>
      <c r="D164" s="11">
        <f t="shared" si="2"/>
        <v>43829.91</v>
      </c>
      <c r="E164">
        <v>0</v>
      </c>
      <c r="F164">
        <v>0</v>
      </c>
      <c r="G164">
        <v>0</v>
      </c>
      <c r="H164">
        <v>0</v>
      </c>
      <c r="I164">
        <v>6136.24</v>
      </c>
      <c r="J164">
        <v>1314.91</v>
      </c>
      <c r="K164">
        <v>1095.76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35283</v>
      </c>
      <c r="T164" s="2">
        <v>45252</v>
      </c>
      <c r="V164" t="s">
        <v>31</v>
      </c>
      <c r="W164">
        <v>105408</v>
      </c>
      <c r="X164">
        <v>0</v>
      </c>
      <c r="Y164" t="s">
        <v>551</v>
      </c>
      <c r="Z164">
        <v>0</v>
      </c>
      <c r="AA164" t="s">
        <v>3122</v>
      </c>
      <c r="AB164">
        <v>0</v>
      </c>
      <c r="AC164">
        <v>-0.37</v>
      </c>
      <c r="AD164" t="s">
        <v>3211</v>
      </c>
    </row>
    <row r="165" spans="1:30" x14ac:dyDescent="0.25">
      <c r="A165">
        <v>6928</v>
      </c>
      <c r="B165" t="s">
        <v>374</v>
      </c>
      <c r="C165" t="s">
        <v>375</v>
      </c>
      <c r="D165" s="11">
        <f t="shared" si="2"/>
        <v>51299.41</v>
      </c>
      <c r="E165">
        <v>0</v>
      </c>
      <c r="F165">
        <v>0</v>
      </c>
      <c r="G165">
        <v>0</v>
      </c>
      <c r="H165">
        <v>0</v>
      </c>
      <c r="I165">
        <v>7181.94</v>
      </c>
      <c r="J165">
        <v>1538.98</v>
      </c>
      <c r="K165">
        <v>1282.49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41296</v>
      </c>
      <c r="T165" s="2">
        <v>45246</v>
      </c>
      <c r="V165" t="s">
        <v>31</v>
      </c>
      <c r="W165">
        <v>105408</v>
      </c>
      <c r="X165">
        <v>0</v>
      </c>
      <c r="Y165" t="s">
        <v>551</v>
      </c>
      <c r="Z165">
        <v>0</v>
      </c>
      <c r="AA165" t="s">
        <v>3086</v>
      </c>
      <c r="AB165">
        <v>0</v>
      </c>
      <c r="AC165">
        <v>-0.21</v>
      </c>
      <c r="AD165" t="s">
        <v>3212</v>
      </c>
    </row>
    <row r="166" spans="1:30" x14ac:dyDescent="0.25">
      <c r="A166">
        <v>6943</v>
      </c>
      <c r="B166" t="s">
        <v>707</v>
      </c>
      <c r="C166" t="s">
        <v>708</v>
      </c>
      <c r="D166" s="11">
        <f t="shared" si="2"/>
        <v>98160.22</v>
      </c>
      <c r="E166">
        <v>0</v>
      </c>
      <c r="F166">
        <v>0</v>
      </c>
      <c r="G166">
        <v>0</v>
      </c>
      <c r="H166">
        <v>0</v>
      </c>
      <c r="I166">
        <v>13742.42</v>
      </c>
      <c r="J166">
        <v>2944.8</v>
      </c>
      <c r="K166">
        <v>2454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79019</v>
      </c>
      <c r="T166" s="2">
        <v>45405</v>
      </c>
      <c r="V166" t="s">
        <v>31</v>
      </c>
      <c r="W166">
        <v>105408</v>
      </c>
      <c r="X166">
        <v>0</v>
      </c>
      <c r="Y166" t="s">
        <v>551</v>
      </c>
      <c r="Z166">
        <v>0</v>
      </c>
      <c r="AA166" t="s">
        <v>3086</v>
      </c>
      <c r="AB166">
        <v>0</v>
      </c>
      <c r="AC166">
        <v>0.04</v>
      </c>
      <c r="AD166" t="s">
        <v>3213</v>
      </c>
    </row>
    <row r="167" spans="1:30" x14ac:dyDescent="0.25">
      <c r="A167">
        <v>6956</v>
      </c>
      <c r="B167" t="s">
        <v>378</v>
      </c>
      <c r="C167" t="s">
        <v>379</v>
      </c>
      <c r="D167" s="11">
        <f t="shared" si="2"/>
        <v>52383.85</v>
      </c>
      <c r="E167">
        <v>0</v>
      </c>
      <c r="F167">
        <v>0</v>
      </c>
      <c r="G167">
        <v>0</v>
      </c>
      <c r="H167">
        <v>0</v>
      </c>
      <c r="I167">
        <v>7333.75</v>
      </c>
      <c r="J167">
        <v>1571.51</v>
      </c>
      <c r="K167">
        <v>1309.5899999999999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42169</v>
      </c>
      <c r="T167" s="2">
        <v>45582</v>
      </c>
      <c r="V167" t="s">
        <v>31</v>
      </c>
      <c r="W167">
        <v>100106</v>
      </c>
      <c r="X167">
        <v>0</v>
      </c>
      <c r="Y167" t="s">
        <v>551</v>
      </c>
      <c r="Z167">
        <v>0</v>
      </c>
      <c r="AA167" t="s">
        <v>3086</v>
      </c>
      <c r="AB167">
        <v>0</v>
      </c>
      <c r="AC167">
        <v>-0.08</v>
      </c>
      <c r="AD167" t="s">
        <v>3089</v>
      </c>
    </row>
    <row r="168" spans="1:30" x14ac:dyDescent="0.25">
      <c r="A168">
        <v>6963</v>
      </c>
      <c r="B168" t="s">
        <v>380</v>
      </c>
      <c r="C168" t="s">
        <v>381</v>
      </c>
      <c r="D168" s="11">
        <f t="shared" si="2"/>
        <v>37788.839999999997</v>
      </c>
      <c r="E168">
        <v>0</v>
      </c>
      <c r="F168">
        <v>0</v>
      </c>
      <c r="G168">
        <v>0</v>
      </c>
      <c r="H168">
        <v>0</v>
      </c>
      <c r="I168">
        <v>5290.45</v>
      </c>
      <c r="J168">
        <v>1133.67</v>
      </c>
      <c r="K168">
        <v>944.72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30420</v>
      </c>
      <c r="T168" s="2">
        <v>45261</v>
      </c>
      <c r="V168" t="s">
        <v>31</v>
      </c>
      <c r="W168">
        <v>105408</v>
      </c>
      <c r="X168">
        <v>0</v>
      </c>
      <c r="Y168" t="s">
        <v>551</v>
      </c>
      <c r="Z168">
        <v>0</v>
      </c>
      <c r="AA168" t="s">
        <v>3086</v>
      </c>
      <c r="AB168">
        <v>0</v>
      </c>
      <c r="AC168">
        <v>-0.04</v>
      </c>
      <c r="AD168" t="s">
        <v>3214</v>
      </c>
    </row>
    <row r="169" spans="1:30" x14ac:dyDescent="0.25">
      <c r="A169">
        <v>6967</v>
      </c>
      <c r="B169" t="s">
        <v>386</v>
      </c>
      <c r="C169" t="s">
        <v>387</v>
      </c>
      <c r="D169" s="11">
        <f t="shared" si="2"/>
        <v>31694.410000000003</v>
      </c>
      <c r="E169">
        <v>0</v>
      </c>
      <c r="F169">
        <v>0</v>
      </c>
      <c r="G169">
        <v>0</v>
      </c>
      <c r="H169">
        <v>0</v>
      </c>
      <c r="I169">
        <v>4437.22</v>
      </c>
      <c r="J169">
        <v>950.83</v>
      </c>
      <c r="K169">
        <v>792.36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25514</v>
      </c>
      <c r="T169" s="2">
        <v>44911</v>
      </c>
      <c r="V169" t="s">
        <v>31</v>
      </c>
      <c r="W169">
        <v>3207</v>
      </c>
      <c r="X169">
        <v>0</v>
      </c>
      <c r="Y169" t="s">
        <v>551</v>
      </c>
      <c r="Z169">
        <v>0</v>
      </c>
      <c r="AA169" t="s">
        <v>3122</v>
      </c>
      <c r="AB169">
        <v>0</v>
      </c>
      <c r="AC169">
        <v>0.01</v>
      </c>
      <c r="AD169" t="s">
        <v>3215</v>
      </c>
    </row>
    <row r="170" spans="1:30" x14ac:dyDescent="0.25">
      <c r="A170">
        <v>6972</v>
      </c>
      <c r="B170" t="s">
        <v>388</v>
      </c>
      <c r="C170" t="s">
        <v>389</v>
      </c>
      <c r="D170" s="11">
        <f t="shared" si="2"/>
        <v>42131.86</v>
      </c>
      <c r="E170">
        <v>0</v>
      </c>
      <c r="F170">
        <v>0</v>
      </c>
      <c r="G170">
        <v>0</v>
      </c>
      <c r="H170">
        <v>0</v>
      </c>
      <c r="I170">
        <v>5898.57</v>
      </c>
      <c r="J170">
        <v>1263.98</v>
      </c>
      <c r="K170">
        <v>1053.31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33916</v>
      </c>
      <c r="T170" s="2">
        <v>44935</v>
      </c>
      <c r="V170">
        <v>1</v>
      </c>
      <c r="W170">
        <v>105408</v>
      </c>
      <c r="X170">
        <v>0</v>
      </c>
      <c r="Y170" t="s">
        <v>551</v>
      </c>
      <c r="Z170">
        <v>0</v>
      </c>
      <c r="AA170" t="s">
        <v>3116</v>
      </c>
      <c r="AB170">
        <v>0</v>
      </c>
      <c r="AC170">
        <v>-0.73</v>
      </c>
      <c r="AD170" t="s">
        <v>3185</v>
      </c>
    </row>
    <row r="171" spans="1:30" x14ac:dyDescent="0.25">
      <c r="A171">
        <v>6975</v>
      </c>
      <c r="B171" t="s">
        <v>390</v>
      </c>
      <c r="C171" t="s">
        <v>391</v>
      </c>
      <c r="D171" s="11">
        <f t="shared" si="2"/>
        <v>51237.179999999993</v>
      </c>
      <c r="E171">
        <v>0</v>
      </c>
      <c r="F171">
        <v>0</v>
      </c>
      <c r="G171">
        <v>0</v>
      </c>
      <c r="H171">
        <v>0</v>
      </c>
      <c r="I171">
        <v>7173.16</v>
      </c>
      <c r="J171">
        <v>1537.1</v>
      </c>
      <c r="K171">
        <v>1280.92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41246</v>
      </c>
      <c r="T171" s="2">
        <v>45002</v>
      </c>
      <c r="V171" t="s">
        <v>31</v>
      </c>
      <c r="W171">
        <v>104306</v>
      </c>
      <c r="X171">
        <v>0</v>
      </c>
      <c r="Y171" t="s">
        <v>551</v>
      </c>
      <c r="Z171">
        <v>0</v>
      </c>
      <c r="AA171" t="s">
        <v>3086</v>
      </c>
      <c r="AB171">
        <v>0</v>
      </c>
      <c r="AC171">
        <v>0.3</v>
      </c>
      <c r="AD171" t="s">
        <v>3216</v>
      </c>
    </row>
    <row r="172" spans="1:30" x14ac:dyDescent="0.25">
      <c r="A172">
        <v>6988</v>
      </c>
      <c r="B172" t="s">
        <v>392</v>
      </c>
      <c r="C172" t="s">
        <v>393</v>
      </c>
      <c r="D172" s="11">
        <f t="shared" si="2"/>
        <v>40895.589999999997</v>
      </c>
      <c r="E172">
        <v>0</v>
      </c>
      <c r="F172">
        <v>0</v>
      </c>
      <c r="G172">
        <v>0</v>
      </c>
      <c r="H172">
        <v>0</v>
      </c>
      <c r="I172">
        <v>5725.35</v>
      </c>
      <c r="J172">
        <v>1226.8599999999999</v>
      </c>
      <c r="K172">
        <v>1022.38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32921</v>
      </c>
      <c r="T172" s="2">
        <v>44986</v>
      </c>
      <c r="V172" t="s">
        <v>31</v>
      </c>
      <c r="W172">
        <v>105408</v>
      </c>
      <c r="X172">
        <v>0</v>
      </c>
      <c r="Y172" t="s">
        <v>551</v>
      </c>
      <c r="Z172">
        <v>0</v>
      </c>
      <c r="AA172" t="s">
        <v>3086</v>
      </c>
      <c r="AB172">
        <v>0</v>
      </c>
      <c r="AC172">
        <v>0.23</v>
      </c>
      <c r="AD172" t="s">
        <v>3217</v>
      </c>
    </row>
    <row r="173" spans="1:30" x14ac:dyDescent="0.25">
      <c r="A173">
        <v>7000</v>
      </c>
      <c r="B173" t="s">
        <v>397</v>
      </c>
      <c r="C173" t="s">
        <v>398</v>
      </c>
      <c r="D173" s="11">
        <f t="shared" si="2"/>
        <v>43705.66</v>
      </c>
      <c r="E173">
        <v>0</v>
      </c>
      <c r="F173">
        <v>0</v>
      </c>
      <c r="G173">
        <v>0</v>
      </c>
      <c r="H173">
        <v>0</v>
      </c>
      <c r="I173">
        <v>6118.83</v>
      </c>
      <c r="J173">
        <v>1311.18</v>
      </c>
      <c r="K173">
        <v>1092.6500000000001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35183</v>
      </c>
      <c r="T173" s="2">
        <v>45128</v>
      </c>
      <c r="V173" t="s">
        <v>31</v>
      </c>
      <c r="W173">
        <v>400800</v>
      </c>
      <c r="X173">
        <v>0</v>
      </c>
      <c r="Y173" t="s">
        <v>551</v>
      </c>
      <c r="Z173">
        <v>0</v>
      </c>
      <c r="AA173" t="s">
        <v>3083</v>
      </c>
      <c r="AB173">
        <v>0</v>
      </c>
      <c r="AC173">
        <v>-0.23</v>
      </c>
      <c r="AD173" t="s">
        <v>3100</v>
      </c>
    </row>
    <row r="174" spans="1:30" x14ac:dyDescent="0.25">
      <c r="A174">
        <v>7018</v>
      </c>
      <c r="B174" t="s">
        <v>408</v>
      </c>
      <c r="C174" t="s">
        <v>409</v>
      </c>
      <c r="D174" s="11">
        <f t="shared" si="2"/>
        <v>106090.59000000001</v>
      </c>
      <c r="E174">
        <v>0</v>
      </c>
      <c r="F174">
        <v>0</v>
      </c>
      <c r="G174">
        <v>0</v>
      </c>
      <c r="H174">
        <v>0</v>
      </c>
      <c r="I174">
        <v>14852.63</v>
      </c>
      <c r="J174">
        <v>3182.71</v>
      </c>
      <c r="K174">
        <v>2652.25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85403</v>
      </c>
      <c r="T174" s="2">
        <v>45145</v>
      </c>
      <c r="V174" t="s">
        <v>31</v>
      </c>
      <c r="W174">
        <v>105408</v>
      </c>
      <c r="X174">
        <v>0</v>
      </c>
      <c r="Y174" t="s">
        <v>551</v>
      </c>
      <c r="Z174">
        <v>0</v>
      </c>
      <c r="AA174" t="s">
        <v>3086</v>
      </c>
      <c r="AB174">
        <v>0</v>
      </c>
      <c r="AC174">
        <v>0.39</v>
      </c>
      <c r="AD174" t="s">
        <v>3218</v>
      </c>
    </row>
    <row r="175" spans="1:30" x14ac:dyDescent="0.25">
      <c r="A175">
        <v>7022</v>
      </c>
      <c r="B175" t="s">
        <v>410</v>
      </c>
      <c r="C175" t="s">
        <v>411</v>
      </c>
      <c r="D175" s="11">
        <f t="shared" si="2"/>
        <v>34013.56</v>
      </c>
      <c r="E175">
        <v>0</v>
      </c>
      <c r="F175">
        <v>0</v>
      </c>
      <c r="G175">
        <v>0</v>
      </c>
      <c r="H175">
        <v>0</v>
      </c>
      <c r="I175">
        <v>4761.84</v>
      </c>
      <c r="J175">
        <v>1020.39</v>
      </c>
      <c r="K175">
        <v>850.33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27381</v>
      </c>
      <c r="T175" s="2">
        <v>45152</v>
      </c>
      <c r="V175" t="s">
        <v>31</v>
      </c>
      <c r="W175">
        <v>105408</v>
      </c>
      <c r="X175">
        <v>0</v>
      </c>
      <c r="Y175" t="s">
        <v>551</v>
      </c>
      <c r="Z175">
        <v>0</v>
      </c>
      <c r="AA175" t="s">
        <v>3122</v>
      </c>
      <c r="AB175">
        <v>0</v>
      </c>
      <c r="AC175">
        <v>0.36</v>
      </c>
      <c r="AD175" t="s">
        <v>3219</v>
      </c>
    </row>
    <row r="176" spans="1:30" x14ac:dyDescent="0.25">
      <c r="A176">
        <v>7026</v>
      </c>
      <c r="B176" t="s">
        <v>412</v>
      </c>
      <c r="C176" t="s">
        <v>413</v>
      </c>
      <c r="D176" s="11">
        <f t="shared" si="2"/>
        <v>36530.43</v>
      </c>
      <c r="E176">
        <v>0</v>
      </c>
      <c r="F176">
        <v>0</v>
      </c>
      <c r="G176">
        <v>0</v>
      </c>
      <c r="H176">
        <v>0</v>
      </c>
      <c r="I176">
        <v>5114.26</v>
      </c>
      <c r="J176">
        <v>1095.9100000000001</v>
      </c>
      <c r="K176">
        <v>913.26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29407</v>
      </c>
      <c r="T176" s="2">
        <v>45160</v>
      </c>
      <c r="V176" t="s">
        <v>31</v>
      </c>
      <c r="W176">
        <v>1508</v>
      </c>
      <c r="X176">
        <v>0</v>
      </c>
      <c r="Y176" t="s">
        <v>551</v>
      </c>
      <c r="Z176">
        <v>0</v>
      </c>
      <c r="AA176" t="s">
        <v>3122</v>
      </c>
      <c r="AB176">
        <v>0</v>
      </c>
      <c r="AC176">
        <v>0.03</v>
      </c>
      <c r="AD176" t="s">
        <v>3172</v>
      </c>
    </row>
    <row r="177" spans="1:30" x14ac:dyDescent="0.25">
      <c r="A177">
        <v>7031</v>
      </c>
      <c r="B177" t="s">
        <v>416</v>
      </c>
      <c r="C177" t="s">
        <v>417</v>
      </c>
      <c r="D177" s="11">
        <f t="shared" si="2"/>
        <v>26722.510000000002</v>
      </c>
      <c r="E177">
        <v>0</v>
      </c>
      <c r="F177">
        <v>0</v>
      </c>
      <c r="G177">
        <v>0</v>
      </c>
      <c r="H177">
        <v>0</v>
      </c>
      <c r="I177">
        <v>4254.93</v>
      </c>
      <c r="J177">
        <v>911.77</v>
      </c>
      <c r="K177">
        <v>759.81</v>
      </c>
      <c r="L177">
        <v>0</v>
      </c>
      <c r="M177">
        <v>0</v>
      </c>
      <c r="N177">
        <v>0</v>
      </c>
      <c r="O177">
        <v>3669.88</v>
      </c>
      <c r="P177">
        <v>0</v>
      </c>
      <c r="Q177">
        <v>0</v>
      </c>
      <c r="R177">
        <v>0</v>
      </c>
      <c r="S177">
        <v>20796</v>
      </c>
      <c r="T177" s="2">
        <v>45154</v>
      </c>
      <c r="V177" t="s">
        <v>31</v>
      </c>
      <c r="W177">
        <v>1508</v>
      </c>
      <c r="X177">
        <v>0</v>
      </c>
      <c r="Y177" t="s">
        <v>551</v>
      </c>
      <c r="Z177">
        <v>0</v>
      </c>
      <c r="AA177" t="s">
        <v>3122</v>
      </c>
      <c r="AB177">
        <v>0</v>
      </c>
      <c r="AC177">
        <v>-0.01</v>
      </c>
      <c r="AD177" t="s">
        <v>3220</v>
      </c>
    </row>
    <row r="178" spans="1:30" x14ac:dyDescent="0.25">
      <c r="A178">
        <v>7037</v>
      </c>
      <c r="B178" t="s">
        <v>420</v>
      </c>
      <c r="C178" t="s">
        <v>421</v>
      </c>
      <c r="D178" s="11">
        <f t="shared" si="2"/>
        <v>41125.380000000005</v>
      </c>
      <c r="E178">
        <v>0</v>
      </c>
      <c r="F178">
        <v>0</v>
      </c>
      <c r="G178">
        <v>0</v>
      </c>
      <c r="H178">
        <v>0</v>
      </c>
      <c r="I178">
        <v>5757.51</v>
      </c>
      <c r="J178">
        <v>1233.75</v>
      </c>
      <c r="K178">
        <v>1028.1199999999999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33106</v>
      </c>
      <c r="T178" s="2">
        <v>45166</v>
      </c>
      <c r="V178" t="s">
        <v>31</v>
      </c>
      <c r="W178">
        <v>105408</v>
      </c>
      <c r="X178">
        <v>0</v>
      </c>
      <c r="Y178" t="s">
        <v>551</v>
      </c>
      <c r="Z178">
        <v>0</v>
      </c>
      <c r="AA178" t="s">
        <v>3122</v>
      </c>
      <c r="AB178">
        <v>0</v>
      </c>
      <c r="AC178">
        <v>0.27</v>
      </c>
      <c r="AD178" t="s">
        <v>3221</v>
      </c>
    </row>
    <row r="179" spans="1:30" x14ac:dyDescent="0.25">
      <c r="A179">
        <v>7043</v>
      </c>
      <c r="B179" t="s">
        <v>424</v>
      </c>
      <c r="C179" t="s">
        <v>425</v>
      </c>
      <c r="D179" s="11">
        <f t="shared" si="2"/>
        <v>37720.720000000001</v>
      </c>
      <c r="E179">
        <v>0</v>
      </c>
      <c r="F179">
        <v>0</v>
      </c>
      <c r="G179">
        <v>0</v>
      </c>
      <c r="H179">
        <v>0</v>
      </c>
      <c r="I179">
        <v>5281.03</v>
      </c>
      <c r="J179">
        <v>1131.6500000000001</v>
      </c>
      <c r="K179">
        <v>943.04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30365</v>
      </c>
      <c r="T179" s="2">
        <v>45170</v>
      </c>
      <c r="V179" t="s">
        <v>31</v>
      </c>
      <c r="W179">
        <v>105408</v>
      </c>
      <c r="X179">
        <v>0</v>
      </c>
      <c r="Y179" t="s">
        <v>551</v>
      </c>
      <c r="Z179">
        <v>0</v>
      </c>
      <c r="AA179" t="s">
        <v>3086</v>
      </c>
      <c r="AB179">
        <v>0</v>
      </c>
      <c r="AC179">
        <v>-0.92</v>
      </c>
      <c r="AD179" t="s">
        <v>3222</v>
      </c>
    </row>
    <row r="180" spans="1:30" x14ac:dyDescent="0.25">
      <c r="A180">
        <v>7052</v>
      </c>
      <c r="B180" t="s">
        <v>426</v>
      </c>
      <c r="C180" t="s">
        <v>427</v>
      </c>
      <c r="D180" s="11">
        <f t="shared" si="2"/>
        <v>38273.230000000003</v>
      </c>
      <c r="E180">
        <v>0</v>
      </c>
      <c r="F180">
        <v>0</v>
      </c>
      <c r="G180">
        <v>0</v>
      </c>
      <c r="H180">
        <v>0</v>
      </c>
      <c r="I180">
        <v>5358.22</v>
      </c>
      <c r="J180">
        <v>1148.19</v>
      </c>
      <c r="K180">
        <v>956.82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30810</v>
      </c>
      <c r="T180" s="2">
        <v>45281</v>
      </c>
      <c r="V180" t="s">
        <v>31</v>
      </c>
      <c r="W180">
        <v>105408</v>
      </c>
      <c r="X180">
        <v>0</v>
      </c>
      <c r="Y180" t="s">
        <v>551</v>
      </c>
      <c r="Z180">
        <v>0</v>
      </c>
      <c r="AA180" t="s">
        <v>3086</v>
      </c>
      <c r="AB180">
        <v>0</v>
      </c>
      <c r="AC180">
        <v>0.23</v>
      </c>
      <c r="AD180" t="s">
        <v>3223</v>
      </c>
    </row>
    <row r="181" spans="1:30" x14ac:dyDescent="0.25">
      <c r="A181">
        <v>7053</v>
      </c>
      <c r="B181" t="s">
        <v>428</v>
      </c>
      <c r="C181" t="s">
        <v>429</v>
      </c>
      <c r="D181" s="11">
        <f t="shared" si="2"/>
        <v>32747.94</v>
      </c>
      <c r="E181">
        <v>0</v>
      </c>
      <c r="F181">
        <v>0</v>
      </c>
      <c r="G181">
        <v>0</v>
      </c>
      <c r="H181">
        <v>0</v>
      </c>
      <c r="I181">
        <v>4584.78</v>
      </c>
      <c r="J181">
        <v>982.45</v>
      </c>
      <c r="K181">
        <v>818.71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26362</v>
      </c>
      <c r="T181" s="2">
        <v>45182</v>
      </c>
      <c r="V181" t="s">
        <v>31</v>
      </c>
      <c r="W181">
        <v>105408</v>
      </c>
      <c r="X181">
        <v>0</v>
      </c>
      <c r="Y181" t="s">
        <v>551</v>
      </c>
      <c r="Z181">
        <v>0</v>
      </c>
      <c r="AA181" t="s">
        <v>3122</v>
      </c>
      <c r="AB181">
        <v>0</v>
      </c>
      <c r="AC181">
        <v>-0.46</v>
      </c>
      <c r="AD181" t="s">
        <v>3159</v>
      </c>
    </row>
    <row r="182" spans="1:30" x14ac:dyDescent="0.25">
      <c r="A182">
        <v>7061</v>
      </c>
      <c r="B182" t="s">
        <v>432</v>
      </c>
      <c r="C182" t="s">
        <v>433</v>
      </c>
      <c r="D182" s="11">
        <f t="shared" si="2"/>
        <v>47007.619999999995</v>
      </c>
      <c r="E182">
        <v>0</v>
      </c>
      <c r="F182">
        <v>0</v>
      </c>
      <c r="G182">
        <v>0</v>
      </c>
      <c r="H182">
        <v>0</v>
      </c>
      <c r="I182">
        <v>6581.16</v>
      </c>
      <c r="J182">
        <v>1410.25</v>
      </c>
      <c r="K182">
        <v>1175.21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37841</v>
      </c>
      <c r="T182" s="2">
        <v>45194</v>
      </c>
      <c r="V182" t="s">
        <v>31</v>
      </c>
      <c r="W182">
        <v>105408</v>
      </c>
      <c r="X182">
        <v>0</v>
      </c>
      <c r="Y182" t="s">
        <v>551</v>
      </c>
      <c r="Z182">
        <v>0</v>
      </c>
      <c r="AA182" t="s">
        <v>3086</v>
      </c>
      <c r="AB182">
        <v>0</v>
      </c>
      <c r="AC182">
        <v>-0.64</v>
      </c>
      <c r="AD182" t="s">
        <v>3224</v>
      </c>
    </row>
    <row r="183" spans="1:30" x14ac:dyDescent="0.25">
      <c r="A183">
        <v>7062</v>
      </c>
      <c r="B183" t="s">
        <v>434</v>
      </c>
      <c r="C183" t="s">
        <v>435</v>
      </c>
      <c r="D183" s="11">
        <f t="shared" si="2"/>
        <v>47007.619999999995</v>
      </c>
      <c r="E183">
        <v>0</v>
      </c>
      <c r="F183">
        <v>0</v>
      </c>
      <c r="G183">
        <v>0</v>
      </c>
      <c r="H183">
        <v>0</v>
      </c>
      <c r="I183">
        <v>6581.16</v>
      </c>
      <c r="J183">
        <v>1410.25</v>
      </c>
      <c r="K183">
        <v>1175.21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37841</v>
      </c>
      <c r="T183" s="2">
        <v>45194</v>
      </c>
      <c r="V183" t="s">
        <v>31</v>
      </c>
      <c r="W183">
        <v>105408</v>
      </c>
      <c r="X183">
        <v>0</v>
      </c>
      <c r="Y183" t="s">
        <v>551</v>
      </c>
      <c r="Z183">
        <v>0</v>
      </c>
      <c r="AA183" t="s">
        <v>3086</v>
      </c>
      <c r="AB183">
        <v>0</v>
      </c>
      <c r="AC183">
        <v>-0.64</v>
      </c>
      <c r="AD183" t="s">
        <v>3224</v>
      </c>
    </row>
    <row r="184" spans="1:30" x14ac:dyDescent="0.25">
      <c r="A184">
        <v>7064</v>
      </c>
      <c r="B184" t="s">
        <v>436</v>
      </c>
      <c r="C184" t="s">
        <v>437</v>
      </c>
      <c r="D184" s="11">
        <f t="shared" si="2"/>
        <v>52383.85</v>
      </c>
      <c r="E184">
        <v>0</v>
      </c>
      <c r="F184">
        <v>0</v>
      </c>
      <c r="G184">
        <v>0</v>
      </c>
      <c r="H184">
        <v>0</v>
      </c>
      <c r="I184">
        <v>7333.75</v>
      </c>
      <c r="J184">
        <v>1571.51</v>
      </c>
      <c r="K184">
        <v>1309.5899999999999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42169</v>
      </c>
      <c r="T184" s="2">
        <v>45194</v>
      </c>
      <c r="V184" t="s">
        <v>31</v>
      </c>
      <c r="W184">
        <v>122104</v>
      </c>
      <c r="X184">
        <v>0</v>
      </c>
      <c r="Y184" t="s">
        <v>551</v>
      </c>
      <c r="Z184">
        <v>0</v>
      </c>
      <c r="AA184" t="s">
        <v>3086</v>
      </c>
      <c r="AB184">
        <v>0</v>
      </c>
      <c r="AC184">
        <v>-0.08</v>
      </c>
      <c r="AD184" t="s">
        <v>3089</v>
      </c>
    </row>
    <row r="185" spans="1:30" x14ac:dyDescent="0.25">
      <c r="A185">
        <v>7072</v>
      </c>
      <c r="B185" t="s">
        <v>440</v>
      </c>
      <c r="C185" t="s">
        <v>441</v>
      </c>
      <c r="D185" s="11">
        <f t="shared" si="2"/>
        <v>29945.47</v>
      </c>
      <c r="E185">
        <v>0</v>
      </c>
      <c r="F185">
        <v>0</v>
      </c>
      <c r="G185">
        <v>0</v>
      </c>
      <c r="H185">
        <v>0</v>
      </c>
      <c r="I185">
        <v>4192.4399999999996</v>
      </c>
      <c r="J185">
        <v>898.38</v>
      </c>
      <c r="K185">
        <v>748.65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24106</v>
      </c>
      <c r="T185" s="2">
        <v>45208</v>
      </c>
      <c r="V185" t="s">
        <v>31</v>
      </c>
      <c r="W185">
        <v>105408</v>
      </c>
      <c r="X185">
        <v>0</v>
      </c>
      <c r="Y185" t="s">
        <v>551</v>
      </c>
      <c r="Z185">
        <v>0</v>
      </c>
      <c r="AA185" t="s">
        <v>3122</v>
      </c>
      <c r="AB185">
        <v>0</v>
      </c>
      <c r="AC185">
        <v>-0.53</v>
      </c>
      <c r="AD185" t="s">
        <v>3225</v>
      </c>
    </row>
    <row r="186" spans="1:30" x14ac:dyDescent="0.25">
      <c r="A186">
        <v>7075</v>
      </c>
      <c r="B186" t="s">
        <v>442</v>
      </c>
      <c r="C186" t="s">
        <v>443</v>
      </c>
      <c r="D186" s="11">
        <f t="shared" si="2"/>
        <v>40478.300000000003</v>
      </c>
      <c r="E186">
        <v>0</v>
      </c>
      <c r="F186">
        <v>0</v>
      </c>
      <c r="G186">
        <v>0</v>
      </c>
      <c r="H186">
        <v>0</v>
      </c>
      <c r="I186">
        <v>5666.98</v>
      </c>
      <c r="J186">
        <v>1214.3499999999999</v>
      </c>
      <c r="K186">
        <v>1011.97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32585</v>
      </c>
      <c r="T186" s="2">
        <v>45203</v>
      </c>
      <c r="V186" t="s">
        <v>31</v>
      </c>
      <c r="W186">
        <v>2501</v>
      </c>
      <c r="X186">
        <v>0</v>
      </c>
      <c r="Y186" t="s">
        <v>551</v>
      </c>
      <c r="Z186">
        <v>0</v>
      </c>
      <c r="AA186" t="s">
        <v>3086</v>
      </c>
      <c r="AB186">
        <v>0</v>
      </c>
      <c r="AC186">
        <v>-0.18</v>
      </c>
      <c r="AD186" t="s">
        <v>3226</v>
      </c>
    </row>
    <row r="187" spans="1:30" x14ac:dyDescent="0.25">
      <c r="A187">
        <v>7085</v>
      </c>
      <c r="B187" t="s">
        <v>452</v>
      </c>
      <c r="C187" t="s">
        <v>453</v>
      </c>
      <c r="D187" s="11">
        <f t="shared" si="2"/>
        <v>50465.950000000004</v>
      </c>
      <c r="E187">
        <v>0</v>
      </c>
      <c r="F187">
        <v>0</v>
      </c>
      <c r="G187">
        <v>0</v>
      </c>
      <c r="H187">
        <v>0</v>
      </c>
      <c r="I187">
        <v>7065.3</v>
      </c>
      <c r="J187">
        <v>1513.99</v>
      </c>
      <c r="K187">
        <v>1261.6600000000001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40625</v>
      </c>
      <c r="T187" s="2">
        <v>45218</v>
      </c>
      <c r="V187" t="s">
        <v>31</v>
      </c>
      <c r="W187">
        <v>2501</v>
      </c>
      <c r="X187">
        <v>0</v>
      </c>
      <c r="Y187" t="s">
        <v>551</v>
      </c>
      <c r="Z187">
        <v>0</v>
      </c>
      <c r="AA187" t="s">
        <v>3086</v>
      </c>
      <c r="AB187">
        <v>0</v>
      </c>
      <c r="AC187">
        <v>-0.49</v>
      </c>
      <c r="AD187" t="s">
        <v>3227</v>
      </c>
    </row>
    <row r="188" spans="1:30" x14ac:dyDescent="0.25">
      <c r="A188">
        <v>7086</v>
      </c>
      <c r="B188" t="s">
        <v>454</v>
      </c>
      <c r="C188" t="s">
        <v>455</v>
      </c>
      <c r="D188" s="11">
        <f t="shared" si="2"/>
        <v>62184.91</v>
      </c>
      <c r="E188">
        <v>0</v>
      </c>
      <c r="F188">
        <v>0</v>
      </c>
      <c r="G188">
        <v>0</v>
      </c>
      <c r="H188">
        <v>0</v>
      </c>
      <c r="I188">
        <v>4366.03</v>
      </c>
      <c r="J188">
        <v>31935.23</v>
      </c>
      <c r="K188">
        <v>779.65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30999.65</v>
      </c>
      <c r="R188">
        <v>30999.65</v>
      </c>
      <c r="S188">
        <v>25104</v>
      </c>
      <c r="T188" s="2">
        <v>45218</v>
      </c>
      <c r="V188" t="s">
        <v>31</v>
      </c>
      <c r="W188">
        <v>2501</v>
      </c>
      <c r="X188">
        <v>0</v>
      </c>
      <c r="Y188" t="s">
        <v>551</v>
      </c>
      <c r="Z188">
        <v>0</v>
      </c>
      <c r="AA188" t="s">
        <v>3086</v>
      </c>
      <c r="AB188">
        <v>0</v>
      </c>
      <c r="AC188">
        <v>-0.65</v>
      </c>
      <c r="AD188" t="s">
        <v>3228</v>
      </c>
    </row>
    <row r="189" spans="1:30" x14ac:dyDescent="0.25">
      <c r="A189">
        <v>7087</v>
      </c>
      <c r="B189" t="s">
        <v>456</v>
      </c>
      <c r="C189" t="s">
        <v>457</v>
      </c>
      <c r="D189" s="11">
        <f t="shared" si="2"/>
        <v>25596.260000000002</v>
      </c>
      <c r="E189">
        <v>0</v>
      </c>
      <c r="F189">
        <v>0</v>
      </c>
      <c r="G189">
        <v>0</v>
      </c>
      <c r="H189">
        <v>0</v>
      </c>
      <c r="I189">
        <v>3583.47</v>
      </c>
      <c r="J189">
        <v>767.89</v>
      </c>
      <c r="K189">
        <v>639.9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20605</v>
      </c>
      <c r="T189" s="2">
        <v>45579</v>
      </c>
      <c r="V189" t="s">
        <v>31</v>
      </c>
      <c r="W189">
        <v>105408</v>
      </c>
      <c r="X189">
        <v>0</v>
      </c>
      <c r="Y189" t="s">
        <v>551</v>
      </c>
      <c r="Z189">
        <v>0</v>
      </c>
      <c r="AA189" t="s">
        <v>3086</v>
      </c>
      <c r="AB189">
        <v>0</v>
      </c>
      <c r="AC189">
        <v>7.0000000000000007E-2</v>
      </c>
      <c r="AD189" t="s">
        <v>3229</v>
      </c>
    </row>
    <row r="190" spans="1:30" x14ac:dyDescent="0.25">
      <c r="A190">
        <v>7102</v>
      </c>
      <c r="B190" t="s">
        <v>460</v>
      </c>
      <c r="C190" t="s">
        <v>461</v>
      </c>
      <c r="D190" s="11">
        <f t="shared" si="2"/>
        <v>50480.700000000004</v>
      </c>
      <c r="E190">
        <v>0</v>
      </c>
      <c r="F190">
        <v>0</v>
      </c>
      <c r="G190">
        <v>0</v>
      </c>
      <c r="H190">
        <v>0</v>
      </c>
      <c r="I190">
        <v>7067.28</v>
      </c>
      <c r="J190">
        <v>1514.41</v>
      </c>
      <c r="K190">
        <v>1262.01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40637</v>
      </c>
      <c r="T190" s="2">
        <v>45231</v>
      </c>
      <c r="V190" t="s">
        <v>31</v>
      </c>
      <c r="W190">
        <v>2808</v>
      </c>
      <c r="X190">
        <v>0</v>
      </c>
      <c r="Y190" t="s">
        <v>551</v>
      </c>
      <c r="Z190">
        <v>0</v>
      </c>
      <c r="AA190" t="s">
        <v>3086</v>
      </c>
      <c r="AB190">
        <v>0</v>
      </c>
      <c r="AC190">
        <v>0.11</v>
      </c>
      <c r="AD190" t="s">
        <v>3155</v>
      </c>
    </row>
    <row r="191" spans="1:30" x14ac:dyDescent="0.25">
      <c r="A191">
        <v>7106</v>
      </c>
      <c r="B191" t="s">
        <v>465</v>
      </c>
      <c r="C191" t="s">
        <v>466</v>
      </c>
      <c r="D191" s="11">
        <f t="shared" si="2"/>
        <v>37715.410000000003</v>
      </c>
      <c r="E191">
        <v>0</v>
      </c>
      <c r="F191">
        <v>0</v>
      </c>
      <c r="G191">
        <v>0</v>
      </c>
      <c r="H191">
        <v>0</v>
      </c>
      <c r="I191">
        <v>5280.09</v>
      </c>
      <c r="J191">
        <v>1131.45</v>
      </c>
      <c r="K191">
        <v>942.87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30361</v>
      </c>
      <c r="T191" s="2">
        <v>45231</v>
      </c>
      <c r="V191" t="s">
        <v>31</v>
      </c>
      <c r="W191">
        <v>105408</v>
      </c>
      <c r="X191">
        <v>0</v>
      </c>
      <c r="Y191" t="s">
        <v>551</v>
      </c>
      <c r="Z191">
        <v>0</v>
      </c>
      <c r="AA191" t="s">
        <v>3086</v>
      </c>
      <c r="AB191">
        <v>0</v>
      </c>
      <c r="AC191">
        <v>0.5</v>
      </c>
      <c r="AD191" t="s">
        <v>3230</v>
      </c>
    </row>
    <row r="192" spans="1:30" x14ac:dyDescent="0.25">
      <c r="A192">
        <v>7110</v>
      </c>
      <c r="B192" t="s">
        <v>468</v>
      </c>
      <c r="C192" t="s">
        <v>469</v>
      </c>
      <c r="D192" s="11">
        <f t="shared" si="2"/>
        <v>41782.509999999995</v>
      </c>
      <c r="E192">
        <v>0</v>
      </c>
      <c r="F192">
        <v>0</v>
      </c>
      <c r="G192">
        <v>0</v>
      </c>
      <c r="H192">
        <v>0</v>
      </c>
      <c r="I192">
        <v>5849.49</v>
      </c>
      <c r="J192">
        <v>1253.46</v>
      </c>
      <c r="K192">
        <v>1044.56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33635</v>
      </c>
      <c r="T192" s="2">
        <v>45231</v>
      </c>
      <c r="V192" t="s">
        <v>31</v>
      </c>
      <c r="W192">
        <v>105408</v>
      </c>
      <c r="X192">
        <v>0</v>
      </c>
      <c r="Y192" t="s">
        <v>551</v>
      </c>
      <c r="Z192">
        <v>0</v>
      </c>
      <c r="AA192" t="s">
        <v>3231</v>
      </c>
      <c r="AB192">
        <v>0</v>
      </c>
      <c r="AC192">
        <v>0.42</v>
      </c>
      <c r="AD192" t="s">
        <v>3232</v>
      </c>
    </row>
    <row r="193" spans="1:30" x14ac:dyDescent="0.25">
      <c r="A193">
        <v>7112</v>
      </c>
      <c r="B193" t="s">
        <v>470</v>
      </c>
      <c r="C193" t="s">
        <v>471</v>
      </c>
      <c r="D193" s="11">
        <f t="shared" si="2"/>
        <v>38595.17</v>
      </c>
      <c r="E193">
        <v>0</v>
      </c>
      <c r="F193">
        <v>0</v>
      </c>
      <c r="G193">
        <v>0</v>
      </c>
      <c r="H193">
        <v>0</v>
      </c>
      <c r="I193">
        <v>5403.41</v>
      </c>
      <c r="J193">
        <v>1157.8699999999999</v>
      </c>
      <c r="K193">
        <v>964.89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31069</v>
      </c>
      <c r="T193" s="2">
        <v>45238</v>
      </c>
      <c r="V193" t="s">
        <v>31</v>
      </c>
      <c r="W193">
        <v>105408</v>
      </c>
      <c r="X193">
        <v>0</v>
      </c>
      <c r="Y193" t="s">
        <v>551</v>
      </c>
      <c r="Z193">
        <v>0</v>
      </c>
      <c r="AA193" t="s">
        <v>3086</v>
      </c>
      <c r="AB193">
        <v>0</v>
      </c>
      <c r="AC193">
        <v>-0.59</v>
      </c>
      <c r="AD193" t="s">
        <v>3233</v>
      </c>
    </row>
    <row r="194" spans="1:30" x14ac:dyDescent="0.25">
      <c r="A194">
        <v>7119</v>
      </c>
      <c r="B194" t="s">
        <v>476</v>
      </c>
      <c r="C194" t="s">
        <v>477</v>
      </c>
      <c r="D194" s="11">
        <f t="shared" si="2"/>
        <v>38352.86</v>
      </c>
      <c r="E194">
        <v>0</v>
      </c>
      <c r="F194">
        <v>0</v>
      </c>
      <c r="G194">
        <v>0</v>
      </c>
      <c r="H194">
        <v>0</v>
      </c>
      <c r="I194">
        <v>5369.44</v>
      </c>
      <c r="J194">
        <v>1150.5899999999999</v>
      </c>
      <c r="K194">
        <v>958.83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30874</v>
      </c>
      <c r="T194" s="2">
        <v>45252</v>
      </c>
      <c r="V194" t="s">
        <v>31</v>
      </c>
      <c r="W194">
        <v>2808</v>
      </c>
      <c r="X194">
        <v>0</v>
      </c>
      <c r="Y194" t="s">
        <v>551</v>
      </c>
      <c r="Z194">
        <v>0</v>
      </c>
      <c r="AA194" t="s">
        <v>3122</v>
      </c>
      <c r="AB194">
        <v>0</v>
      </c>
      <c r="AC194">
        <v>-0.34</v>
      </c>
      <c r="AD194" t="s">
        <v>3234</v>
      </c>
    </row>
    <row r="195" spans="1:30" x14ac:dyDescent="0.25">
      <c r="A195">
        <v>7120</v>
      </c>
      <c r="B195" t="s">
        <v>478</v>
      </c>
      <c r="C195" t="s">
        <v>479</v>
      </c>
      <c r="D195" s="11">
        <f t="shared" ref="D195:D258" si="3">+E195+F195+Z195+S195+K195+J195+I195</f>
        <v>38352.86</v>
      </c>
      <c r="E195">
        <v>0</v>
      </c>
      <c r="F195">
        <v>0</v>
      </c>
      <c r="G195">
        <v>0</v>
      </c>
      <c r="H195">
        <v>0</v>
      </c>
      <c r="I195">
        <v>5369.44</v>
      </c>
      <c r="J195">
        <v>1150.5899999999999</v>
      </c>
      <c r="K195">
        <v>958.83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30874</v>
      </c>
      <c r="T195" s="2">
        <v>45252</v>
      </c>
      <c r="V195" t="s">
        <v>31</v>
      </c>
      <c r="W195">
        <v>105408</v>
      </c>
      <c r="X195">
        <v>0</v>
      </c>
      <c r="Y195" t="s">
        <v>551</v>
      </c>
      <c r="Z195">
        <v>0</v>
      </c>
      <c r="AA195" t="s">
        <v>3122</v>
      </c>
      <c r="AB195">
        <v>0</v>
      </c>
      <c r="AC195">
        <v>-0.34</v>
      </c>
      <c r="AD195" t="s">
        <v>3234</v>
      </c>
    </row>
    <row r="196" spans="1:30" x14ac:dyDescent="0.25">
      <c r="A196">
        <v>7124</v>
      </c>
      <c r="B196" t="s">
        <v>482</v>
      </c>
      <c r="C196" t="s">
        <v>483</v>
      </c>
      <c r="D196" s="11">
        <f t="shared" si="3"/>
        <v>38690.520000000004</v>
      </c>
      <c r="E196">
        <v>0</v>
      </c>
      <c r="F196">
        <v>0</v>
      </c>
      <c r="G196">
        <v>0</v>
      </c>
      <c r="H196">
        <v>0</v>
      </c>
      <c r="I196">
        <v>5416.58</v>
      </c>
      <c r="J196">
        <v>1160.69</v>
      </c>
      <c r="K196">
        <v>967.25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31146</v>
      </c>
      <c r="T196" s="2">
        <v>45251</v>
      </c>
      <c r="V196" t="s">
        <v>31</v>
      </c>
      <c r="W196">
        <v>100106</v>
      </c>
      <c r="X196">
        <v>0</v>
      </c>
      <c r="Y196" t="s">
        <v>551</v>
      </c>
      <c r="Z196">
        <v>0</v>
      </c>
      <c r="AA196" t="s">
        <v>3086</v>
      </c>
      <c r="AB196">
        <v>0</v>
      </c>
      <c r="AC196">
        <v>0.62</v>
      </c>
      <c r="AD196" t="s">
        <v>3153</v>
      </c>
    </row>
    <row r="197" spans="1:30" x14ac:dyDescent="0.25">
      <c r="A197">
        <v>7126</v>
      </c>
      <c r="B197" t="s">
        <v>484</v>
      </c>
      <c r="C197" t="s">
        <v>485</v>
      </c>
      <c r="D197" s="11">
        <f t="shared" si="3"/>
        <v>40925.659999999996</v>
      </c>
      <c r="E197">
        <v>0</v>
      </c>
      <c r="F197">
        <v>0</v>
      </c>
      <c r="G197">
        <v>0</v>
      </c>
      <c r="H197">
        <v>0</v>
      </c>
      <c r="I197">
        <v>5729.7</v>
      </c>
      <c r="J197">
        <v>1227.79</v>
      </c>
      <c r="K197">
        <v>1023.17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32945</v>
      </c>
      <c r="T197" s="2">
        <v>45246</v>
      </c>
      <c r="V197" t="s">
        <v>31</v>
      </c>
      <c r="W197">
        <v>105408</v>
      </c>
      <c r="X197">
        <v>0</v>
      </c>
      <c r="Y197" t="s">
        <v>551</v>
      </c>
      <c r="Z197">
        <v>0</v>
      </c>
      <c r="AA197" t="s">
        <v>3086</v>
      </c>
      <c r="AB197">
        <v>0</v>
      </c>
      <c r="AC197">
        <v>-0.82</v>
      </c>
      <c r="AD197" t="s">
        <v>3235</v>
      </c>
    </row>
    <row r="198" spans="1:30" x14ac:dyDescent="0.25">
      <c r="A198">
        <v>7132</v>
      </c>
      <c r="B198" t="s">
        <v>486</v>
      </c>
      <c r="C198" t="s">
        <v>487</v>
      </c>
      <c r="D198" s="11">
        <f t="shared" si="3"/>
        <v>37237.32</v>
      </c>
      <c r="E198">
        <v>0</v>
      </c>
      <c r="F198">
        <v>0</v>
      </c>
      <c r="G198">
        <v>0</v>
      </c>
      <c r="H198">
        <v>0</v>
      </c>
      <c r="I198">
        <v>5213.26</v>
      </c>
      <c r="J198">
        <v>1117.1300000000001</v>
      </c>
      <c r="K198">
        <v>930.93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29976</v>
      </c>
      <c r="T198" s="2">
        <v>45247</v>
      </c>
      <c r="V198" t="s">
        <v>31</v>
      </c>
      <c r="W198">
        <v>3801</v>
      </c>
      <c r="X198">
        <v>0</v>
      </c>
      <c r="Y198" t="s">
        <v>551</v>
      </c>
      <c r="Z198">
        <v>0</v>
      </c>
      <c r="AA198" t="s">
        <v>3086</v>
      </c>
      <c r="AB198">
        <v>0</v>
      </c>
      <c r="AC198">
        <v>-0.19</v>
      </c>
      <c r="AD198" t="s">
        <v>3144</v>
      </c>
    </row>
    <row r="199" spans="1:30" x14ac:dyDescent="0.25">
      <c r="A199">
        <v>7139</v>
      </c>
      <c r="B199" t="s">
        <v>490</v>
      </c>
      <c r="C199" t="s">
        <v>491</v>
      </c>
      <c r="D199" s="11">
        <f t="shared" si="3"/>
        <v>29335.079999999998</v>
      </c>
      <c r="E199">
        <v>0</v>
      </c>
      <c r="F199">
        <v>0</v>
      </c>
      <c r="G199">
        <v>0</v>
      </c>
      <c r="H199">
        <v>0</v>
      </c>
      <c r="I199">
        <v>4010.16</v>
      </c>
      <c r="J199">
        <v>1550.27</v>
      </c>
      <c r="K199">
        <v>716.1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690.95</v>
      </c>
      <c r="R199">
        <v>690.95</v>
      </c>
      <c r="S199">
        <v>23058.55</v>
      </c>
      <c r="T199" s="2">
        <v>45555</v>
      </c>
      <c r="V199" t="s">
        <v>31</v>
      </c>
      <c r="W199">
        <v>105408</v>
      </c>
      <c r="X199">
        <v>0</v>
      </c>
      <c r="Y199" t="s">
        <v>551</v>
      </c>
      <c r="Z199">
        <v>0</v>
      </c>
      <c r="AA199" t="s">
        <v>3122</v>
      </c>
      <c r="AB199">
        <v>0</v>
      </c>
      <c r="AC199">
        <v>0.13</v>
      </c>
      <c r="AD199" t="s">
        <v>3236</v>
      </c>
    </row>
    <row r="200" spans="1:30" x14ac:dyDescent="0.25">
      <c r="A200">
        <v>7143</v>
      </c>
      <c r="B200" t="s">
        <v>492</v>
      </c>
      <c r="C200" t="s">
        <v>493</v>
      </c>
      <c r="D200" s="11">
        <f t="shared" si="3"/>
        <v>45510.6</v>
      </c>
      <c r="E200">
        <v>0</v>
      </c>
      <c r="F200">
        <v>0</v>
      </c>
      <c r="G200">
        <v>0</v>
      </c>
      <c r="H200">
        <v>0</v>
      </c>
      <c r="I200">
        <v>6371.51</v>
      </c>
      <c r="J200">
        <v>1365.32</v>
      </c>
      <c r="K200">
        <v>1137.77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36636</v>
      </c>
      <c r="T200" s="2">
        <v>45261</v>
      </c>
      <c r="V200" t="s">
        <v>31</v>
      </c>
      <c r="W200">
        <v>2808</v>
      </c>
      <c r="X200">
        <v>0</v>
      </c>
      <c r="Y200" t="s">
        <v>551</v>
      </c>
      <c r="Z200">
        <v>0</v>
      </c>
      <c r="AA200" t="s">
        <v>3122</v>
      </c>
      <c r="AB200">
        <v>0</v>
      </c>
      <c r="AC200">
        <v>-0.26</v>
      </c>
      <c r="AD200" t="s">
        <v>3237</v>
      </c>
    </row>
    <row r="201" spans="1:30" x14ac:dyDescent="0.25">
      <c r="A201">
        <v>7148</v>
      </c>
      <c r="B201" t="s">
        <v>494</v>
      </c>
      <c r="C201" t="s">
        <v>495</v>
      </c>
      <c r="D201" s="11">
        <f t="shared" si="3"/>
        <v>29346.79</v>
      </c>
      <c r="E201">
        <v>0</v>
      </c>
      <c r="F201">
        <v>0</v>
      </c>
      <c r="G201">
        <v>0</v>
      </c>
      <c r="H201">
        <v>0</v>
      </c>
      <c r="I201">
        <v>4108.67</v>
      </c>
      <c r="J201">
        <v>880.43</v>
      </c>
      <c r="K201">
        <v>733.69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23624</v>
      </c>
      <c r="T201" s="2">
        <v>45261</v>
      </c>
      <c r="V201" t="s">
        <v>31</v>
      </c>
      <c r="W201">
        <v>2808</v>
      </c>
      <c r="X201">
        <v>0</v>
      </c>
      <c r="Y201" t="s">
        <v>551</v>
      </c>
      <c r="Z201">
        <v>0</v>
      </c>
      <c r="AA201" t="s">
        <v>3086</v>
      </c>
      <c r="AB201">
        <v>0</v>
      </c>
      <c r="AC201">
        <v>-0.84</v>
      </c>
      <c r="AD201" t="s">
        <v>3238</v>
      </c>
    </row>
    <row r="202" spans="1:30" x14ac:dyDescent="0.25">
      <c r="A202">
        <v>7149</v>
      </c>
      <c r="B202" t="s">
        <v>496</v>
      </c>
      <c r="C202" t="s">
        <v>497</v>
      </c>
      <c r="D202" s="11">
        <f t="shared" si="3"/>
        <v>50480.700000000004</v>
      </c>
      <c r="E202">
        <v>0</v>
      </c>
      <c r="F202">
        <v>0</v>
      </c>
      <c r="G202">
        <v>0</v>
      </c>
      <c r="H202">
        <v>0</v>
      </c>
      <c r="I202">
        <v>7067.28</v>
      </c>
      <c r="J202">
        <v>1514.41</v>
      </c>
      <c r="K202">
        <v>1262.01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40637</v>
      </c>
      <c r="T202" s="2">
        <v>45271</v>
      </c>
      <c r="V202" t="s">
        <v>31</v>
      </c>
      <c r="W202">
        <v>126908</v>
      </c>
      <c r="X202">
        <v>0</v>
      </c>
      <c r="Y202" t="s">
        <v>551</v>
      </c>
      <c r="Z202">
        <v>0</v>
      </c>
      <c r="AA202" t="s">
        <v>3086</v>
      </c>
      <c r="AB202">
        <v>0</v>
      </c>
      <c r="AC202">
        <v>0.11</v>
      </c>
      <c r="AD202" t="s">
        <v>3155</v>
      </c>
    </row>
    <row r="203" spans="1:30" x14ac:dyDescent="0.25">
      <c r="A203">
        <v>7152</v>
      </c>
      <c r="B203" t="s">
        <v>498</v>
      </c>
      <c r="C203" t="s">
        <v>499</v>
      </c>
      <c r="D203" s="11">
        <f t="shared" si="3"/>
        <v>35960.199999999997</v>
      </c>
      <c r="E203">
        <v>0</v>
      </c>
      <c r="F203">
        <v>0</v>
      </c>
      <c r="G203">
        <v>0</v>
      </c>
      <c r="H203">
        <v>0</v>
      </c>
      <c r="I203">
        <v>5034.3999999999996</v>
      </c>
      <c r="J203">
        <v>1078.8</v>
      </c>
      <c r="K203">
        <v>899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28948</v>
      </c>
      <c r="T203" s="2">
        <v>45280</v>
      </c>
      <c r="V203" t="s">
        <v>31</v>
      </c>
      <c r="W203">
        <v>2501</v>
      </c>
      <c r="X203">
        <v>0</v>
      </c>
      <c r="Y203" t="s">
        <v>551</v>
      </c>
      <c r="Z203">
        <v>0</v>
      </c>
      <c r="AA203" t="s">
        <v>3086</v>
      </c>
      <c r="AB203">
        <v>0</v>
      </c>
      <c r="AC203">
        <v>0.2</v>
      </c>
      <c r="AD203" t="s">
        <v>3239</v>
      </c>
    </row>
    <row r="204" spans="1:30" x14ac:dyDescent="0.25">
      <c r="A204">
        <v>7160</v>
      </c>
      <c r="B204" t="s">
        <v>508</v>
      </c>
      <c r="C204" t="s">
        <v>509</v>
      </c>
      <c r="D204" s="11">
        <f t="shared" si="3"/>
        <v>50169.01</v>
      </c>
      <c r="E204">
        <v>0</v>
      </c>
      <c r="F204">
        <v>0</v>
      </c>
      <c r="G204">
        <v>0</v>
      </c>
      <c r="H204">
        <v>0</v>
      </c>
      <c r="I204">
        <v>7023.7</v>
      </c>
      <c r="J204">
        <v>1505.08</v>
      </c>
      <c r="K204">
        <v>1254.23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40386</v>
      </c>
      <c r="T204" s="2">
        <v>45299</v>
      </c>
      <c r="V204" t="s">
        <v>31</v>
      </c>
      <c r="W204">
        <v>105408</v>
      </c>
      <c r="X204">
        <v>0</v>
      </c>
      <c r="Y204" t="s">
        <v>551</v>
      </c>
      <c r="Z204">
        <v>0</v>
      </c>
      <c r="AA204" t="s">
        <v>3231</v>
      </c>
      <c r="AB204">
        <v>0</v>
      </c>
      <c r="AC204">
        <v>-0.28000000000000003</v>
      </c>
      <c r="AD204" t="s">
        <v>3240</v>
      </c>
    </row>
    <row r="205" spans="1:30" x14ac:dyDescent="0.25">
      <c r="A205">
        <v>7161</v>
      </c>
      <c r="B205" t="s">
        <v>510</v>
      </c>
      <c r="C205" t="s">
        <v>511</v>
      </c>
      <c r="D205" s="11">
        <f t="shared" si="3"/>
        <v>56999.929999999993</v>
      </c>
      <c r="E205">
        <v>0</v>
      </c>
      <c r="F205">
        <v>0</v>
      </c>
      <c r="G205">
        <v>0</v>
      </c>
      <c r="H205">
        <v>0</v>
      </c>
      <c r="I205">
        <v>7979.95</v>
      </c>
      <c r="J205">
        <v>1709.99</v>
      </c>
      <c r="K205">
        <v>1424.99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45885</v>
      </c>
      <c r="T205" s="2">
        <v>45299</v>
      </c>
      <c r="V205" t="s">
        <v>31</v>
      </c>
      <c r="W205">
        <v>105408</v>
      </c>
      <c r="X205">
        <v>0</v>
      </c>
      <c r="Y205" t="s">
        <v>551</v>
      </c>
      <c r="Z205">
        <v>0</v>
      </c>
      <c r="AA205" t="s">
        <v>3231</v>
      </c>
      <c r="AB205">
        <v>0</v>
      </c>
      <c r="AC205">
        <v>0.25</v>
      </c>
      <c r="AD205" t="s">
        <v>3241</v>
      </c>
    </row>
    <row r="206" spans="1:30" x14ac:dyDescent="0.25">
      <c r="A206">
        <v>7171</v>
      </c>
      <c r="B206" t="s">
        <v>518</v>
      </c>
      <c r="C206" t="s">
        <v>519</v>
      </c>
      <c r="D206" s="11">
        <f t="shared" si="3"/>
        <v>57298.13</v>
      </c>
      <c r="E206">
        <v>0</v>
      </c>
      <c r="F206">
        <v>0</v>
      </c>
      <c r="G206">
        <v>0</v>
      </c>
      <c r="H206">
        <v>0</v>
      </c>
      <c r="I206">
        <v>8021.74</v>
      </c>
      <c r="J206">
        <v>1718.94</v>
      </c>
      <c r="K206">
        <v>1432.45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46125</v>
      </c>
      <c r="T206" s="2">
        <v>45313</v>
      </c>
      <c r="V206" t="s">
        <v>31</v>
      </c>
      <c r="W206">
        <v>2808</v>
      </c>
      <c r="X206">
        <v>0</v>
      </c>
      <c r="Y206" t="s">
        <v>551</v>
      </c>
      <c r="Z206">
        <v>0</v>
      </c>
      <c r="AA206" t="s">
        <v>3086</v>
      </c>
      <c r="AB206">
        <v>0</v>
      </c>
      <c r="AC206">
        <v>0</v>
      </c>
      <c r="AD206" t="s">
        <v>3110</v>
      </c>
    </row>
    <row r="207" spans="1:30" x14ac:dyDescent="0.25">
      <c r="A207">
        <v>7172</v>
      </c>
      <c r="B207" t="s">
        <v>520</v>
      </c>
      <c r="C207" t="s">
        <v>521</v>
      </c>
      <c r="D207" s="11">
        <f t="shared" si="3"/>
        <v>43829.91</v>
      </c>
      <c r="E207">
        <v>0</v>
      </c>
      <c r="F207">
        <v>0</v>
      </c>
      <c r="G207">
        <v>0</v>
      </c>
      <c r="H207">
        <v>0</v>
      </c>
      <c r="I207">
        <v>6136.24</v>
      </c>
      <c r="J207">
        <v>1314.91</v>
      </c>
      <c r="K207">
        <v>1095.76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35283</v>
      </c>
      <c r="T207" s="2">
        <v>45261</v>
      </c>
      <c r="V207" t="s">
        <v>31</v>
      </c>
      <c r="W207">
        <v>105408</v>
      </c>
      <c r="X207">
        <v>0</v>
      </c>
      <c r="Y207" t="s">
        <v>551</v>
      </c>
      <c r="Z207">
        <v>0</v>
      </c>
      <c r="AA207" t="s">
        <v>3122</v>
      </c>
      <c r="AB207">
        <v>0</v>
      </c>
      <c r="AC207">
        <v>-0.37</v>
      </c>
      <c r="AD207" t="s">
        <v>3211</v>
      </c>
    </row>
    <row r="208" spans="1:30" x14ac:dyDescent="0.25">
      <c r="A208">
        <v>7174</v>
      </c>
      <c r="B208" t="s">
        <v>522</v>
      </c>
      <c r="C208" t="s">
        <v>523</v>
      </c>
      <c r="D208" s="11">
        <f t="shared" si="3"/>
        <v>52383.85</v>
      </c>
      <c r="E208">
        <v>0</v>
      </c>
      <c r="F208">
        <v>0</v>
      </c>
      <c r="G208">
        <v>0</v>
      </c>
      <c r="H208">
        <v>0</v>
      </c>
      <c r="I208">
        <v>7333.75</v>
      </c>
      <c r="J208">
        <v>1571.51</v>
      </c>
      <c r="K208">
        <v>1309.5899999999999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42169</v>
      </c>
      <c r="T208" s="2">
        <v>45316</v>
      </c>
      <c r="V208" t="s">
        <v>31</v>
      </c>
      <c r="W208">
        <v>2808</v>
      </c>
      <c r="X208">
        <v>0</v>
      </c>
      <c r="Y208" t="s">
        <v>551</v>
      </c>
      <c r="Z208">
        <v>0</v>
      </c>
      <c r="AA208" t="s">
        <v>3086</v>
      </c>
      <c r="AB208">
        <v>0</v>
      </c>
      <c r="AC208">
        <v>-0.08</v>
      </c>
      <c r="AD208" t="s">
        <v>3089</v>
      </c>
    </row>
    <row r="209" spans="1:30" x14ac:dyDescent="0.25">
      <c r="A209">
        <v>7175</v>
      </c>
      <c r="B209" t="s">
        <v>532</v>
      </c>
      <c r="C209" t="s">
        <v>591</v>
      </c>
      <c r="D209" s="11">
        <f t="shared" si="3"/>
        <v>40465.679999999993</v>
      </c>
      <c r="E209">
        <v>0</v>
      </c>
      <c r="F209">
        <v>0</v>
      </c>
      <c r="G209">
        <v>0</v>
      </c>
      <c r="H209">
        <v>0</v>
      </c>
      <c r="I209">
        <v>5665.1</v>
      </c>
      <c r="J209">
        <v>1213.95</v>
      </c>
      <c r="K209">
        <v>1011.63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32575</v>
      </c>
      <c r="T209" s="2">
        <v>45323</v>
      </c>
      <c r="V209" t="s">
        <v>31</v>
      </c>
      <c r="W209">
        <v>3009</v>
      </c>
      <c r="X209">
        <v>0</v>
      </c>
      <c r="Y209" t="s">
        <v>551</v>
      </c>
      <c r="Z209">
        <v>0</v>
      </c>
      <c r="AA209" t="s">
        <v>3086</v>
      </c>
      <c r="AB209">
        <v>0</v>
      </c>
      <c r="AC209">
        <v>0.65</v>
      </c>
      <c r="AD209" t="s">
        <v>3242</v>
      </c>
    </row>
    <row r="210" spans="1:30" x14ac:dyDescent="0.25">
      <c r="A210">
        <v>7178</v>
      </c>
      <c r="B210" t="s">
        <v>533</v>
      </c>
      <c r="C210" t="s">
        <v>592</v>
      </c>
      <c r="D210" s="11">
        <f t="shared" si="3"/>
        <v>50480.700000000004</v>
      </c>
      <c r="E210">
        <v>0</v>
      </c>
      <c r="F210">
        <v>0</v>
      </c>
      <c r="G210">
        <v>0</v>
      </c>
      <c r="H210">
        <v>0</v>
      </c>
      <c r="I210">
        <v>7067.28</v>
      </c>
      <c r="J210">
        <v>1514.41</v>
      </c>
      <c r="K210">
        <v>1262.01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40637</v>
      </c>
      <c r="T210" s="2">
        <v>45327</v>
      </c>
      <c r="V210" t="s">
        <v>31</v>
      </c>
      <c r="W210">
        <v>118804</v>
      </c>
      <c r="X210">
        <v>0</v>
      </c>
      <c r="Y210" t="s">
        <v>551</v>
      </c>
      <c r="Z210">
        <v>0</v>
      </c>
      <c r="AA210" t="s">
        <v>3086</v>
      </c>
      <c r="AB210">
        <v>0</v>
      </c>
      <c r="AC210">
        <v>0.11</v>
      </c>
      <c r="AD210" t="s">
        <v>3155</v>
      </c>
    </row>
    <row r="211" spans="1:30" x14ac:dyDescent="0.25">
      <c r="A211">
        <v>7179</v>
      </c>
      <c r="B211" t="s">
        <v>534</v>
      </c>
      <c r="C211" t="s">
        <v>593</v>
      </c>
      <c r="D211" s="11">
        <f t="shared" si="3"/>
        <v>44089.48</v>
      </c>
      <c r="E211">
        <v>0</v>
      </c>
      <c r="F211">
        <v>0</v>
      </c>
      <c r="G211">
        <v>0</v>
      </c>
      <c r="H211">
        <v>0</v>
      </c>
      <c r="I211">
        <v>6172.55</v>
      </c>
      <c r="J211">
        <v>1322.69</v>
      </c>
      <c r="K211">
        <v>1102.24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35492</v>
      </c>
      <c r="T211" s="2">
        <v>45327</v>
      </c>
      <c r="V211" t="s">
        <v>31</v>
      </c>
      <c r="W211">
        <v>2808</v>
      </c>
      <c r="X211">
        <v>0</v>
      </c>
      <c r="Y211" t="s">
        <v>551</v>
      </c>
      <c r="Z211">
        <v>0</v>
      </c>
      <c r="AA211" t="s">
        <v>3086</v>
      </c>
      <c r="AB211">
        <v>0</v>
      </c>
      <c r="AC211">
        <v>-0.22</v>
      </c>
      <c r="AD211" t="s">
        <v>3243</v>
      </c>
    </row>
    <row r="212" spans="1:30" x14ac:dyDescent="0.25">
      <c r="A212">
        <v>7180</v>
      </c>
      <c r="B212" t="s">
        <v>535</v>
      </c>
      <c r="C212" t="s">
        <v>594</v>
      </c>
      <c r="D212" s="11">
        <f t="shared" si="3"/>
        <v>42315.42</v>
      </c>
      <c r="E212">
        <v>0</v>
      </c>
      <c r="F212">
        <v>0</v>
      </c>
      <c r="G212">
        <v>0</v>
      </c>
      <c r="H212">
        <v>0</v>
      </c>
      <c r="I212">
        <v>5924.1</v>
      </c>
      <c r="J212">
        <v>1269.45</v>
      </c>
      <c r="K212">
        <v>1057.8699999999999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34064</v>
      </c>
      <c r="T212" s="2">
        <v>45327</v>
      </c>
      <c r="V212" t="s">
        <v>31</v>
      </c>
      <c r="W212">
        <v>105408</v>
      </c>
      <c r="X212">
        <v>0</v>
      </c>
      <c r="Y212" t="s">
        <v>551</v>
      </c>
      <c r="Z212">
        <v>0</v>
      </c>
      <c r="AA212" t="s">
        <v>3086</v>
      </c>
      <c r="AB212">
        <v>0</v>
      </c>
      <c r="AC212">
        <v>0.42</v>
      </c>
      <c r="AD212" t="s">
        <v>3244</v>
      </c>
    </row>
    <row r="213" spans="1:30" x14ac:dyDescent="0.25">
      <c r="A213">
        <v>7181</v>
      </c>
      <c r="B213" t="s">
        <v>536</v>
      </c>
      <c r="C213" t="s">
        <v>595</v>
      </c>
      <c r="D213" s="11">
        <f t="shared" si="3"/>
        <v>49621.13</v>
      </c>
      <c r="E213">
        <v>0</v>
      </c>
      <c r="F213">
        <v>0</v>
      </c>
      <c r="G213">
        <v>0</v>
      </c>
      <c r="H213">
        <v>0</v>
      </c>
      <c r="I213">
        <v>6946.97</v>
      </c>
      <c r="J213">
        <v>1488.63</v>
      </c>
      <c r="K213">
        <v>1240.53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39945</v>
      </c>
      <c r="T213" s="2">
        <v>45327</v>
      </c>
      <c r="V213" t="s">
        <v>31</v>
      </c>
      <c r="W213">
        <v>2808</v>
      </c>
      <c r="X213">
        <v>0</v>
      </c>
      <c r="Y213" t="s">
        <v>551</v>
      </c>
      <c r="Z213">
        <v>0</v>
      </c>
      <c r="AA213" t="s">
        <v>3086</v>
      </c>
      <c r="AB213">
        <v>0</v>
      </c>
      <c r="AC213">
        <v>-0.08</v>
      </c>
      <c r="AD213" t="s">
        <v>3245</v>
      </c>
    </row>
    <row r="214" spans="1:30" x14ac:dyDescent="0.25">
      <c r="A214">
        <v>7182</v>
      </c>
      <c r="B214" t="s">
        <v>537</v>
      </c>
      <c r="C214" t="s">
        <v>596</v>
      </c>
      <c r="D214" s="11">
        <f t="shared" si="3"/>
        <v>35063.909999999996</v>
      </c>
      <c r="E214">
        <v>0</v>
      </c>
      <c r="F214">
        <v>0</v>
      </c>
      <c r="G214">
        <v>0</v>
      </c>
      <c r="H214">
        <v>0</v>
      </c>
      <c r="I214">
        <v>6136.24</v>
      </c>
      <c r="J214">
        <v>1314.91</v>
      </c>
      <c r="K214">
        <v>1095.76</v>
      </c>
      <c r="L214">
        <v>0</v>
      </c>
      <c r="M214">
        <v>0</v>
      </c>
      <c r="N214">
        <v>0</v>
      </c>
      <c r="O214">
        <v>8766.0499999999993</v>
      </c>
      <c r="P214">
        <v>0</v>
      </c>
      <c r="Q214">
        <v>0</v>
      </c>
      <c r="R214">
        <v>0</v>
      </c>
      <c r="S214">
        <v>26517</v>
      </c>
      <c r="T214" s="2">
        <v>45327</v>
      </c>
      <c r="V214" t="s">
        <v>31</v>
      </c>
      <c r="W214">
        <v>3009</v>
      </c>
      <c r="X214">
        <v>0</v>
      </c>
      <c r="Y214" t="s">
        <v>551</v>
      </c>
      <c r="Z214">
        <v>0</v>
      </c>
      <c r="AA214" t="s">
        <v>3122</v>
      </c>
      <c r="AB214">
        <v>0</v>
      </c>
      <c r="AC214">
        <v>-0.32</v>
      </c>
      <c r="AD214" t="s">
        <v>3246</v>
      </c>
    </row>
    <row r="215" spans="1:30" x14ac:dyDescent="0.25">
      <c r="A215">
        <v>7184</v>
      </c>
      <c r="B215" t="s">
        <v>539</v>
      </c>
      <c r="C215" t="s">
        <v>598</v>
      </c>
      <c r="D215" s="11">
        <f t="shared" si="3"/>
        <v>38650.910000000003</v>
      </c>
      <c r="E215">
        <v>0</v>
      </c>
      <c r="F215">
        <v>0</v>
      </c>
      <c r="G215">
        <v>0</v>
      </c>
      <c r="H215">
        <v>0</v>
      </c>
      <c r="I215">
        <v>5411.11</v>
      </c>
      <c r="J215">
        <v>1159.53</v>
      </c>
      <c r="K215">
        <v>966.27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31114</v>
      </c>
      <c r="T215" s="2">
        <v>45327</v>
      </c>
      <c r="V215" t="s">
        <v>31</v>
      </c>
      <c r="W215">
        <v>105408</v>
      </c>
      <c r="X215">
        <v>0</v>
      </c>
      <c r="Y215" t="s">
        <v>551</v>
      </c>
      <c r="Z215">
        <v>0</v>
      </c>
      <c r="AA215" t="s">
        <v>3122</v>
      </c>
      <c r="AB215">
        <v>0</v>
      </c>
      <c r="AC215">
        <v>0.13</v>
      </c>
      <c r="AD215" t="s">
        <v>3247</v>
      </c>
    </row>
    <row r="216" spans="1:30" x14ac:dyDescent="0.25">
      <c r="A216">
        <v>7187</v>
      </c>
      <c r="B216" t="s">
        <v>541</v>
      </c>
      <c r="C216" t="s">
        <v>600</v>
      </c>
      <c r="D216" s="11">
        <f t="shared" si="3"/>
        <v>50162.86</v>
      </c>
      <c r="E216">
        <v>0</v>
      </c>
      <c r="F216">
        <v>0</v>
      </c>
      <c r="G216">
        <v>0</v>
      </c>
      <c r="H216">
        <v>0</v>
      </c>
      <c r="I216">
        <v>7022.88</v>
      </c>
      <c r="J216">
        <v>1504.9</v>
      </c>
      <c r="K216">
        <v>1254.08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40381</v>
      </c>
      <c r="T216" s="2">
        <v>45329</v>
      </c>
      <c r="V216" t="s">
        <v>31</v>
      </c>
      <c r="W216">
        <v>119906</v>
      </c>
      <c r="X216">
        <v>0</v>
      </c>
      <c r="Y216" t="s">
        <v>551</v>
      </c>
      <c r="Z216">
        <v>0</v>
      </c>
      <c r="AA216" t="s">
        <v>3086</v>
      </c>
      <c r="AB216">
        <v>0</v>
      </c>
      <c r="AC216">
        <v>-0.51</v>
      </c>
      <c r="AD216" t="s">
        <v>3248</v>
      </c>
    </row>
    <row r="217" spans="1:30" x14ac:dyDescent="0.25">
      <c r="A217">
        <v>7189</v>
      </c>
      <c r="B217" t="s">
        <v>542</v>
      </c>
      <c r="C217" t="s">
        <v>601</v>
      </c>
      <c r="D217" s="11">
        <f t="shared" si="3"/>
        <v>37237.32</v>
      </c>
      <c r="E217">
        <v>0</v>
      </c>
      <c r="F217">
        <v>0</v>
      </c>
      <c r="G217">
        <v>0</v>
      </c>
      <c r="H217">
        <v>0</v>
      </c>
      <c r="I217">
        <v>5213.26</v>
      </c>
      <c r="J217">
        <v>1117.1300000000001</v>
      </c>
      <c r="K217">
        <v>930.93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29976</v>
      </c>
      <c r="T217" s="2">
        <v>45330</v>
      </c>
      <c r="V217" t="s">
        <v>31</v>
      </c>
      <c r="W217">
        <v>105408</v>
      </c>
      <c r="X217">
        <v>0</v>
      </c>
      <c r="Y217" t="s">
        <v>551</v>
      </c>
      <c r="Z217">
        <v>0</v>
      </c>
      <c r="AA217" t="s">
        <v>3086</v>
      </c>
      <c r="AB217">
        <v>0</v>
      </c>
      <c r="AC217">
        <v>-0.19</v>
      </c>
      <c r="AD217" t="s">
        <v>3144</v>
      </c>
    </row>
    <row r="218" spans="1:30" x14ac:dyDescent="0.25">
      <c r="A218">
        <v>7190</v>
      </c>
      <c r="B218" t="s">
        <v>543</v>
      </c>
      <c r="C218" t="s">
        <v>602</v>
      </c>
      <c r="D218" s="11">
        <f t="shared" si="3"/>
        <v>33257.07</v>
      </c>
      <c r="E218">
        <v>0</v>
      </c>
      <c r="F218">
        <v>0</v>
      </c>
      <c r="G218">
        <v>0</v>
      </c>
      <c r="H218">
        <v>0</v>
      </c>
      <c r="I218">
        <v>4655.95</v>
      </c>
      <c r="J218">
        <v>997.7</v>
      </c>
      <c r="K218">
        <v>831.42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26772</v>
      </c>
      <c r="T218" s="2">
        <v>45330</v>
      </c>
      <c r="V218" t="s">
        <v>31</v>
      </c>
      <c r="W218">
        <v>105408</v>
      </c>
      <c r="X218">
        <v>0</v>
      </c>
      <c r="Y218" t="s">
        <v>551</v>
      </c>
      <c r="Z218">
        <v>0</v>
      </c>
      <c r="AA218" t="s">
        <v>3122</v>
      </c>
      <c r="AB218">
        <v>0</v>
      </c>
      <c r="AC218">
        <v>0.27</v>
      </c>
      <c r="AD218" t="s">
        <v>3249</v>
      </c>
    </row>
    <row r="219" spans="1:30" x14ac:dyDescent="0.25">
      <c r="A219">
        <v>7192</v>
      </c>
      <c r="B219" t="s">
        <v>545</v>
      </c>
      <c r="C219" t="s">
        <v>604</v>
      </c>
      <c r="D219" s="11">
        <f t="shared" si="3"/>
        <v>23633.160000000003</v>
      </c>
      <c r="E219">
        <v>0</v>
      </c>
      <c r="F219">
        <v>0</v>
      </c>
      <c r="G219">
        <v>0</v>
      </c>
      <c r="H219">
        <v>0</v>
      </c>
      <c r="I219">
        <v>3032.26</v>
      </c>
      <c r="J219">
        <v>2623.43</v>
      </c>
      <c r="K219">
        <v>541.47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1973.66</v>
      </c>
      <c r="R219">
        <v>1973.66</v>
      </c>
      <c r="S219">
        <v>17436</v>
      </c>
      <c r="T219" s="2">
        <v>45330</v>
      </c>
      <c r="V219" t="s">
        <v>31</v>
      </c>
      <c r="W219">
        <v>105408</v>
      </c>
      <c r="X219">
        <v>0</v>
      </c>
      <c r="Y219" t="s">
        <v>551</v>
      </c>
      <c r="Z219">
        <v>0</v>
      </c>
      <c r="AA219" t="s">
        <v>3231</v>
      </c>
      <c r="AB219">
        <v>0</v>
      </c>
      <c r="AC219">
        <v>0.56000000000000005</v>
      </c>
      <c r="AD219" t="s">
        <v>3250</v>
      </c>
    </row>
    <row r="220" spans="1:30" x14ac:dyDescent="0.25">
      <c r="A220">
        <v>7193</v>
      </c>
      <c r="B220" t="s">
        <v>546</v>
      </c>
      <c r="C220" t="s">
        <v>605</v>
      </c>
      <c r="D220" s="11">
        <f t="shared" si="3"/>
        <v>41782.509999999995</v>
      </c>
      <c r="E220">
        <v>0</v>
      </c>
      <c r="F220">
        <v>0</v>
      </c>
      <c r="G220">
        <v>0</v>
      </c>
      <c r="H220">
        <v>0</v>
      </c>
      <c r="I220">
        <v>5849.49</v>
      </c>
      <c r="J220">
        <v>1253.46</v>
      </c>
      <c r="K220">
        <v>1044.56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33635</v>
      </c>
      <c r="T220" s="2">
        <v>45330</v>
      </c>
      <c r="V220" t="s">
        <v>31</v>
      </c>
      <c r="W220">
        <v>105408</v>
      </c>
      <c r="X220">
        <v>0</v>
      </c>
      <c r="Y220" t="s">
        <v>551</v>
      </c>
      <c r="Z220">
        <v>0</v>
      </c>
      <c r="AA220" t="s">
        <v>3231</v>
      </c>
      <c r="AB220">
        <v>0</v>
      </c>
      <c r="AC220">
        <v>0.42</v>
      </c>
      <c r="AD220" t="s">
        <v>3232</v>
      </c>
    </row>
    <row r="221" spans="1:30" x14ac:dyDescent="0.25">
      <c r="A221">
        <v>7196</v>
      </c>
      <c r="B221" t="s">
        <v>549</v>
      </c>
      <c r="C221" t="s">
        <v>608</v>
      </c>
      <c r="D221" s="11">
        <f t="shared" si="3"/>
        <v>50042.25</v>
      </c>
      <c r="E221">
        <v>0</v>
      </c>
      <c r="F221">
        <v>0</v>
      </c>
      <c r="G221">
        <v>0</v>
      </c>
      <c r="H221">
        <v>0</v>
      </c>
      <c r="I221">
        <v>7005.93</v>
      </c>
      <c r="J221">
        <v>1501.27</v>
      </c>
      <c r="K221">
        <v>1251.05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40284</v>
      </c>
      <c r="T221" s="2">
        <v>45338</v>
      </c>
      <c r="V221" t="s">
        <v>31</v>
      </c>
      <c r="W221">
        <v>105408</v>
      </c>
      <c r="X221">
        <v>0</v>
      </c>
      <c r="Y221" t="s">
        <v>551</v>
      </c>
      <c r="Z221">
        <v>0</v>
      </c>
      <c r="AA221" t="s">
        <v>3086</v>
      </c>
      <c r="AB221">
        <v>0</v>
      </c>
      <c r="AC221">
        <v>-0.08</v>
      </c>
      <c r="AD221" t="s">
        <v>3251</v>
      </c>
    </row>
    <row r="222" spans="1:30" x14ac:dyDescent="0.25">
      <c r="A222">
        <v>7205</v>
      </c>
      <c r="B222" t="s">
        <v>563</v>
      </c>
      <c r="C222" t="s">
        <v>612</v>
      </c>
      <c r="D222" s="11">
        <f t="shared" si="3"/>
        <v>42751.49</v>
      </c>
      <c r="E222">
        <v>0</v>
      </c>
      <c r="F222">
        <v>0</v>
      </c>
      <c r="G222">
        <v>0</v>
      </c>
      <c r="H222">
        <v>0</v>
      </c>
      <c r="I222">
        <v>5985.17</v>
      </c>
      <c r="J222">
        <v>1282.54</v>
      </c>
      <c r="K222">
        <v>1068.78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34415</v>
      </c>
      <c r="T222" s="2">
        <v>45338</v>
      </c>
      <c r="V222" t="s">
        <v>31</v>
      </c>
      <c r="W222">
        <v>105408</v>
      </c>
      <c r="X222">
        <v>0</v>
      </c>
      <c r="Y222" t="s">
        <v>551</v>
      </c>
      <c r="Z222">
        <v>0</v>
      </c>
      <c r="AA222" t="s">
        <v>3086</v>
      </c>
      <c r="AB222">
        <v>0</v>
      </c>
      <c r="AC222">
        <v>0.3</v>
      </c>
      <c r="AD222" t="s">
        <v>3097</v>
      </c>
    </row>
    <row r="223" spans="1:30" x14ac:dyDescent="0.25">
      <c r="A223">
        <v>7207</v>
      </c>
      <c r="B223" t="s">
        <v>564</v>
      </c>
      <c r="C223" t="s">
        <v>710</v>
      </c>
      <c r="D223" s="11">
        <f t="shared" si="3"/>
        <v>33988.730000000003</v>
      </c>
      <c r="E223">
        <v>0</v>
      </c>
      <c r="F223">
        <v>0</v>
      </c>
      <c r="G223">
        <v>0</v>
      </c>
      <c r="H223">
        <v>0</v>
      </c>
      <c r="I223">
        <v>4758.37</v>
      </c>
      <c r="J223">
        <v>1019.65</v>
      </c>
      <c r="K223">
        <v>849.71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27361</v>
      </c>
      <c r="T223" s="2">
        <v>45356</v>
      </c>
      <c r="V223" t="s">
        <v>31</v>
      </c>
      <c r="W223">
        <v>119906</v>
      </c>
      <c r="X223">
        <v>0</v>
      </c>
      <c r="Y223" t="s">
        <v>551</v>
      </c>
      <c r="Z223">
        <v>0</v>
      </c>
      <c r="AA223" t="s">
        <v>3122</v>
      </c>
      <c r="AB223">
        <v>0</v>
      </c>
      <c r="AC223">
        <v>0.33</v>
      </c>
      <c r="AD223" t="s">
        <v>3252</v>
      </c>
    </row>
    <row r="224" spans="1:30" x14ac:dyDescent="0.25">
      <c r="A224">
        <v>7212</v>
      </c>
      <c r="B224" t="s">
        <v>567</v>
      </c>
      <c r="C224" t="s">
        <v>713</v>
      </c>
      <c r="D224" s="11">
        <f t="shared" si="3"/>
        <v>37816.11</v>
      </c>
      <c r="E224">
        <v>0</v>
      </c>
      <c r="F224">
        <v>0</v>
      </c>
      <c r="G224">
        <v>0</v>
      </c>
      <c r="H224">
        <v>0</v>
      </c>
      <c r="I224">
        <v>5294.23</v>
      </c>
      <c r="J224">
        <v>1134.48</v>
      </c>
      <c r="K224">
        <v>945.4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30442</v>
      </c>
      <c r="T224" s="2">
        <v>45356</v>
      </c>
      <c r="V224" t="s">
        <v>31</v>
      </c>
      <c r="W224">
        <v>2808</v>
      </c>
      <c r="X224">
        <v>0</v>
      </c>
      <c r="Y224" t="s">
        <v>551</v>
      </c>
      <c r="Z224">
        <v>0</v>
      </c>
      <c r="AA224" t="s">
        <v>3231</v>
      </c>
      <c r="AB224">
        <v>0</v>
      </c>
      <c r="AC224">
        <v>0.14000000000000001</v>
      </c>
      <c r="AD224" t="s">
        <v>3253</v>
      </c>
    </row>
    <row r="225" spans="1:30" x14ac:dyDescent="0.25">
      <c r="A225">
        <v>7218</v>
      </c>
      <c r="B225" t="s">
        <v>570</v>
      </c>
      <c r="C225" t="s">
        <v>614</v>
      </c>
      <c r="D225" s="11">
        <f t="shared" si="3"/>
        <v>89936.61</v>
      </c>
      <c r="E225">
        <v>0</v>
      </c>
      <c r="F225">
        <v>0</v>
      </c>
      <c r="G225">
        <v>0</v>
      </c>
      <c r="H225">
        <v>0</v>
      </c>
      <c r="I225">
        <v>12591.1</v>
      </c>
      <c r="J225">
        <v>2698.09</v>
      </c>
      <c r="K225">
        <v>2248.42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72399</v>
      </c>
      <c r="T225" s="2">
        <v>45352</v>
      </c>
      <c r="V225" t="s">
        <v>31</v>
      </c>
      <c r="W225">
        <v>105408</v>
      </c>
      <c r="X225">
        <v>0</v>
      </c>
      <c r="Y225" t="s">
        <v>551</v>
      </c>
      <c r="Z225">
        <v>0</v>
      </c>
      <c r="AA225" t="s">
        <v>3086</v>
      </c>
      <c r="AB225">
        <v>0</v>
      </c>
      <c r="AC225">
        <v>0.15</v>
      </c>
      <c r="AD225" t="s">
        <v>3254</v>
      </c>
    </row>
    <row r="226" spans="1:30" x14ac:dyDescent="0.25">
      <c r="A226">
        <v>7219</v>
      </c>
      <c r="B226" t="s">
        <v>571</v>
      </c>
      <c r="C226" t="s">
        <v>615</v>
      </c>
      <c r="D226" s="11">
        <f t="shared" si="3"/>
        <v>79207.58</v>
      </c>
      <c r="E226">
        <v>0</v>
      </c>
      <c r="F226">
        <v>0</v>
      </c>
      <c r="G226">
        <v>0</v>
      </c>
      <c r="H226">
        <v>0</v>
      </c>
      <c r="I226">
        <v>11089.14</v>
      </c>
      <c r="J226">
        <v>2376.2399999999998</v>
      </c>
      <c r="K226">
        <v>1980.2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63762</v>
      </c>
      <c r="T226" s="2">
        <v>45352</v>
      </c>
      <c r="V226" t="s">
        <v>31</v>
      </c>
      <c r="W226">
        <v>105408</v>
      </c>
      <c r="X226">
        <v>0</v>
      </c>
      <c r="Y226" t="s">
        <v>551</v>
      </c>
      <c r="Z226">
        <v>0</v>
      </c>
      <c r="AA226" t="s">
        <v>3122</v>
      </c>
      <c r="AB226">
        <v>0</v>
      </c>
      <c r="AC226">
        <v>-0.52</v>
      </c>
      <c r="AD226" t="s">
        <v>3255</v>
      </c>
    </row>
    <row r="227" spans="1:30" x14ac:dyDescent="0.25">
      <c r="A227">
        <v>7220</v>
      </c>
      <c r="B227" t="s">
        <v>572</v>
      </c>
      <c r="C227" t="s">
        <v>616</v>
      </c>
      <c r="D227" s="11">
        <f t="shared" si="3"/>
        <v>31694.410000000003</v>
      </c>
      <c r="E227">
        <v>0</v>
      </c>
      <c r="F227">
        <v>0</v>
      </c>
      <c r="G227">
        <v>0</v>
      </c>
      <c r="H227">
        <v>0</v>
      </c>
      <c r="I227">
        <v>4437.22</v>
      </c>
      <c r="J227">
        <v>950.83</v>
      </c>
      <c r="K227">
        <v>792.36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25514</v>
      </c>
      <c r="T227" s="2">
        <v>45352</v>
      </c>
      <c r="V227" t="s">
        <v>31</v>
      </c>
      <c r="W227">
        <v>126205</v>
      </c>
      <c r="X227">
        <v>0</v>
      </c>
      <c r="Y227" t="s">
        <v>551</v>
      </c>
      <c r="Z227">
        <v>0</v>
      </c>
      <c r="AA227" t="s">
        <v>3122</v>
      </c>
      <c r="AB227">
        <v>0</v>
      </c>
      <c r="AC227">
        <v>0.01</v>
      </c>
      <c r="AD227" t="s">
        <v>3215</v>
      </c>
    </row>
    <row r="228" spans="1:30" x14ac:dyDescent="0.25">
      <c r="A228">
        <v>7224</v>
      </c>
      <c r="B228" t="s">
        <v>576</v>
      </c>
      <c r="C228" t="s">
        <v>620</v>
      </c>
      <c r="D228" s="11">
        <f t="shared" si="3"/>
        <v>75925.430000000008</v>
      </c>
      <c r="E228">
        <v>0</v>
      </c>
      <c r="F228">
        <v>0</v>
      </c>
      <c r="G228">
        <v>0</v>
      </c>
      <c r="H228">
        <v>0</v>
      </c>
      <c r="I228">
        <v>10629.53</v>
      </c>
      <c r="J228">
        <v>2277.7600000000002</v>
      </c>
      <c r="K228">
        <v>1898.14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61120</v>
      </c>
      <c r="T228" s="2">
        <v>45352</v>
      </c>
      <c r="V228" t="s">
        <v>31</v>
      </c>
      <c r="W228">
        <v>105408</v>
      </c>
      <c r="X228">
        <v>0</v>
      </c>
      <c r="Y228" t="s">
        <v>551</v>
      </c>
      <c r="Z228">
        <v>0</v>
      </c>
      <c r="AA228" t="s">
        <v>3086</v>
      </c>
      <c r="AB228">
        <v>0</v>
      </c>
      <c r="AC228">
        <v>0.23</v>
      </c>
      <c r="AD228" t="s">
        <v>3256</v>
      </c>
    </row>
    <row r="229" spans="1:30" x14ac:dyDescent="0.25">
      <c r="A229">
        <v>7225</v>
      </c>
      <c r="B229" t="s">
        <v>577</v>
      </c>
      <c r="C229" t="s">
        <v>715</v>
      </c>
      <c r="D229" s="11">
        <f t="shared" si="3"/>
        <v>39046</v>
      </c>
      <c r="E229">
        <v>0</v>
      </c>
      <c r="F229">
        <v>0</v>
      </c>
      <c r="G229">
        <v>0</v>
      </c>
      <c r="H229">
        <v>0</v>
      </c>
      <c r="I229">
        <v>5466.47</v>
      </c>
      <c r="J229">
        <v>1171.3800000000001</v>
      </c>
      <c r="K229">
        <v>976.15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31432</v>
      </c>
      <c r="T229" s="2">
        <v>45369</v>
      </c>
      <c r="V229" t="s">
        <v>31</v>
      </c>
      <c r="W229">
        <v>2808</v>
      </c>
      <c r="X229">
        <v>0</v>
      </c>
      <c r="Y229" t="s">
        <v>551</v>
      </c>
      <c r="Z229">
        <v>0</v>
      </c>
      <c r="AA229" t="s">
        <v>3086</v>
      </c>
      <c r="AB229">
        <v>0</v>
      </c>
      <c r="AC229">
        <v>-0.27</v>
      </c>
      <c r="AD229" t="s">
        <v>3257</v>
      </c>
    </row>
    <row r="230" spans="1:30" x14ac:dyDescent="0.25">
      <c r="A230">
        <v>7227</v>
      </c>
      <c r="B230" t="s">
        <v>579</v>
      </c>
      <c r="C230" t="s">
        <v>717</v>
      </c>
      <c r="D230" s="11">
        <f t="shared" si="3"/>
        <v>34360.130000000005</v>
      </c>
      <c r="E230">
        <v>0</v>
      </c>
      <c r="F230">
        <v>0</v>
      </c>
      <c r="G230">
        <v>0</v>
      </c>
      <c r="H230">
        <v>0</v>
      </c>
      <c r="I230">
        <v>4810.3500000000004</v>
      </c>
      <c r="J230">
        <v>1030.79</v>
      </c>
      <c r="K230">
        <v>858.99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27660</v>
      </c>
      <c r="T230" s="2">
        <v>45376</v>
      </c>
      <c r="V230" t="s">
        <v>31</v>
      </c>
      <c r="W230">
        <v>2808</v>
      </c>
      <c r="X230">
        <v>0</v>
      </c>
      <c r="Y230" t="s">
        <v>551</v>
      </c>
      <c r="Z230">
        <v>0</v>
      </c>
      <c r="AA230" t="s">
        <v>3086</v>
      </c>
      <c r="AB230">
        <v>0</v>
      </c>
      <c r="AC230">
        <v>0.49</v>
      </c>
      <c r="AD230" t="s">
        <v>3258</v>
      </c>
    </row>
    <row r="231" spans="1:30" x14ac:dyDescent="0.25">
      <c r="A231">
        <v>7235</v>
      </c>
      <c r="B231" t="s">
        <v>656</v>
      </c>
      <c r="C231" t="s">
        <v>722</v>
      </c>
      <c r="D231" s="11">
        <f t="shared" si="3"/>
        <v>29301.739999999998</v>
      </c>
      <c r="E231">
        <v>0</v>
      </c>
      <c r="F231">
        <v>0</v>
      </c>
      <c r="G231">
        <v>0</v>
      </c>
      <c r="H231">
        <v>0</v>
      </c>
      <c r="I231">
        <v>4102.17</v>
      </c>
      <c r="J231">
        <v>879.04</v>
      </c>
      <c r="K231">
        <v>732.53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23588</v>
      </c>
      <c r="T231" s="2">
        <v>45405</v>
      </c>
      <c r="V231" t="s">
        <v>31</v>
      </c>
      <c r="W231">
        <v>105408</v>
      </c>
      <c r="X231">
        <v>0</v>
      </c>
      <c r="Y231" t="s">
        <v>551</v>
      </c>
      <c r="Z231">
        <v>0</v>
      </c>
      <c r="AA231" t="s">
        <v>3122</v>
      </c>
      <c r="AB231">
        <v>0</v>
      </c>
      <c r="AC231">
        <v>0.54</v>
      </c>
      <c r="AD231" t="s">
        <v>3259</v>
      </c>
    </row>
    <row r="232" spans="1:30" x14ac:dyDescent="0.25">
      <c r="A232">
        <v>7238</v>
      </c>
      <c r="B232" t="s">
        <v>658</v>
      </c>
      <c r="C232" t="s">
        <v>724</v>
      </c>
      <c r="D232" s="11">
        <f t="shared" si="3"/>
        <v>42413.75</v>
      </c>
      <c r="E232">
        <v>0</v>
      </c>
      <c r="F232">
        <v>0</v>
      </c>
      <c r="G232">
        <v>0</v>
      </c>
      <c r="H232">
        <v>0</v>
      </c>
      <c r="I232">
        <v>5937.97</v>
      </c>
      <c r="J232">
        <v>1272.42</v>
      </c>
      <c r="K232">
        <v>1060.3599999999999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34143</v>
      </c>
      <c r="T232" s="2">
        <v>45400</v>
      </c>
      <c r="V232" t="s">
        <v>31</v>
      </c>
      <c r="W232">
        <v>119906</v>
      </c>
      <c r="X232">
        <v>0</v>
      </c>
      <c r="Y232" t="s">
        <v>551</v>
      </c>
      <c r="Z232">
        <v>0</v>
      </c>
      <c r="AA232" t="s">
        <v>3086</v>
      </c>
      <c r="AB232">
        <v>0</v>
      </c>
      <c r="AC232">
        <v>-0.31</v>
      </c>
      <c r="AD232" t="s">
        <v>3260</v>
      </c>
    </row>
    <row r="233" spans="1:30" x14ac:dyDescent="0.25">
      <c r="A233">
        <v>7240</v>
      </c>
      <c r="B233" t="s">
        <v>660</v>
      </c>
      <c r="C233" t="s">
        <v>725</v>
      </c>
      <c r="D233" s="11">
        <f t="shared" si="3"/>
        <v>47689.369999999995</v>
      </c>
      <c r="E233">
        <v>0</v>
      </c>
      <c r="F233">
        <v>0</v>
      </c>
      <c r="G233">
        <v>0</v>
      </c>
      <c r="H233">
        <v>0</v>
      </c>
      <c r="I233">
        <v>6676.48</v>
      </c>
      <c r="J233">
        <v>1430.67</v>
      </c>
      <c r="K233">
        <v>1192.22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38390</v>
      </c>
      <c r="T233" s="2">
        <v>45400</v>
      </c>
      <c r="V233" t="s">
        <v>31</v>
      </c>
      <c r="W233">
        <v>2808</v>
      </c>
      <c r="X233">
        <v>0</v>
      </c>
      <c r="Y233" t="s">
        <v>551</v>
      </c>
      <c r="Z233">
        <v>0</v>
      </c>
      <c r="AA233" t="s">
        <v>3086</v>
      </c>
      <c r="AB233">
        <v>0</v>
      </c>
      <c r="AC233">
        <v>0.24</v>
      </c>
      <c r="AD233" t="s">
        <v>3261</v>
      </c>
    </row>
    <row r="234" spans="1:30" x14ac:dyDescent="0.25">
      <c r="A234">
        <v>7241</v>
      </c>
      <c r="B234" t="s">
        <v>661</v>
      </c>
      <c r="C234" t="s">
        <v>726</v>
      </c>
      <c r="D234" s="11">
        <f t="shared" si="3"/>
        <v>50480.700000000004</v>
      </c>
      <c r="E234">
        <v>0</v>
      </c>
      <c r="F234">
        <v>0</v>
      </c>
      <c r="G234">
        <v>0</v>
      </c>
      <c r="H234">
        <v>0</v>
      </c>
      <c r="I234">
        <v>7067.28</v>
      </c>
      <c r="J234">
        <v>1514.41</v>
      </c>
      <c r="K234">
        <v>1262.01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40637</v>
      </c>
      <c r="T234" s="2">
        <v>45400</v>
      </c>
      <c r="V234" t="s">
        <v>31</v>
      </c>
      <c r="W234">
        <v>105408</v>
      </c>
      <c r="X234">
        <v>0</v>
      </c>
      <c r="Y234" t="s">
        <v>551</v>
      </c>
      <c r="Z234">
        <v>0</v>
      </c>
      <c r="AA234" t="s">
        <v>3086</v>
      </c>
      <c r="AB234">
        <v>0</v>
      </c>
      <c r="AC234">
        <v>0.11</v>
      </c>
      <c r="AD234" t="s">
        <v>3155</v>
      </c>
    </row>
    <row r="235" spans="1:30" x14ac:dyDescent="0.25">
      <c r="A235">
        <v>7243</v>
      </c>
      <c r="B235" t="s">
        <v>663</v>
      </c>
      <c r="C235" t="s">
        <v>728</v>
      </c>
      <c r="D235" s="11">
        <f t="shared" si="3"/>
        <v>29098.01</v>
      </c>
      <c r="E235">
        <v>0</v>
      </c>
      <c r="F235">
        <v>0</v>
      </c>
      <c r="G235">
        <v>0</v>
      </c>
      <c r="H235">
        <v>0</v>
      </c>
      <c r="I235">
        <v>4073.65</v>
      </c>
      <c r="J235">
        <v>872.92</v>
      </c>
      <c r="K235">
        <v>727.44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23424</v>
      </c>
      <c r="T235" s="2">
        <v>45400</v>
      </c>
      <c r="V235" t="s">
        <v>31</v>
      </c>
      <c r="W235">
        <v>126502</v>
      </c>
      <c r="X235">
        <v>0</v>
      </c>
      <c r="Y235" t="s">
        <v>551</v>
      </c>
      <c r="Z235">
        <v>0</v>
      </c>
      <c r="AA235" t="s">
        <v>3231</v>
      </c>
      <c r="AB235">
        <v>0</v>
      </c>
      <c r="AC235">
        <v>0.5</v>
      </c>
      <c r="AD235" t="s">
        <v>3262</v>
      </c>
    </row>
    <row r="236" spans="1:30" x14ac:dyDescent="0.25">
      <c r="A236">
        <v>7246</v>
      </c>
      <c r="B236" t="s">
        <v>665</v>
      </c>
      <c r="C236" t="s">
        <v>732</v>
      </c>
      <c r="D236" s="11">
        <f t="shared" si="3"/>
        <v>45510.6</v>
      </c>
      <c r="E236">
        <v>0</v>
      </c>
      <c r="F236">
        <v>0</v>
      </c>
      <c r="G236">
        <v>0</v>
      </c>
      <c r="H236">
        <v>0</v>
      </c>
      <c r="I236">
        <v>6371.51</v>
      </c>
      <c r="J236">
        <v>1365.32</v>
      </c>
      <c r="K236">
        <v>1137.77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36636</v>
      </c>
      <c r="T236" s="2">
        <v>45400</v>
      </c>
      <c r="V236" t="s">
        <v>31</v>
      </c>
      <c r="W236">
        <v>105408</v>
      </c>
      <c r="X236">
        <v>0</v>
      </c>
      <c r="Y236" t="s">
        <v>551</v>
      </c>
      <c r="Z236">
        <v>0</v>
      </c>
      <c r="AA236" t="s">
        <v>3086</v>
      </c>
      <c r="AB236">
        <v>0</v>
      </c>
      <c r="AC236">
        <v>-0.26</v>
      </c>
      <c r="AD236" t="s">
        <v>3237</v>
      </c>
    </row>
    <row r="237" spans="1:30" x14ac:dyDescent="0.25">
      <c r="A237">
        <v>7247</v>
      </c>
      <c r="B237" t="s">
        <v>666</v>
      </c>
      <c r="C237" t="s">
        <v>733</v>
      </c>
      <c r="D237" s="11">
        <f t="shared" si="3"/>
        <v>24952.92</v>
      </c>
      <c r="E237">
        <v>0</v>
      </c>
      <c r="F237">
        <v>0</v>
      </c>
      <c r="G237">
        <v>0</v>
      </c>
      <c r="H237">
        <v>0</v>
      </c>
      <c r="I237">
        <v>3493.48</v>
      </c>
      <c r="J237">
        <v>748.6</v>
      </c>
      <c r="K237">
        <v>623.84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20087</v>
      </c>
      <c r="T237" s="2">
        <v>45400</v>
      </c>
      <c r="V237" t="s">
        <v>31</v>
      </c>
      <c r="W237">
        <v>105408</v>
      </c>
      <c r="X237">
        <v>0</v>
      </c>
      <c r="Y237" t="s">
        <v>551</v>
      </c>
      <c r="Z237">
        <v>0</v>
      </c>
      <c r="AA237" t="s">
        <v>3122</v>
      </c>
      <c r="AB237">
        <v>0</v>
      </c>
      <c r="AC237">
        <v>-0.52</v>
      </c>
      <c r="AD237" t="s">
        <v>3263</v>
      </c>
    </row>
    <row r="238" spans="1:30" x14ac:dyDescent="0.25">
      <c r="A238">
        <v>7249</v>
      </c>
      <c r="B238" t="s">
        <v>667</v>
      </c>
      <c r="C238" t="s">
        <v>734</v>
      </c>
      <c r="D238" s="11">
        <f t="shared" si="3"/>
        <v>68677.19</v>
      </c>
      <c r="E238">
        <v>0</v>
      </c>
      <c r="F238">
        <v>0</v>
      </c>
      <c r="G238">
        <v>0</v>
      </c>
      <c r="H238">
        <v>0</v>
      </c>
      <c r="I238">
        <v>9614.91</v>
      </c>
      <c r="J238">
        <v>2060.34</v>
      </c>
      <c r="K238">
        <v>1716.94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55285</v>
      </c>
      <c r="T238" s="2">
        <v>45404</v>
      </c>
      <c r="V238" t="s">
        <v>31</v>
      </c>
      <c r="W238">
        <v>105408</v>
      </c>
      <c r="X238">
        <v>0</v>
      </c>
      <c r="Y238" t="s">
        <v>551</v>
      </c>
      <c r="Z238">
        <v>0</v>
      </c>
      <c r="AA238" t="s">
        <v>3086</v>
      </c>
      <c r="AB238">
        <v>0</v>
      </c>
      <c r="AC238">
        <v>-0.67</v>
      </c>
      <c r="AD238" t="s">
        <v>3264</v>
      </c>
    </row>
    <row r="239" spans="1:30" x14ac:dyDescent="0.25">
      <c r="A239">
        <v>7250</v>
      </c>
      <c r="B239" t="s">
        <v>668</v>
      </c>
      <c r="C239" t="s">
        <v>735</v>
      </c>
      <c r="D239" s="11">
        <f t="shared" si="3"/>
        <v>59852.28</v>
      </c>
      <c r="E239">
        <v>0</v>
      </c>
      <c r="F239">
        <v>0</v>
      </c>
      <c r="G239">
        <v>0</v>
      </c>
      <c r="H239">
        <v>0</v>
      </c>
      <c r="I239">
        <v>8379.3799999999992</v>
      </c>
      <c r="J239">
        <v>1795.58</v>
      </c>
      <c r="K239">
        <v>1496.32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48181</v>
      </c>
      <c r="T239" s="2">
        <v>45405</v>
      </c>
      <c r="V239" t="s">
        <v>31</v>
      </c>
      <c r="W239">
        <v>107909</v>
      </c>
      <c r="X239">
        <v>0</v>
      </c>
      <c r="Y239" t="s">
        <v>551</v>
      </c>
      <c r="Z239">
        <v>0</v>
      </c>
      <c r="AA239" t="s">
        <v>3086</v>
      </c>
      <c r="AB239">
        <v>0</v>
      </c>
      <c r="AC239">
        <v>-0.46</v>
      </c>
      <c r="AD239" t="s">
        <v>3265</v>
      </c>
    </row>
    <row r="240" spans="1:30" x14ac:dyDescent="0.25">
      <c r="A240">
        <v>7251</v>
      </c>
      <c r="B240" t="s">
        <v>669</v>
      </c>
      <c r="C240" t="s">
        <v>736</v>
      </c>
      <c r="D240" s="11">
        <f t="shared" si="3"/>
        <v>90229.87</v>
      </c>
      <c r="E240">
        <v>0</v>
      </c>
      <c r="F240">
        <v>0</v>
      </c>
      <c r="G240">
        <v>0</v>
      </c>
      <c r="H240">
        <v>0</v>
      </c>
      <c r="I240">
        <v>12632.22</v>
      </c>
      <c r="J240">
        <v>2706.9</v>
      </c>
      <c r="K240">
        <v>2255.75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72635</v>
      </c>
      <c r="T240" s="2">
        <v>45405</v>
      </c>
      <c r="V240" t="s">
        <v>31</v>
      </c>
      <c r="W240">
        <v>105408</v>
      </c>
      <c r="X240">
        <v>0</v>
      </c>
      <c r="Y240" t="s">
        <v>551</v>
      </c>
      <c r="Z240">
        <v>0</v>
      </c>
      <c r="AA240" t="s">
        <v>3086</v>
      </c>
      <c r="AB240">
        <v>0</v>
      </c>
      <c r="AC240">
        <v>-0.28999999999999998</v>
      </c>
      <c r="AD240" t="s">
        <v>3266</v>
      </c>
    </row>
    <row r="241" spans="1:30" x14ac:dyDescent="0.25">
      <c r="A241">
        <v>7252</v>
      </c>
      <c r="B241" t="s">
        <v>670</v>
      </c>
      <c r="C241" t="s">
        <v>737</v>
      </c>
      <c r="D241" s="11">
        <f t="shared" si="3"/>
        <v>31694.410000000003</v>
      </c>
      <c r="E241">
        <v>0</v>
      </c>
      <c r="F241">
        <v>0</v>
      </c>
      <c r="G241">
        <v>0</v>
      </c>
      <c r="H241">
        <v>0</v>
      </c>
      <c r="I241">
        <v>4437.22</v>
      </c>
      <c r="J241">
        <v>950.83</v>
      </c>
      <c r="K241">
        <v>792.36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25514</v>
      </c>
      <c r="T241" s="2">
        <v>45405</v>
      </c>
      <c r="V241" t="s">
        <v>31</v>
      </c>
      <c r="W241">
        <v>105408</v>
      </c>
      <c r="X241">
        <v>0</v>
      </c>
      <c r="Y241" t="s">
        <v>551</v>
      </c>
      <c r="Z241">
        <v>0</v>
      </c>
      <c r="AA241" t="s">
        <v>3122</v>
      </c>
      <c r="AB241">
        <v>0</v>
      </c>
      <c r="AC241">
        <v>0.01</v>
      </c>
      <c r="AD241" t="s">
        <v>3215</v>
      </c>
    </row>
    <row r="242" spans="1:30" x14ac:dyDescent="0.25">
      <c r="A242">
        <v>7253</v>
      </c>
      <c r="B242" t="s">
        <v>671</v>
      </c>
      <c r="C242" t="s">
        <v>738</v>
      </c>
      <c r="D242" s="11">
        <f t="shared" si="3"/>
        <v>146670.9</v>
      </c>
      <c r="E242">
        <v>0</v>
      </c>
      <c r="F242">
        <v>0</v>
      </c>
      <c r="G242">
        <v>0</v>
      </c>
      <c r="H242">
        <v>0</v>
      </c>
      <c r="I242">
        <v>20533.98</v>
      </c>
      <c r="J242">
        <v>4400.1400000000003</v>
      </c>
      <c r="K242">
        <v>3666.78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118070</v>
      </c>
      <c r="T242" s="2">
        <v>45405</v>
      </c>
      <c r="V242" t="s">
        <v>31</v>
      </c>
      <c r="W242">
        <v>105408</v>
      </c>
      <c r="X242">
        <v>0</v>
      </c>
      <c r="Y242" t="s">
        <v>551</v>
      </c>
      <c r="Z242">
        <v>0</v>
      </c>
      <c r="AA242" t="s">
        <v>3083</v>
      </c>
      <c r="AB242">
        <v>0</v>
      </c>
      <c r="AC242">
        <v>-0.35</v>
      </c>
      <c r="AD242" t="s">
        <v>3267</v>
      </c>
    </row>
    <row r="243" spans="1:30" x14ac:dyDescent="0.25">
      <c r="A243">
        <v>7254</v>
      </c>
      <c r="B243" t="s">
        <v>672</v>
      </c>
      <c r="C243" t="s">
        <v>739</v>
      </c>
      <c r="D243" s="11">
        <f t="shared" si="3"/>
        <v>146670.9</v>
      </c>
      <c r="E243">
        <v>0</v>
      </c>
      <c r="F243">
        <v>0</v>
      </c>
      <c r="G243">
        <v>0</v>
      </c>
      <c r="H243">
        <v>0</v>
      </c>
      <c r="I243">
        <v>20533.98</v>
      </c>
      <c r="J243">
        <v>4400.1400000000003</v>
      </c>
      <c r="K243">
        <v>3666.78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118070</v>
      </c>
      <c r="T243" s="2">
        <v>45405</v>
      </c>
      <c r="V243" t="s">
        <v>31</v>
      </c>
      <c r="W243">
        <v>126205</v>
      </c>
      <c r="X243">
        <v>0</v>
      </c>
      <c r="Y243" t="s">
        <v>551</v>
      </c>
      <c r="Z243">
        <v>0</v>
      </c>
      <c r="AA243" t="s">
        <v>3083</v>
      </c>
      <c r="AB243">
        <v>0</v>
      </c>
      <c r="AC243">
        <v>-0.35</v>
      </c>
      <c r="AD243" t="s">
        <v>3267</v>
      </c>
    </row>
    <row r="244" spans="1:30" x14ac:dyDescent="0.25">
      <c r="A244">
        <v>7259</v>
      </c>
      <c r="B244" t="s">
        <v>745</v>
      </c>
      <c r="C244" t="s">
        <v>746</v>
      </c>
      <c r="D244" s="11">
        <f t="shared" si="3"/>
        <v>38448.31</v>
      </c>
      <c r="E244">
        <v>0</v>
      </c>
      <c r="F244">
        <v>0</v>
      </c>
      <c r="G244">
        <v>0</v>
      </c>
      <c r="H244">
        <v>0</v>
      </c>
      <c r="I244">
        <v>5382.69</v>
      </c>
      <c r="J244">
        <v>1153.43</v>
      </c>
      <c r="K244">
        <v>961.19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30951</v>
      </c>
      <c r="T244" s="2">
        <v>45422</v>
      </c>
      <c r="V244" t="s">
        <v>31</v>
      </c>
      <c r="W244">
        <v>2808</v>
      </c>
      <c r="X244">
        <v>0</v>
      </c>
      <c r="Y244" t="s">
        <v>551</v>
      </c>
      <c r="Z244">
        <v>0</v>
      </c>
      <c r="AA244" t="s">
        <v>3086</v>
      </c>
      <c r="AB244">
        <v>0</v>
      </c>
      <c r="AC244">
        <v>0.48</v>
      </c>
      <c r="AD244" t="s">
        <v>3111</v>
      </c>
    </row>
    <row r="245" spans="1:30" x14ac:dyDescent="0.25">
      <c r="A245">
        <v>7261</v>
      </c>
      <c r="B245" t="s">
        <v>749</v>
      </c>
      <c r="C245" t="s">
        <v>750</v>
      </c>
      <c r="D245" s="11">
        <f t="shared" si="3"/>
        <v>42064.55</v>
      </c>
      <c r="E245">
        <v>0</v>
      </c>
      <c r="F245">
        <v>0</v>
      </c>
      <c r="G245">
        <v>0</v>
      </c>
      <c r="H245">
        <v>0</v>
      </c>
      <c r="I245">
        <v>5889.01</v>
      </c>
      <c r="J245">
        <v>1261.93</v>
      </c>
      <c r="K245">
        <v>1051.6099999999999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33862</v>
      </c>
      <c r="T245" s="2">
        <v>45422</v>
      </c>
      <c r="V245" t="s">
        <v>31</v>
      </c>
      <c r="W245">
        <v>125707</v>
      </c>
      <c r="X245">
        <v>0</v>
      </c>
      <c r="Y245" t="s">
        <v>551</v>
      </c>
      <c r="Z245">
        <v>0</v>
      </c>
      <c r="AA245" t="s">
        <v>3083</v>
      </c>
      <c r="AB245">
        <v>0</v>
      </c>
      <c r="AC245">
        <v>0.19</v>
      </c>
      <c r="AD245" t="s">
        <v>3268</v>
      </c>
    </row>
    <row r="246" spans="1:30" x14ac:dyDescent="0.25">
      <c r="A246">
        <v>7267</v>
      </c>
      <c r="B246" t="s">
        <v>759</v>
      </c>
      <c r="C246" t="s">
        <v>760</v>
      </c>
      <c r="D246" s="11">
        <f t="shared" si="3"/>
        <v>35166.450000000004</v>
      </c>
      <c r="E246">
        <v>0</v>
      </c>
      <c r="F246">
        <v>0</v>
      </c>
      <c r="G246">
        <v>0</v>
      </c>
      <c r="H246">
        <v>0</v>
      </c>
      <c r="I246">
        <v>4923.3</v>
      </c>
      <c r="J246">
        <v>1054.99</v>
      </c>
      <c r="K246">
        <v>879.16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28309</v>
      </c>
      <c r="T246" s="2">
        <v>45415</v>
      </c>
      <c r="V246" t="s">
        <v>31</v>
      </c>
      <c r="W246">
        <v>1508</v>
      </c>
      <c r="X246">
        <v>0</v>
      </c>
      <c r="Y246" t="s">
        <v>551</v>
      </c>
      <c r="Z246">
        <v>0</v>
      </c>
      <c r="AA246" t="s">
        <v>3122</v>
      </c>
      <c r="AB246">
        <v>0</v>
      </c>
      <c r="AC246">
        <v>0.05</v>
      </c>
      <c r="AD246" t="s">
        <v>3170</v>
      </c>
    </row>
    <row r="247" spans="1:30" x14ac:dyDescent="0.25">
      <c r="A247">
        <v>7272</v>
      </c>
      <c r="B247" t="s">
        <v>1347</v>
      </c>
      <c r="C247" t="s">
        <v>1348</v>
      </c>
      <c r="D247" s="11">
        <f t="shared" si="3"/>
        <v>116075.85999999999</v>
      </c>
      <c r="E247">
        <v>0</v>
      </c>
      <c r="F247">
        <v>0</v>
      </c>
      <c r="G247">
        <v>0</v>
      </c>
      <c r="H247">
        <v>0</v>
      </c>
      <c r="I247">
        <v>16250.67</v>
      </c>
      <c r="J247">
        <v>3482.29</v>
      </c>
      <c r="K247">
        <v>2901.9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93441</v>
      </c>
      <c r="T247" s="2">
        <v>45432</v>
      </c>
      <c r="V247" t="s">
        <v>31</v>
      </c>
      <c r="W247">
        <v>2808</v>
      </c>
      <c r="X247">
        <v>0</v>
      </c>
      <c r="Y247" t="s">
        <v>551</v>
      </c>
      <c r="Z247">
        <v>0</v>
      </c>
      <c r="AA247" t="s">
        <v>3086</v>
      </c>
      <c r="AB247">
        <v>0</v>
      </c>
      <c r="AC247">
        <v>-0.28000000000000003</v>
      </c>
      <c r="AD247" t="s">
        <v>3269</v>
      </c>
    </row>
    <row r="248" spans="1:30" x14ac:dyDescent="0.25">
      <c r="A248">
        <v>7276</v>
      </c>
      <c r="B248" t="s">
        <v>1352</v>
      </c>
      <c r="C248" t="s">
        <v>1353</v>
      </c>
      <c r="D248" s="11">
        <f t="shared" si="3"/>
        <v>45449.630000000005</v>
      </c>
      <c r="E248">
        <v>0</v>
      </c>
      <c r="F248">
        <v>0</v>
      </c>
      <c r="G248">
        <v>0</v>
      </c>
      <c r="H248">
        <v>0</v>
      </c>
      <c r="I248">
        <v>6362.92</v>
      </c>
      <c r="J248">
        <v>1363.48</v>
      </c>
      <c r="K248">
        <v>1136.23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36587</v>
      </c>
      <c r="T248" s="2">
        <v>45428</v>
      </c>
      <c r="V248" t="s">
        <v>31</v>
      </c>
      <c r="W248">
        <v>105408</v>
      </c>
      <c r="X248">
        <v>0</v>
      </c>
      <c r="Y248" t="s">
        <v>551</v>
      </c>
      <c r="Z248">
        <v>0</v>
      </c>
      <c r="AA248" t="s">
        <v>3086</v>
      </c>
      <c r="AB248">
        <v>0</v>
      </c>
      <c r="AC248">
        <v>0.24</v>
      </c>
      <c r="AD248" t="s">
        <v>3270</v>
      </c>
    </row>
    <row r="249" spans="1:30" x14ac:dyDescent="0.25">
      <c r="A249">
        <v>7280</v>
      </c>
      <c r="B249" t="s">
        <v>1448</v>
      </c>
      <c r="C249" t="s">
        <v>1503</v>
      </c>
      <c r="D249" s="11">
        <f t="shared" si="3"/>
        <v>34301.880000000005</v>
      </c>
      <c r="E249">
        <v>0</v>
      </c>
      <c r="F249">
        <v>0</v>
      </c>
      <c r="G249">
        <v>0</v>
      </c>
      <c r="H249">
        <v>0</v>
      </c>
      <c r="I249">
        <v>4802.2700000000004</v>
      </c>
      <c r="J249">
        <v>1029.06</v>
      </c>
      <c r="K249">
        <v>857.55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27613</v>
      </c>
      <c r="T249" s="2">
        <v>45544</v>
      </c>
      <c r="V249" t="s">
        <v>31</v>
      </c>
      <c r="W249">
        <v>114505</v>
      </c>
      <c r="X249">
        <v>0</v>
      </c>
      <c r="Y249" t="s">
        <v>551</v>
      </c>
      <c r="Z249">
        <v>0</v>
      </c>
      <c r="AA249" t="s">
        <v>3086</v>
      </c>
      <c r="AB249">
        <v>0</v>
      </c>
      <c r="AC249">
        <v>-0.08</v>
      </c>
      <c r="AD249" t="s">
        <v>3271</v>
      </c>
    </row>
    <row r="250" spans="1:30" x14ac:dyDescent="0.25">
      <c r="A250">
        <v>7282</v>
      </c>
      <c r="B250" t="s">
        <v>1467</v>
      </c>
      <c r="C250" t="s">
        <v>1505</v>
      </c>
      <c r="D250" s="11">
        <f t="shared" si="3"/>
        <v>49937.99</v>
      </c>
      <c r="E250">
        <v>0</v>
      </c>
      <c r="F250">
        <v>0</v>
      </c>
      <c r="G250">
        <v>0</v>
      </c>
      <c r="H250">
        <v>0</v>
      </c>
      <c r="I250">
        <v>6991.38</v>
      </c>
      <c r="J250">
        <v>1498.15</v>
      </c>
      <c r="K250">
        <v>1248.46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40200</v>
      </c>
      <c r="T250" s="2">
        <v>45455</v>
      </c>
      <c r="V250" t="s">
        <v>31</v>
      </c>
      <c r="W250">
        <v>2907</v>
      </c>
      <c r="X250">
        <v>0</v>
      </c>
      <c r="Y250" t="s">
        <v>551</v>
      </c>
      <c r="Z250">
        <v>0</v>
      </c>
      <c r="AA250" t="s">
        <v>3086</v>
      </c>
      <c r="AB250">
        <v>0</v>
      </c>
      <c r="AC250">
        <v>-0.44</v>
      </c>
      <c r="AD250" t="s">
        <v>3272</v>
      </c>
    </row>
    <row r="251" spans="1:30" x14ac:dyDescent="0.25">
      <c r="A251">
        <v>7286</v>
      </c>
      <c r="B251" t="s">
        <v>1455</v>
      </c>
      <c r="C251" t="s">
        <v>1509</v>
      </c>
      <c r="D251" s="11">
        <f t="shared" si="3"/>
        <v>63909.38</v>
      </c>
      <c r="E251">
        <v>0</v>
      </c>
      <c r="F251">
        <v>0</v>
      </c>
      <c r="G251">
        <v>0</v>
      </c>
      <c r="H251">
        <v>0</v>
      </c>
      <c r="I251">
        <v>8947.35</v>
      </c>
      <c r="J251">
        <v>1917.29</v>
      </c>
      <c r="K251">
        <v>1597.74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51447</v>
      </c>
      <c r="T251" s="2">
        <v>45453</v>
      </c>
      <c r="V251" t="s">
        <v>31</v>
      </c>
      <c r="W251">
        <v>105408</v>
      </c>
      <c r="X251">
        <v>0</v>
      </c>
      <c r="Y251" t="s">
        <v>551</v>
      </c>
      <c r="Z251">
        <v>0</v>
      </c>
      <c r="AA251" t="s">
        <v>3122</v>
      </c>
      <c r="AB251">
        <v>0</v>
      </c>
      <c r="AC251">
        <v>-0.22</v>
      </c>
      <c r="AD251" t="s">
        <v>3273</v>
      </c>
    </row>
    <row r="252" spans="1:30" x14ac:dyDescent="0.25">
      <c r="A252">
        <v>7294</v>
      </c>
      <c r="B252" t="s">
        <v>1466</v>
      </c>
      <c r="C252" t="s">
        <v>1517</v>
      </c>
      <c r="D252" s="11">
        <f t="shared" si="3"/>
        <v>85736.650000000009</v>
      </c>
      <c r="E252">
        <v>0</v>
      </c>
      <c r="F252">
        <v>0</v>
      </c>
      <c r="G252">
        <v>0</v>
      </c>
      <c r="H252">
        <v>0</v>
      </c>
      <c r="I252">
        <v>12003.13</v>
      </c>
      <c r="J252">
        <v>2572.1</v>
      </c>
      <c r="K252">
        <v>2143.42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69018</v>
      </c>
      <c r="T252" s="2">
        <v>45455</v>
      </c>
      <c r="V252" t="s">
        <v>31</v>
      </c>
      <c r="W252">
        <v>105408</v>
      </c>
      <c r="X252">
        <v>0</v>
      </c>
      <c r="Y252" t="s">
        <v>551</v>
      </c>
      <c r="Z252">
        <v>0</v>
      </c>
      <c r="AA252" t="s">
        <v>3122</v>
      </c>
      <c r="AB252">
        <v>0</v>
      </c>
      <c r="AC252">
        <v>-0.05</v>
      </c>
      <c r="AD252" t="s">
        <v>3274</v>
      </c>
    </row>
    <row r="253" spans="1:30" x14ac:dyDescent="0.25">
      <c r="A253">
        <v>7295</v>
      </c>
      <c r="B253" t="s">
        <v>1473</v>
      </c>
      <c r="C253" t="s">
        <v>1518</v>
      </c>
      <c r="D253" s="11">
        <f t="shared" si="3"/>
        <v>39833.43</v>
      </c>
      <c r="E253">
        <v>0</v>
      </c>
      <c r="F253">
        <v>0</v>
      </c>
      <c r="G253">
        <v>0</v>
      </c>
      <c r="H253">
        <v>0</v>
      </c>
      <c r="I253">
        <v>5576.61</v>
      </c>
      <c r="J253">
        <v>1194.99</v>
      </c>
      <c r="K253">
        <v>995.83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32066</v>
      </c>
      <c r="T253" s="2">
        <v>45456</v>
      </c>
      <c r="V253" t="s">
        <v>31</v>
      </c>
      <c r="W253">
        <v>2808</v>
      </c>
      <c r="X253">
        <v>0</v>
      </c>
      <c r="Y253" t="s">
        <v>551</v>
      </c>
      <c r="Z253">
        <v>0</v>
      </c>
      <c r="AA253" t="s">
        <v>3086</v>
      </c>
      <c r="AB253">
        <v>0</v>
      </c>
      <c r="AC253">
        <v>0.46</v>
      </c>
      <c r="AD253" t="s">
        <v>3275</v>
      </c>
    </row>
    <row r="254" spans="1:30" x14ac:dyDescent="0.25">
      <c r="A254">
        <v>7296</v>
      </c>
      <c r="B254" t="s">
        <v>1539</v>
      </c>
      <c r="C254" t="s">
        <v>1519</v>
      </c>
      <c r="D254" s="11">
        <f t="shared" si="3"/>
        <v>52383.85</v>
      </c>
      <c r="E254">
        <v>0</v>
      </c>
      <c r="F254">
        <v>0</v>
      </c>
      <c r="G254">
        <v>0</v>
      </c>
      <c r="H254">
        <v>0</v>
      </c>
      <c r="I254">
        <v>7333.75</v>
      </c>
      <c r="J254">
        <v>1571.51</v>
      </c>
      <c r="K254">
        <v>1309.5899999999999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42169</v>
      </c>
      <c r="T254" s="2">
        <v>45468</v>
      </c>
      <c r="V254" t="s">
        <v>31</v>
      </c>
      <c r="W254">
        <v>2808</v>
      </c>
      <c r="X254">
        <v>0</v>
      </c>
      <c r="Y254" t="s">
        <v>551</v>
      </c>
      <c r="Z254">
        <v>0</v>
      </c>
      <c r="AA254" t="s">
        <v>3086</v>
      </c>
      <c r="AB254">
        <v>0</v>
      </c>
      <c r="AC254">
        <v>-0.08</v>
      </c>
      <c r="AD254" t="s">
        <v>3089</v>
      </c>
    </row>
    <row r="255" spans="1:30" x14ac:dyDescent="0.25">
      <c r="A255">
        <v>7297</v>
      </c>
      <c r="B255" t="s">
        <v>1540</v>
      </c>
      <c r="C255" t="s">
        <v>1520</v>
      </c>
      <c r="D255" s="11">
        <f t="shared" si="3"/>
        <v>57298.13</v>
      </c>
      <c r="E255">
        <v>0</v>
      </c>
      <c r="F255">
        <v>0</v>
      </c>
      <c r="G255">
        <v>0</v>
      </c>
      <c r="H255">
        <v>0</v>
      </c>
      <c r="I255">
        <v>8021.74</v>
      </c>
      <c r="J255">
        <v>1718.94</v>
      </c>
      <c r="K255">
        <v>1432.45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46125</v>
      </c>
      <c r="T255" s="2">
        <v>45461</v>
      </c>
      <c r="V255" t="s">
        <v>31</v>
      </c>
      <c r="W255">
        <v>123305</v>
      </c>
      <c r="X255">
        <v>0</v>
      </c>
      <c r="Y255" t="s">
        <v>551</v>
      </c>
      <c r="Z255">
        <v>0</v>
      </c>
      <c r="AA255" t="s">
        <v>3086</v>
      </c>
      <c r="AB255">
        <v>0</v>
      </c>
      <c r="AC255">
        <v>0</v>
      </c>
      <c r="AD255" t="s">
        <v>3110</v>
      </c>
    </row>
    <row r="256" spans="1:30" x14ac:dyDescent="0.25">
      <c r="A256">
        <v>7301</v>
      </c>
      <c r="B256" t="s">
        <v>2050</v>
      </c>
      <c r="C256" t="s">
        <v>1606</v>
      </c>
      <c r="D256" s="11">
        <f t="shared" si="3"/>
        <v>43680.590000000004</v>
      </c>
      <c r="E256">
        <v>0</v>
      </c>
      <c r="F256">
        <v>0</v>
      </c>
      <c r="G256">
        <v>0</v>
      </c>
      <c r="H256">
        <v>0</v>
      </c>
      <c r="I256">
        <v>6115.19</v>
      </c>
      <c r="J256">
        <v>1310.4000000000001</v>
      </c>
      <c r="K256">
        <v>1092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35163</v>
      </c>
      <c r="T256" s="2">
        <v>45481</v>
      </c>
      <c r="V256" t="s">
        <v>31</v>
      </c>
      <c r="W256">
        <v>105408</v>
      </c>
      <c r="X256">
        <v>0</v>
      </c>
      <c r="Y256" t="s">
        <v>551</v>
      </c>
      <c r="Z256">
        <v>0</v>
      </c>
      <c r="AA256" t="s">
        <v>3231</v>
      </c>
      <c r="AB256">
        <v>0</v>
      </c>
      <c r="AC256">
        <v>0.69</v>
      </c>
      <c r="AD256" t="s">
        <v>3276</v>
      </c>
    </row>
    <row r="257" spans="1:30" x14ac:dyDescent="0.25">
      <c r="A257">
        <v>7304</v>
      </c>
      <c r="B257" t="s">
        <v>2059</v>
      </c>
      <c r="C257" t="s">
        <v>1609</v>
      </c>
      <c r="D257" s="11">
        <f t="shared" si="3"/>
        <v>29098.01</v>
      </c>
      <c r="E257">
        <v>0</v>
      </c>
      <c r="F257">
        <v>0</v>
      </c>
      <c r="G257">
        <v>0</v>
      </c>
      <c r="H257">
        <v>0</v>
      </c>
      <c r="I257">
        <v>4073.65</v>
      </c>
      <c r="J257">
        <v>872.92</v>
      </c>
      <c r="K257">
        <v>727.44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23424</v>
      </c>
      <c r="T257" s="2">
        <v>45485</v>
      </c>
      <c r="V257" t="s">
        <v>31</v>
      </c>
      <c r="W257">
        <v>105408</v>
      </c>
      <c r="X257">
        <v>0</v>
      </c>
      <c r="Y257" t="s">
        <v>551</v>
      </c>
      <c r="Z257">
        <v>0</v>
      </c>
      <c r="AA257" t="s">
        <v>3231</v>
      </c>
      <c r="AB257">
        <v>0</v>
      </c>
      <c r="AC257">
        <v>0.5</v>
      </c>
      <c r="AD257" t="s">
        <v>3262</v>
      </c>
    </row>
    <row r="258" spans="1:30" x14ac:dyDescent="0.25">
      <c r="A258">
        <v>7310</v>
      </c>
      <c r="B258" t="s">
        <v>2072</v>
      </c>
      <c r="C258" t="s">
        <v>1615</v>
      </c>
      <c r="D258" s="11">
        <f t="shared" si="3"/>
        <v>37720.720000000001</v>
      </c>
      <c r="E258">
        <v>0</v>
      </c>
      <c r="F258">
        <v>0</v>
      </c>
      <c r="G258">
        <v>0</v>
      </c>
      <c r="H258">
        <v>0</v>
      </c>
      <c r="I258">
        <v>5281.03</v>
      </c>
      <c r="J258">
        <v>1131.6500000000001</v>
      </c>
      <c r="K258">
        <v>943.04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30365</v>
      </c>
      <c r="T258" s="2">
        <v>45498</v>
      </c>
      <c r="V258" t="s">
        <v>31</v>
      </c>
      <c r="W258">
        <v>3603</v>
      </c>
      <c r="X258">
        <v>0</v>
      </c>
      <c r="Y258" t="s">
        <v>551</v>
      </c>
      <c r="Z258">
        <v>0</v>
      </c>
      <c r="AA258" t="s">
        <v>3086</v>
      </c>
      <c r="AB258">
        <v>0</v>
      </c>
      <c r="AC258">
        <v>-0.92</v>
      </c>
      <c r="AD258" t="s">
        <v>3222</v>
      </c>
    </row>
    <row r="259" spans="1:30" x14ac:dyDescent="0.25">
      <c r="A259">
        <v>7311</v>
      </c>
      <c r="B259" t="s">
        <v>2421</v>
      </c>
      <c r="C259" t="s">
        <v>1618</v>
      </c>
      <c r="D259" s="11">
        <f t="shared" ref="D259:D288" si="4">+E259+F259+Z259+S259+K259+J259+I259</f>
        <v>41204.910000000003</v>
      </c>
      <c r="E259">
        <v>0</v>
      </c>
      <c r="F259">
        <v>0</v>
      </c>
      <c r="G259">
        <v>0</v>
      </c>
      <c r="H259">
        <v>0</v>
      </c>
      <c r="I259">
        <v>5768.65</v>
      </c>
      <c r="J259">
        <v>1236.1400000000001</v>
      </c>
      <c r="K259">
        <v>1030.1199999999999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33170</v>
      </c>
      <c r="T259" s="2">
        <v>45497</v>
      </c>
      <c r="V259" t="s">
        <v>31</v>
      </c>
      <c r="W259">
        <v>2808</v>
      </c>
      <c r="X259">
        <v>0</v>
      </c>
      <c r="Y259" t="s">
        <v>551</v>
      </c>
      <c r="Z259">
        <v>0</v>
      </c>
      <c r="AA259" t="s">
        <v>3086</v>
      </c>
      <c r="AB259">
        <v>0</v>
      </c>
      <c r="AC259">
        <v>0.24</v>
      </c>
      <c r="AD259" t="s">
        <v>3104</v>
      </c>
    </row>
    <row r="260" spans="1:30" x14ac:dyDescent="0.25">
      <c r="A260">
        <v>7312</v>
      </c>
      <c r="B260" t="s">
        <v>2424</v>
      </c>
      <c r="C260" t="s">
        <v>1621</v>
      </c>
      <c r="D260" s="11">
        <f t="shared" si="4"/>
        <v>52592.52</v>
      </c>
      <c r="E260">
        <v>0</v>
      </c>
      <c r="F260">
        <v>0</v>
      </c>
      <c r="G260">
        <v>0</v>
      </c>
      <c r="H260">
        <v>0</v>
      </c>
      <c r="I260">
        <v>7362.94</v>
      </c>
      <c r="J260">
        <v>1577.77</v>
      </c>
      <c r="K260">
        <v>1314.81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42337</v>
      </c>
      <c r="T260" s="2">
        <v>45495</v>
      </c>
      <c r="V260" t="s">
        <v>31</v>
      </c>
      <c r="W260">
        <v>105408</v>
      </c>
      <c r="X260">
        <v>0</v>
      </c>
      <c r="Y260" t="s">
        <v>551</v>
      </c>
      <c r="Z260">
        <v>0</v>
      </c>
      <c r="AA260" t="s">
        <v>3086</v>
      </c>
      <c r="AB260">
        <v>0</v>
      </c>
      <c r="AC260">
        <v>0.08</v>
      </c>
      <c r="AD260" t="s">
        <v>3277</v>
      </c>
    </row>
    <row r="261" spans="1:30" x14ac:dyDescent="0.25">
      <c r="A261">
        <v>7313</v>
      </c>
      <c r="B261" t="s">
        <v>2074</v>
      </c>
      <c r="C261" t="s">
        <v>1623</v>
      </c>
      <c r="D261" s="11">
        <f t="shared" si="4"/>
        <v>31594.97</v>
      </c>
      <c r="E261">
        <v>0</v>
      </c>
      <c r="F261">
        <v>0</v>
      </c>
      <c r="G261">
        <v>0</v>
      </c>
      <c r="H261">
        <v>0</v>
      </c>
      <c r="I261">
        <v>4423.26</v>
      </c>
      <c r="J261">
        <v>947.84</v>
      </c>
      <c r="K261">
        <v>789.87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25434</v>
      </c>
      <c r="T261" s="2">
        <v>45495</v>
      </c>
      <c r="V261" t="s">
        <v>31</v>
      </c>
      <c r="W261">
        <v>105408</v>
      </c>
      <c r="X261">
        <v>0</v>
      </c>
      <c r="Y261" t="s">
        <v>551</v>
      </c>
      <c r="Z261">
        <v>0</v>
      </c>
      <c r="AA261" t="s">
        <v>3086</v>
      </c>
      <c r="AB261">
        <v>0</v>
      </c>
      <c r="AC261">
        <v>0.24</v>
      </c>
      <c r="AD261" t="s">
        <v>3278</v>
      </c>
    </row>
    <row r="262" spans="1:30" x14ac:dyDescent="0.25">
      <c r="A262">
        <v>7314</v>
      </c>
      <c r="B262" t="s">
        <v>2076</v>
      </c>
      <c r="C262" t="s">
        <v>1626</v>
      </c>
      <c r="D262" s="11">
        <f t="shared" si="4"/>
        <v>125768.83000000002</v>
      </c>
      <c r="E262">
        <v>0</v>
      </c>
      <c r="F262">
        <v>0</v>
      </c>
      <c r="G262">
        <v>0</v>
      </c>
      <c r="H262">
        <v>0</v>
      </c>
      <c r="I262">
        <v>17607.57</v>
      </c>
      <c r="J262">
        <v>3773.05</v>
      </c>
      <c r="K262">
        <v>3144.21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101244</v>
      </c>
      <c r="T262" s="2">
        <v>45495</v>
      </c>
      <c r="V262" t="s">
        <v>31</v>
      </c>
      <c r="W262">
        <v>105408</v>
      </c>
      <c r="X262">
        <v>0</v>
      </c>
      <c r="Y262" t="s">
        <v>551</v>
      </c>
      <c r="Z262">
        <v>0</v>
      </c>
      <c r="AA262" t="s">
        <v>3086</v>
      </c>
      <c r="AB262">
        <v>0</v>
      </c>
      <c r="AC262">
        <v>0.44</v>
      </c>
      <c r="AD262" t="s">
        <v>3279</v>
      </c>
    </row>
    <row r="263" spans="1:30" x14ac:dyDescent="0.25">
      <c r="A263">
        <v>7316</v>
      </c>
      <c r="B263" t="s">
        <v>2081</v>
      </c>
      <c r="C263" t="s">
        <v>1628</v>
      </c>
      <c r="D263" s="11">
        <f t="shared" si="4"/>
        <v>32253.22</v>
      </c>
      <c r="E263">
        <v>0</v>
      </c>
      <c r="F263">
        <v>0</v>
      </c>
      <c r="G263">
        <v>0</v>
      </c>
      <c r="H263">
        <v>0</v>
      </c>
      <c r="I263">
        <v>4515.34</v>
      </c>
      <c r="J263">
        <v>967.57</v>
      </c>
      <c r="K263">
        <v>806.31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25964</v>
      </c>
      <c r="T263" s="2">
        <v>45502</v>
      </c>
      <c r="V263" t="s">
        <v>31</v>
      </c>
      <c r="W263">
        <v>105408</v>
      </c>
      <c r="X263">
        <v>0</v>
      </c>
      <c r="Y263" t="s">
        <v>551</v>
      </c>
      <c r="Z263">
        <v>0</v>
      </c>
      <c r="AA263" t="s">
        <v>3122</v>
      </c>
      <c r="AB263">
        <v>0</v>
      </c>
      <c r="AC263">
        <v>0.82</v>
      </c>
      <c r="AD263" t="s">
        <v>3280</v>
      </c>
    </row>
    <row r="264" spans="1:30" x14ac:dyDescent="0.25">
      <c r="A264">
        <v>7317</v>
      </c>
      <c r="B264" t="s">
        <v>2083</v>
      </c>
      <c r="C264" t="s">
        <v>1631</v>
      </c>
      <c r="D264" s="11">
        <f t="shared" si="4"/>
        <v>52383.85</v>
      </c>
      <c r="E264">
        <v>0</v>
      </c>
      <c r="F264">
        <v>0</v>
      </c>
      <c r="G264">
        <v>0</v>
      </c>
      <c r="H264">
        <v>0</v>
      </c>
      <c r="I264">
        <v>7333.75</v>
      </c>
      <c r="J264">
        <v>1571.51</v>
      </c>
      <c r="K264">
        <v>1309.5899999999999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42169</v>
      </c>
      <c r="T264" s="2">
        <v>45489</v>
      </c>
      <c r="V264" t="s">
        <v>31</v>
      </c>
      <c r="W264">
        <v>105408</v>
      </c>
      <c r="X264">
        <v>0</v>
      </c>
      <c r="Y264" t="s">
        <v>551</v>
      </c>
      <c r="Z264">
        <v>0</v>
      </c>
      <c r="AA264" t="s">
        <v>3086</v>
      </c>
      <c r="AB264">
        <v>0</v>
      </c>
      <c r="AC264">
        <v>-0.08</v>
      </c>
      <c r="AD264" t="s">
        <v>3089</v>
      </c>
    </row>
    <row r="265" spans="1:30" x14ac:dyDescent="0.25">
      <c r="A265">
        <v>7319</v>
      </c>
      <c r="B265" t="s">
        <v>2087</v>
      </c>
      <c r="C265" t="s">
        <v>1634</v>
      </c>
      <c r="D265" s="11">
        <f t="shared" si="4"/>
        <v>45431.06</v>
      </c>
      <c r="E265">
        <v>0</v>
      </c>
      <c r="F265">
        <v>0</v>
      </c>
      <c r="G265">
        <v>0</v>
      </c>
      <c r="H265">
        <v>0</v>
      </c>
      <c r="I265">
        <v>6360.35</v>
      </c>
      <c r="J265">
        <v>1362.93</v>
      </c>
      <c r="K265">
        <v>1135.78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36572</v>
      </c>
      <c r="T265" s="2">
        <v>45502</v>
      </c>
      <c r="V265" t="s">
        <v>31</v>
      </c>
      <c r="W265">
        <v>105408</v>
      </c>
      <c r="X265">
        <v>0</v>
      </c>
      <c r="Y265" t="s">
        <v>551</v>
      </c>
      <c r="Z265">
        <v>0</v>
      </c>
      <c r="AA265" t="s">
        <v>3086</v>
      </c>
      <c r="AB265">
        <v>0</v>
      </c>
      <c r="AC265">
        <v>-0.05</v>
      </c>
      <c r="AD265" t="s">
        <v>3281</v>
      </c>
    </row>
    <row r="266" spans="1:30" x14ac:dyDescent="0.25">
      <c r="A266">
        <v>7320</v>
      </c>
      <c r="B266" t="s">
        <v>2089</v>
      </c>
      <c r="C266" t="s">
        <v>1636</v>
      </c>
      <c r="D266" s="11">
        <f t="shared" si="4"/>
        <v>50480.700000000004</v>
      </c>
      <c r="E266">
        <v>0</v>
      </c>
      <c r="F266">
        <v>0</v>
      </c>
      <c r="G266">
        <v>0</v>
      </c>
      <c r="H266">
        <v>0</v>
      </c>
      <c r="I266">
        <v>7067.28</v>
      </c>
      <c r="J266">
        <v>1514.41</v>
      </c>
      <c r="K266">
        <v>1262.01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40637</v>
      </c>
      <c r="T266" s="2">
        <v>45502</v>
      </c>
      <c r="V266" t="s">
        <v>31</v>
      </c>
      <c r="W266">
        <v>2907</v>
      </c>
      <c r="X266">
        <v>0</v>
      </c>
      <c r="Y266" t="s">
        <v>551</v>
      </c>
      <c r="Z266">
        <v>0</v>
      </c>
      <c r="AA266" t="s">
        <v>3086</v>
      </c>
      <c r="AB266">
        <v>0</v>
      </c>
      <c r="AC266">
        <v>0.11</v>
      </c>
      <c r="AD266" t="s">
        <v>3155</v>
      </c>
    </row>
    <row r="267" spans="1:30" x14ac:dyDescent="0.25">
      <c r="A267">
        <v>7322</v>
      </c>
      <c r="B267" t="s">
        <v>2431</v>
      </c>
      <c r="C267" t="s">
        <v>1642</v>
      </c>
      <c r="D267" s="11">
        <f t="shared" si="4"/>
        <v>45806.060000000005</v>
      </c>
      <c r="E267">
        <v>0</v>
      </c>
      <c r="F267">
        <v>0</v>
      </c>
      <c r="G267">
        <v>0</v>
      </c>
      <c r="H267">
        <v>0</v>
      </c>
      <c r="I267">
        <v>6412.76</v>
      </c>
      <c r="J267">
        <v>1374.16</v>
      </c>
      <c r="K267">
        <v>1145.1400000000001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36874</v>
      </c>
      <c r="T267" s="2">
        <v>45509</v>
      </c>
      <c r="V267" t="s">
        <v>31</v>
      </c>
      <c r="W267">
        <v>105408</v>
      </c>
      <c r="X267">
        <v>0</v>
      </c>
      <c r="Y267" t="s">
        <v>551</v>
      </c>
      <c r="Z267">
        <v>0</v>
      </c>
      <c r="AA267" t="s">
        <v>3231</v>
      </c>
      <c r="AB267">
        <v>0</v>
      </c>
      <c r="AC267">
        <v>0.67</v>
      </c>
      <c r="AD267" t="s">
        <v>3282</v>
      </c>
    </row>
    <row r="268" spans="1:30" x14ac:dyDescent="0.25">
      <c r="A268">
        <v>7323</v>
      </c>
      <c r="B268" t="s">
        <v>2433</v>
      </c>
      <c r="C268" t="s">
        <v>1644</v>
      </c>
      <c r="D268" s="11">
        <f t="shared" si="4"/>
        <v>42185.119999999995</v>
      </c>
      <c r="E268">
        <v>0</v>
      </c>
      <c r="F268">
        <v>0</v>
      </c>
      <c r="G268">
        <v>0</v>
      </c>
      <c r="H268">
        <v>0</v>
      </c>
      <c r="I268">
        <v>5905.93</v>
      </c>
      <c r="J268">
        <v>1265.56</v>
      </c>
      <c r="K268">
        <v>1054.6300000000001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33959</v>
      </c>
      <c r="T268" s="2">
        <v>45509</v>
      </c>
      <c r="V268" t="s">
        <v>31</v>
      </c>
      <c r="W268">
        <v>105408</v>
      </c>
      <c r="X268">
        <v>0</v>
      </c>
      <c r="Y268" t="s">
        <v>551</v>
      </c>
      <c r="Z268">
        <v>0</v>
      </c>
      <c r="AA268" t="s">
        <v>3122</v>
      </c>
      <c r="AB268">
        <v>0</v>
      </c>
      <c r="AC268">
        <v>-0.08</v>
      </c>
      <c r="AD268" t="s">
        <v>3283</v>
      </c>
    </row>
    <row r="269" spans="1:30" x14ac:dyDescent="0.25">
      <c r="A269">
        <v>7324</v>
      </c>
      <c r="B269" t="s">
        <v>2435</v>
      </c>
      <c r="C269" t="s">
        <v>1647</v>
      </c>
      <c r="D269" s="11">
        <f t="shared" si="4"/>
        <v>49893.16</v>
      </c>
      <c r="E269">
        <v>0</v>
      </c>
      <c r="F269">
        <v>0</v>
      </c>
      <c r="G269">
        <v>0</v>
      </c>
      <c r="H269">
        <v>0</v>
      </c>
      <c r="I269">
        <v>6985.04</v>
      </c>
      <c r="J269">
        <v>1496.79</v>
      </c>
      <c r="K269">
        <v>1247.33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40164</v>
      </c>
      <c r="T269" s="2">
        <v>45509</v>
      </c>
      <c r="V269" t="s">
        <v>31</v>
      </c>
      <c r="W269">
        <v>105408</v>
      </c>
      <c r="X269">
        <v>0</v>
      </c>
      <c r="Y269" t="s">
        <v>551</v>
      </c>
      <c r="Z269">
        <v>0</v>
      </c>
      <c r="AA269" t="s">
        <v>3122</v>
      </c>
      <c r="AB269">
        <v>0</v>
      </c>
      <c r="AC269">
        <v>-0.05</v>
      </c>
      <c r="AD269" t="s">
        <v>3210</v>
      </c>
    </row>
    <row r="270" spans="1:30" x14ac:dyDescent="0.25">
      <c r="A270">
        <v>7325</v>
      </c>
      <c r="B270" t="s">
        <v>2437</v>
      </c>
      <c r="C270" t="s">
        <v>2438</v>
      </c>
      <c r="D270" s="11">
        <f t="shared" si="4"/>
        <v>41795.049999999996</v>
      </c>
      <c r="E270">
        <v>0</v>
      </c>
      <c r="F270">
        <v>0</v>
      </c>
      <c r="G270">
        <v>0</v>
      </c>
      <c r="H270">
        <v>0</v>
      </c>
      <c r="I270">
        <v>5851.32</v>
      </c>
      <c r="J270">
        <v>1253.8499999999999</v>
      </c>
      <c r="K270">
        <v>1044.8800000000001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33645</v>
      </c>
      <c r="T270" s="2">
        <v>45516</v>
      </c>
      <c r="V270" t="s">
        <v>31</v>
      </c>
      <c r="W270">
        <v>2808</v>
      </c>
      <c r="X270">
        <v>0</v>
      </c>
      <c r="Y270" t="s">
        <v>551</v>
      </c>
      <c r="Z270">
        <v>0</v>
      </c>
      <c r="AA270" t="s">
        <v>3122</v>
      </c>
      <c r="AB270">
        <v>0</v>
      </c>
      <c r="AC270">
        <v>-0.15</v>
      </c>
      <c r="AD270" t="s">
        <v>3284</v>
      </c>
    </row>
    <row r="271" spans="1:30" x14ac:dyDescent="0.25">
      <c r="A271">
        <v>7326</v>
      </c>
      <c r="B271" t="s">
        <v>2440</v>
      </c>
      <c r="C271" t="s">
        <v>2441</v>
      </c>
      <c r="D271" s="11">
        <f t="shared" si="4"/>
        <v>80658.47</v>
      </c>
      <c r="E271">
        <v>0</v>
      </c>
      <c r="F271">
        <v>0</v>
      </c>
      <c r="G271">
        <v>0</v>
      </c>
      <c r="H271">
        <v>0</v>
      </c>
      <c r="I271">
        <v>11292.24</v>
      </c>
      <c r="J271">
        <v>2419.7600000000002</v>
      </c>
      <c r="K271">
        <v>2016.47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64930</v>
      </c>
      <c r="T271" s="2">
        <v>45509</v>
      </c>
      <c r="V271" t="s">
        <v>31</v>
      </c>
      <c r="W271">
        <v>105408</v>
      </c>
      <c r="X271">
        <v>0</v>
      </c>
      <c r="Y271" t="s">
        <v>551</v>
      </c>
      <c r="Z271">
        <v>0</v>
      </c>
      <c r="AA271" t="s">
        <v>3122</v>
      </c>
      <c r="AB271">
        <v>0</v>
      </c>
      <c r="AC271">
        <v>-0.43</v>
      </c>
      <c r="AD271" t="s">
        <v>3285</v>
      </c>
    </row>
    <row r="272" spans="1:30" x14ac:dyDescent="0.25">
      <c r="A272">
        <v>7328</v>
      </c>
      <c r="B272" t="s">
        <v>2446</v>
      </c>
      <c r="C272" t="s">
        <v>1649</v>
      </c>
      <c r="D272" s="11">
        <f t="shared" si="4"/>
        <v>39658.319999999992</v>
      </c>
      <c r="E272">
        <v>0</v>
      </c>
      <c r="F272">
        <v>0</v>
      </c>
      <c r="G272">
        <v>0</v>
      </c>
      <c r="H272">
        <v>0</v>
      </c>
      <c r="I272">
        <v>5552.13</v>
      </c>
      <c r="J272">
        <v>1189.74</v>
      </c>
      <c r="K272">
        <v>991.45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31925</v>
      </c>
      <c r="T272" s="2">
        <v>45516</v>
      </c>
      <c r="V272" t="s">
        <v>31</v>
      </c>
      <c r="W272">
        <v>105408</v>
      </c>
      <c r="X272">
        <v>0</v>
      </c>
      <c r="Y272" t="s">
        <v>551</v>
      </c>
      <c r="Z272">
        <v>0</v>
      </c>
      <c r="AA272" t="s">
        <v>3086</v>
      </c>
      <c r="AB272">
        <v>0</v>
      </c>
      <c r="AC272">
        <v>0.17</v>
      </c>
      <c r="AD272" t="s">
        <v>3138</v>
      </c>
    </row>
    <row r="273" spans="1:30" x14ac:dyDescent="0.25">
      <c r="A273">
        <v>7330</v>
      </c>
      <c r="B273" t="s">
        <v>2451</v>
      </c>
      <c r="C273" t="s">
        <v>1652</v>
      </c>
      <c r="D273" s="11">
        <f t="shared" si="4"/>
        <v>38799.93</v>
      </c>
      <c r="E273">
        <v>0</v>
      </c>
      <c r="F273">
        <v>0</v>
      </c>
      <c r="G273">
        <v>0</v>
      </c>
      <c r="H273">
        <v>0</v>
      </c>
      <c r="I273">
        <v>5431.95</v>
      </c>
      <c r="J273">
        <v>1163.99</v>
      </c>
      <c r="K273">
        <v>969.99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31234</v>
      </c>
      <c r="T273" s="2">
        <v>45530</v>
      </c>
      <c r="V273" t="s">
        <v>31</v>
      </c>
      <c r="W273">
        <v>105408</v>
      </c>
      <c r="X273">
        <v>0</v>
      </c>
      <c r="Y273" t="s">
        <v>551</v>
      </c>
      <c r="Z273">
        <v>0</v>
      </c>
      <c r="AA273" t="s">
        <v>3122</v>
      </c>
      <c r="AB273">
        <v>0</v>
      </c>
      <c r="AC273">
        <v>0.33</v>
      </c>
      <c r="AD273" t="s">
        <v>3286</v>
      </c>
    </row>
    <row r="274" spans="1:30" x14ac:dyDescent="0.25">
      <c r="A274">
        <v>7332</v>
      </c>
      <c r="B274" t="s">
        <v>2456</v>
      </c>
      <c r="C274" t="s">
        <v>1654</v>
      </c>
      <c r="D274" s="11">
        <f t="shared" si="4"/>
        <v>47332.880000000005</v>
      </c>
      <c r="E274">
        <v>0</v>
      </c>
      <c r="F274">
        <v>0</v>
      </c>
      <c r="G274">
        <v>0</v>
      </c>
      <c r="H274">
        <v>0</v>
      </c>
      <c r="I274">
        <v>6626.58</v>
      </c>
      <c r="J274">
        <v>1419.98</v>
      </c>
      <c r="K274">
        <v>1183.32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38103</v>
      </c>
      <c r="T274" s="2">
        <v>45524</v>
      </c>
      <c r="V274" t="s">
        <v>31</v>
      </c>
      <c r="W274">
        <v>103907</v>
      </c>
      <c r="X274">
        <v>0</v>
      </c>
      <c r="Y274" t="s">
        <v>551</v>
      </c>
      <c r="Z274">
        <v>0</v>
      </c>
      <c r="AA274" t="s">
        <v>3086</v>
      </c>
      <c r="AB274">
        <v>0</v>
      </c>
      <c r="AC274">
        <v>0.09</v>
      </c>
      <c r="AD274" t="s">
        <v>3287</v>
      </c>
    </row>
    <row r="275" spans="1:30" x14ac:dyDescent="0.25">
      <c r="A275">
        <v>7334</v>
      </c>
      <c r="B275" t="s">
        <v>2461</v>
      </c>
      <c r="C275" t="s">
        <v>1656</v>
      </c>
      <c r="D275" s="11">
        <f t="shared" si="4"/>
        <v>67239.61</v>
      </c>
      <c r="E275">
        <v>0</v>
      </c>
      <c r="F275">
        <v>0</v>
      </c>
      <c r="G275">
        <v>0</v>
      </c>
      <c r="H275">
        <v>0</v>
      </c>
      <c r="I275">
        <v>9413.4599999999991</v>
      </c>
      <c r="J275">
        <v>2017.17</v>
      </c>
      <c r="K275">
        <v>1680.98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54128</v>
      </c>
      <c r="T275" s="2">
        <v>45524</v>
      </c>
      <c r="V275" t="s">
        <v>31</v>
      </c>
      <c r="W275">
        <v>105408</v>
      </c>
      <c r="X275">
        <v>0</v>
      </c>
      <c r="Y275" t="s">
        <v>551</v>
      </c>
      <c r="Z275">
        <v>0</v>
      </c>
      <c r="AA275" t="s">
        <v>3122</v>
      </c>
      <c r="AB275">
        <v>0</v>
      </c>
      <c r="AC275">
        <v>0.61</v>
      </c>
      <c r="AD275" t="s">
        <v>3288</v>
      </c>
    </row>
    <row r="276" spans="1:30" x14ac:dyDescent="0.25">
      <c r="A276">
        <v>7335</v>
      </c>
      <c r="B276" t="s">
        <v>2463</v>
      </c>
      <c r="C276" t="s">
        <v>1659</v>
      </c>
      <c r="D276" s="11">
        <f t="shared" si="4"/>
        <v>40895.589999999997</v>
      </c>
      <c r="E276">
        <v>0</v>
      </c>
      <c r="F276">
        <v>0</v>
      </c>
      <c r="G276">
        <v>0</v>
      </c>
      <c r="H276">
        <v>0</v>
      </c>
      <c r="I276">
        <v>5725.35</v>
      </c>
      <c r="J276">
        <v>1226.8599999999999</v>
      </c>
      <c r="K276">
        <v>1022.38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32921</v>
      </c>
      <c r="T276" s="2">
        <v>45524</v>
      </c>
      <c r="V276" t="s">
        <v>31</v>
      </c>
      <c r="W276" t="s">
        <v>2789</v>
      </c>
      <c r="X276">
        <v>0</v>
      </c>
      <c r="Y276" t="s">
        <v>551</v>
      </c>
      <c r="Z276">
        <v>0</v>
      </c>
      <c r="AA276" t="s">
        <v>3086</v>
      </c>
      <c r="AB276">
        <v>0</v>
      </c>
      <c r="AC276">
        <v>0.23</v>
      </c>
      <c r="AD276" t="s">
        <v>3217</v>
      </c>
    </row>
    <row r="277" spans="1:30" x14ac:dyDescent="0.25">
      <c r="A277">
        <v>7336</v>
      </c>
      <c r="B277" t="s">
        <v>2465</v>
      </c>
      <c r="C277" t="s">
        <v>1662</v>
      </c>
      <c r="D277" s="11">
        <f t="shared" si="4"/>
        <v>78780.160000000003</v>
      </c>
      <c r="E277">
        <v>0</v>
      </c>
      <c r="F277">
        <v>0</v>
      </c>
      <c r="G277">
        <v>0</v>
      </c>
      <c r="H277">
        <v>0</v>
      </c>
      <c r="I277">
        <v>11029.24</v>
      </c>
      <c r="J277">
        <v>2363.41</v>
      </c>
      <c r="K277">
        <v>1969.51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63418</v>
      </c>
      <c r="T277" s="2">
        <v>45524</v>
      </c>
      <c r="V277" t="s">
        <v>31</v>
      </c>
      <c r="W277">
        <v>105408</v>
      </c>
      <c r="X277">
        <v>0</v>
      </c>
      <c r="Y277" t="s">
        <v>551</v>
      </c>
      <c r="Z277">
        <v>0</v>
      </c>
      <c r="AA277" t="s">
        <v>3122</v>
      </c>
      <c r="AB277">
        <v>0</v>
      </c>
      <c r="AC277">
        <v>-0.14000000000000001</v>
      </c>
      <c r="AD277" t="s">
        <v>3289</v>
      </c>
    </row>
    <row r="278" spans="1:30" x14ac:dyDescent="0.25">
      <c r="A278">
        <v>7337</v>
      </c>
      <c r="B278" t="s">
        <v>2792</v>
      </c>
      <c r="C278" t="s">
        <v>2793</v>
      </c>
      <c r="D278" s="11">
        <f t="shared" si="4"/>
        <v>27783.78</v>
      </c>
      <c r="E278">
        <v>0</v>
      </c>
      <c r="F278">
        <v>0</v>
      </c>
      <c r="G278">
        <v>0</v>
      </c>
      <c r="H278">
        <v>0</v>
      </c>
      <c r="I278">
        <v>3889.69</v>
      </c>
      <c r="J278">
        <v>833.5</v>
      </c>
      <c r="K278">
        <v>694.59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22366</v>
      </c>
      <c r="T278" s="2">
        <v>45547</v>
      </c>
      <c r="V278" t="s">
        <v>31</v>
      </c>
      <c r="W278">
        <v>119906</v>
      </c>
      <c r="X278">
        <v>0</v>
      </c>
      <c r="Y278" t="s">
        <v>551</v>
      </c>
      <c r="Z278">
        <v>0</v>
      </c>
      <c r="AA278" t="s">
        <v>3086</v>
      </c>
      <c r="AB278">
        <v>0</v>
      </c>
      <c r="AC278">
        <v>0.21</v>
      </c>
      <c r="AD278" t="s">
        <v>3290</v>
      </c>
    </row>
    <row r="279" spans="1:30" x14ac:dyDescent="0.25">
      <c r="A279">
        <v>7338</v>
      </c>
      <c r="B279" t="s">
        <v>2795</v>
      </c>
      <c r="C279" t="s">
        <v>1664</v>
      </c>
      <c r="D279" s="11">
        <f t="shared" si="4"/>
        <v>40919.08</v>
      </c>
      <c r="E279">
        <v>0</v>
      </c>
      <c r="F279">
        <v>0</v>
      </c>
      <c r="G279">
        <v>0</v>
      </c>
      <c r="H279">
        <v>0</v>
      </c>
      <c r="I279">
        <v>5728.57</v>
      </c>
      <c r="J279">
        <v>1227.55</v>
      </c>
      <c r="K279">
        <v>1022.96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32940</v>
      </c>
      <c r="T279" s="2">
        <v>45547</v>
      </c>
      <c r="V279" t="s">
        <v>31</v>
      </c>
      <c r="W279">
        <v>105408</v>
      </c>
      <c r="X279">
        <v>0</v>
      </c>
      <c r="Y279" t="s">
        <v>551</v>
      </c>
      <c r="Z279">
        <v>0</v>
      </c>
      <c r="AA279" t="s">
        <v>3086</v>
      </c>
      <c r="AB279">
        <v>0</v>
      </c>
      <c r="AC279">
        <v>0.7</v>
      </c>
      <c r="AD279" t="s">
        <v>3291</v>
      </c>
    </row>
    <row r="280" spans="1:30" x14ac:dyDescent="0.25">
      <c r="A280">
        <v>7339</v>
      </c>
      <c r="B280" t="s">
        <v>2796</v>
      </c>
      <c r="C280" t="s">
        <v>1665</v>
      </c>
      <c r="D280" s="11">
        <f t="shared" si="4"/>
        <v>53612.43</v>
      </c>
      <c r="E280">
        <v>0</v>
      </c>
      <c r="F280">
        <v>0</v>
      </c>
      <c r="G280">
        <v>0</v>
      </c>
      <c r="H280">
        <v>0</v>
      </c>
      <c r="I280">
        <v>7505.75</v>
      </c>
      <c r="J280">
        <v>1608.37</v>
      </c>
      <c r="K280">
        <v>1340.31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43158</v>
      </c>
      <c r="T280" s="2">
        <v>45544</v>
      </c>
      <c r="V280" t="s">
        <v>31</v>
      </c>
      <c r="W280">
        <v>2808</v>
      </c>
      <c r="X280">
        <v>0</v>
      </c>
      <c r="Y280" t="s">
        <v>551</v>
      </c>
      <c r="Z280">
        <v>0</v>
      </c>
      <c r="AA280" t="s">
        <v>3086</v>
      </c>
      <c r="AB280">
        <v>0</v>
      </c>
      <c r="AC280">
        <v>-0.05</v>
      </c>
      <c r="AD280" t="s">
        <v>3292</v>
      </c>
    </row>
    <row r="281" spans="1:30" x14ac:dyDescent="0.25">
      <c r="A281">
        <v>7341</v>
      </c>
      <c r="B281" t="s">
        <v>2802</v>
      </c>
      <c r="C281" t="s">
        <v>1668</v>
      </c>
      <c r="D281" s="11">
        <f t="shared" si="4"/>
        <v>43705.66</v>
      </c>
      <c r="E281">
        <v>0</v>
      </c>
      <c r="F281">
        <v>0</v>
      </c>
      <c r="G281">
        <v>0</v>
      </c>
      <c r="H281">
        <v>0</v>
      </c>
      <c r="I281">
        <v>6118.83</v>
      </c>
      <c r="J281">
        <v>1311.18</v>
      </c>
      <c r="K281">
        <v>1092.6500000000001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35183</v>
      </c>
      <c r="T281" s="2">
        <v>45554</v>
      </c>
      <c r="V281" t="s">
        <v>31</v>
      </c>
      <c r="W281">
        <v>125707</v>
      </c>
      <c r="X281">
        <v>0</v>
      </c>
      <c r="Y281" t="s">
        <v>551</v>
      </c>
      <c r="Z281">
        <v>0</v>
      </c>
      <c r="AA281" t="s">
        <v>3083</v>
      </c>
      <c r="AB281">
        <v>0</v>
      </c>
      <c r="AC281">
        <v>-0.23</v>
      </c>
      <c r="AD281" t="s">
        <v>3100</v>
      </c>
    </row>
    <row r="282" spans="1:30" x14ac:dyDescent="0.25">
      <c r="A282">
        <v>7342</v>
      </c>
      <c r="B282" t="s">
        <v>2804</v>
      </c>
      <c r="C282" t="s">
        <v>1671</v>
      </c>
      <c r="D282" s="11">
        <f t="shared" si="4"/>
        <v>41204.910000000003</v>
      </c>
      <c r="E282">
        <v>0</v>
      </c>
      <c r="F282">
        <v>0</v>
      </c>
      <c r="G282">
        <v>0</v>
      </c>
      <c r="H282">
        <v>0</v>
      </c>
      <c r="I282">
        <v>5768.65</v>
      </c>
      <c r="J282">
        <v>1236.1400000000001</v>
      </c>
      <c r="K282">
        <v>1030.1199999999999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33170</v>
      </c>
      <c r="T282" s="2">
        <v>45560</v>
      </c>
      <c r="V282" t="s">
        <v>31</v>
      </c>
      <c r="W282">
        <v>2808</v>
      </c>
      <c r="X282">
        <v>0</v>
      </c>
      <c r="Y282" t="s">
        <v>551</v>
      </c>
      <c r="Z282">
        <v>0</v>
      </c>
      <c r="AA282" t="s">
        <v>3086</v>
      </c>
      <c r="AB282">
        <v>0</v>
      </c>
      <c r="AC282">
        <v>0.24</v>
      </c>
      <c r="AD282" t="s">
        <v>3104</v>
      </c>
    </row>
    <row r="283" spans="1:30" x14ac:dyDescent="0.25">
      <c r="A283">
        <v>7344</v>
      </c>
      <c r="B283" t="s">
        <v>3066</v>
      </c>
      <c r="C283" t="s">
        <v>1674</v>
      </c>
      <c r="D283" s="11">
        <f t="shared" si="4"/>
        <v>61978.979999999996</v>
      </c>
      <c r="E283">
        <v>0</v>
      </c>
      <c r="F283">
        <v>0</v>
      </c>
      <c r="G283">
        <v>0</v>
      </c>
      <c r="H283">
        <v>0</v>
      </c>
      <c r="I283">
        <v>11439.78</v>
      </c>
      <c r="J283">
        <v>2451.38</v>
      </c>
      <c r="K283">
        <v>2042.82</v>
      </c>
      <c r="L283">
        <v>0</v>
      </c>
      <c r="M283">
        <v>0</v>
      </c>
      <c r="N283">
        <v>0</v>
      </c>
      <c r="O283">
        <v>19733.63</v>
      </c>
      <c r="P283">
        <v>0</v>
      </c>
      <c r="Q283">
        <v>0</v>
      </c>
      <c r="R283">
        <v>0</v>
      </c>
      <c r="S283">
        <v>46045</v>
      </c>
      <c r="T283" s="2">
        <v>45575</v>
      </c>
      <c r="V283" t="s">
        <v>31</v>
      </c>
      <c r="W283">
        <v>105408</v>
      </c>
      <c r="X283">
        <v>0</v>
      </c>
      <c r="Y283" t="s">
        <v>551</v>
      </c>
      <c r="Z283">
        <v>0</v>
      </c>
      <c r="AA283" t="s">
        <v>3086</v>
      </c>
      <c r="AB283">
        <v>0</v>
      </c>
      <c r="AC283">
        <v>-0.12</v>
      </c>
      <c r="AD283" t="s">
        <v>3293</v>
      </c>
    </row>
    <row r="284" spans="1:30" x14ac:dyDescent="0.25">
      <c r="A284">
        <v>7351</v>
      </c>
      <c r="B284" t="s">
        <v>3071</v>
      </c>
      <c r="C284" t="s">
        <v>1692</v>
      </c>
      <c r="D284" s="11">
        <f t="shared" si="4"/>
        <v>19648.48</v>
      </c>
      <c r="E284">
        <v>0</v>
      </c>
      <c r="F284">
        <v>0</v>
      </c>
      <c r="G284">
        <v>0</v>
      </c>
      <c r="H284">
        <v>0</v>
      </c>
      <c r="I284">
        <v>2750.81</v>
      </c>
      <c r="J284">
        <v>589.46</v>
      </c>
      <c r="K284">
        <v>491.21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15817</v>
      </c>
      <c r="T284" s="2">
        <v>45581</v>
      </c>
      <c r="V284" t="s">
        <v>31</v>
      </c>
      <c r="W284">
        <v>105408</v>
      </c>
      <c r="X284">
        <v>0</v>
      </c>
      <c r="Y284" t="s">
        <v>551</v>
      </c>
      <c r="Z284">
        <v>0</v>
      </c>
      <c r="AA284" t="s">
        <v>3086</v>
      </c>
      <c r="AB284">
        <v>0</v>
      </c>
      <c r="AC284">
        <v>-0.12</v>
      </c>
      <c r="AD284" t="s">
        <v>3294</v>
      </c>
    </row>
    <row r="285" spans="1:30" x14ac:dyDescent="0.25">
      <c r="A285">
        <v>7355</v>
      </c>
      <c r="B285" t="s">
        <v>3073</v>
      </c>
      <c r="C285" t="s">
        <v>1700</v>
      </c>
      <c r="D285" s="11">
        <f t="shared" si="4"/>
        <v>2658.46</v>
      </c>
      <c r="E285">
        <v>0</v>
      </c>
      <c r="F285">
        <v>0</v>
      </c>
      <c r="G285">
        <v>0</v>
      </c>
      <c r="H285">
        <v>0</v>
      </c>
      <c r="I285">
        <v>372.23</v>
      </c>
      <c r="J285">
        <v>79.760000000000005</v>
      </c>
      <c r="K285">
        <v>66.47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2140</v>
      </c>
      <c r="T285" s="2">
        <v>45583</v>
      </c>
      <c r="V285" t="s">
        <v>31</v>
      </c>
      <c r="W285">
        <v>105408</v>
      </c>
      <c r="X285">
        <v>0</v>
      </c>
      <c r="Y285" t="s">
        <v>551</v>
      </c>
      <c r="Z285">
        <v>0</v>
      </c>
      <c r="AA285" t="s">
        <v>3086</v>
      </c>
      <c r="AB285">
        <v>0</v>
      </c>
      <c r="AC285">
        <v>-0.36</v>
      </c>
      <c r="AD285" t="s">
        <v>3295</v>
      </c>
    </row>
    <row r="286" spans="1:30" x14ac:dyDescent="0.25">
      <c r="A286">
        <v>7360</v>
      </c>
      <c r="B286" t="s">
        <v>3078</v>
      </c>
      <c r="C286" t="s">
        <v>1707</v>
      </c>
      <c r="D286" s="11">
        <f t="shared" si="4"/>
        <v>8704.43</v>
      </c>
      <c r="E286">
        <v>0</v>
      </c>
      <c r="F286">
        <v>0</v>
      </c>
      <c r="G286">
        <v>0</v>
      </c>
      <c r="H286">
        <v>0</v>
      </c>
      <c r="I286">
        <v>1218.67</v>
      </c>
      <c r="J286">
        <v>261.14</v>
      </c>
      <c r="K286">
        <v>217.62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7007</v>
      </c>
      <c r="T286" s="2">
        <v>45589</v>
      </c>
      <c r="V286" t="s">
        <v>31</v>
      </c>
      <c r="W286">
        <v>105408</v>
      </c>
      <c r="X286">
        <v>0</v>
      </c>
      <c r="Y286" t="s">
        <v>551</v>
      </c>
      <c r="Z286">
        <v>0</v>
      </c>
      <c r="AA286" t="s">
        <v>3122</v>
      </c>
      <c r="AB286">
        <v>0</v>
      </c>
      <c r="AC286">
        <v>-0.37</v>
      </c>
      <c r="AD286" t="s">
        <v>3296</v>
      </c>
    </row>
    <row r="287" spans="1:30" x14ac:dyDescent="0.25">
      <c r="A287">
        <v>7361</v>
      </c>
      <c r="B287" t="s">
        <v>3297</v>
      </c>
      <c r="C287" t="s">
        <v>1710</v>
      </c>
      <c r="D287" s="11">
        <f t="shared" si="4"/>
        <v>8704.43</v>
      </c>
      <c r="E287">
        <v>0</v>
      </c>
      <c r="F287">
        <v>0</v>
      </c>
      <c r="G287">
        <v>0</v>
      </c>
      <c r="H287">
        <v>0</v>
      </c>
      <c r="I287">
        <v>1218.67</v>
      </c>
      <c r="J287">
        <v>261.14</v>
      </c>
      <c r="K287">
        <v>217.62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7007</v>
      </c>
      <c r="T287" s="2">
        <v>45589</v>
      </c>
      <c r="V287" t="s">
        <v>31</v>
      </c>
      <c r="W287">
        <v>105408</v>
      </c>
      <c r="X287">
        <v>0</v>
      </c>
      <c r="Y287" t="s">
        <v>551</v>
      </c>
      <c r="Z287">
        <v>0</v>
      </c>
      <c r="AA287" t="s">
        <v>3122</v>
      </c>
      <c r="AB287">
        <v>0</v>
      </c>
      <c r="AC287">
        <v>-0.37</v>
      </c>
      <c r="AD287" t="s">
        <v>3296</v>
      </c>
    </row>
    <row r="288" spans="1:30" x14ac:dyDescent="0.25">
      <c r="A288">
        <v>7362</v>
      </c>
      <c r="B288" t="s">
        <v>3081</v>
      </c>
      <c r="C288" t="s">
        <v>1713</v>
      </c>
      <c r="D288" s="11">
        <f t="shared" si="4"/>
        <v>49085.649999999994</v>
      </c>
      <c r="E288">
        <v>0</v>
      </c>
      <c r="F288">
        <v>0</v>
      </c>
      <c r="G288">
        <v>0</v>
      </c>
      <c r="H288">
        <v>0</v>
      </c>
      <c r="I288">
        <v>6871.95</v>
      </c>
      <c r="J288">
        <v>1472.56</v>
      </c>
      <c r="K288">
        <v>1227.1400000000001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39514</v>
      </c>
      <c r="T288" s="2">
        <v>45581</v>
      </c>
      <c r="V288" t="s">
        <v>31</v>
      </c>
      <c r="W288">
        <v>105408</v>
      </c>
      <c r="X288">
        <v>0</v>
      </c>
      <c r="Y288" t="s">
        <v>551</v>
      </c>
      <c r="Z288">
        <v>0</v>
      </c>
      <c r="AA288" t="s">
        <v>3122</v>
      </c>
      <c r="AB288">
        <v>0</v>
      </c>
      <c r="AC288">
        <v>0.25</v>
      </c>
      <c r="AD288" t="s">
        <v>3298</v>
      </c>
    </row>
    <row r="289" spans="1:4" x14ac:dyDescent="0.25">
      <c r="A289">
        <v>1592</v>
      </c>
      <c r="B289" t="s">
        <v>90</v>
      </c>
      <c r="C289">
        <v>20215788955</v>
      </c>
      <c r="D289">
        <v>40839.127999999997</v>
      </c>
    </row>
    <row r="290" spans="1:4" x14ac:dyDescent="0.25">
      <c r="A290">
        <v>2044</v>
      </c>
      <c r="B290" t="s">
        <v>103</v>
      </c>
      <c r="C290">
        <v>27232184812</v>
      </c>
      <c r="D290">
        <v>42022.810400000002</v>
      </c>
    </row>
    <row r="291" spans="1:4" x14ac:dyDescent="0.25">
      <c r="A291">
        <v>3050</v>
      </c>
      <c r="B291" t="s">
        <v>120</v>
      </c>
      <c r="C291">
        <v>20323741302</v>
      </c>
      <c r="D291">
        <v>40312.58</v>
      </c>
    </row>
    <row r="292" spans="1:4" x14ac:dyDescent="0.25">
      <c r="A292">
        <v>3464</v>
      </c>
      <c r="B292" t="s">
        <v>142</v>
      </c>
      <c r="C292">
        <v>20292179589</v>
      </c>
      <c r="D292">
        <v>40312.58</v>
      </c>
    </row>
    <row r="293" spans="1:4" x14ac:dyDescent="0.25">
      <c r="A293">
        <v>5156</v>
      </c>
      <c r="B293" t="s">
        <v>194</v>
      </c>
      <c r="C293">
        <v>27313313218</v>
      </c>
      <c r="D293">
        <v>44078.54</v>
      </c>
    </row>
    <row r="294" spans="1:4" x14ac:dyDescent="0.25">
      <c r="A294">
        <v>6852</v>
      </c>
      <c r="B294" t="s">
        <v>338</v>
      </c>
      <c r="C294">
        <v>27357520482</v>
      </c>
      <c r="D294">
        <v>40312.58</v>
      </c>
    </row>
    <row r="295" spans="1:4" x14ac:dyDescent="0.25">
      <c r="A295">
        <v>7292</v>
      </c>
      <c r="B295" t="s">
        <v>1444</v>
      </c>
      <c r="C295">
        <v>27320700111</v>
      </c>
      <c r="D295">
        <v>40312.58</v>
      </c>
    </row>
    <row r="296" spans="1:4" x14ac:dyDescent="0.25">
      <c r="A296">
        <v>7321</v>
      </c>
      <c r="B296" t="s">
        <v>3819</v>
      </c>
      <c r="C296">
        <v>20263212070</v>
      </c>
      <c r="D296">
        <v>51145.907999999996</v>
      </c>
    </row>
    <row r="297" spans="1:4" x14ac:dyDescent="0.25">
      <c r="A297">
        <v>7346</v>
      </c>
      <c r="B297" t="s">
        <v>3835</v>
      </c>
      <c r="C297">
        <v>27444947948</v>
      </c>
      <c r="D297">
        <v>27178.342400000001</v>
      </c>
    </row>
    <row r="298" spans="1:4" x14ac:dyDescent="0.25">
      <c r="A298">
        <v>7347</v>
      </c>
      <c r="B298" t="s">
        <v>3837</v>
      </c>
      <c r="C298">
        <v>20252801805</v>
      </c>
      <c r="D298">
        <v>31012.373599999999</v>
      </c>
    </row>
    <row r="299" spans="1:4" x14ac:dyDescent="0.25">
      <c r="A299">
        <v>7349</v>
      </c>
      <c r="B299" t="s">
        <v>3840</v>
      </c>
      <c r="C299">
        <v>20258536801</v>
      </c>
      <c r="D299">
        <v>20156.29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D347"/>
  <sheetViews>
    <sheetView topLeftCell="A304" zoomScale="85" zoomScaleNormal="85" workbookViewId="0">
      <selection activeCell="A327" sqref="A327"/>
    </sheetView>
  </sheetViews>
  <sheetFormatPr baseColWidth="10" defaultRowHeight="15" x14ac:dyDescent="0.25"/>
  <cols>
    <col min="3" max="3" width="13.42578125" bestFit="1" customWidth="1"/>
    <col min="4" max="4" width="13.14062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553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</f>
        <v>3266632.72</v>
      </c>
      <c r="E2">
        <v>3266632.72</v>
      </c>
      <c r="F2">
        <v>0</v>
      </c>
      <c r="G2">
        <v>0</v>
      </c>
      <c r="H2">
        <v>0</v>
      </c>
      <c r="I2">
        <v>457328.58</v>
      </c>
      <c r="J2">
        <v>97998.98</v>
      </c>
      <c r="K2">
        <v>81665.820000000007</v>
      </c>
      <c r="L2">
        <v>0</v>
      </c>
      <c r="M2">
        <v>11170.22</v>
      </c>
      <c r="N2">
        <v>0</v>
      </c>
      <c r="O2">
        <v>0</v>
      </c>
      <c r="P2">
        <v>0</v>
      </c>
      <c r="Q2">
        <v>0</v>
      </c>
      <c r="R2">
        <v>0</v>
      </c>
      <c r="S2">
        <v>2618469</v>
      </c>
      <c r="T2" s="2">
        <v>45261</v>
      </c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3083</v>
      </c>
      <c r="AB2">
        <v>864645</v>
      </c>
      <c r="AC2">
        <v>-0.12</v>
      </c>
      <c r="AD2" t="s">
        <v>3299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</f>
        <v>1848719.8</v>
      </c>
      <c r="E3">
        <v>1848719.8</v>
      </c>
      <c r="F3">
        <v>0</v>
      </c>
      <c r="G3">
        <v>0</v>
      </c>
      <c r="H3">
        <v>0</v>
      </c>
      <c r="I3">
        <v>258820.76</v>
      </c>
      <c r="J3">
        <v>55461.59</v>
      </c>
      <c r="K3">
        <v>46218</v>
      </c>
      <c r="L3">
        <v>0</v>
      </c>
      <c r="M3">
        <v>11170.22</v>
      </c>
      <c r="N3">
        <v>0</v>
      </c>
      <c r="O3">
        <v>0</v>
      </c>
      <c r="P3">
        <v>0</v>
      </c>
      <c r="Q3">
        <v>0</v>
      </c>
      <c r="R3">
        <v>0</v>
      </c>
      <c r="S3">
        <v>1477049</v>
      </c>
      <c r="T3" s="2">
        <v>45261</v>
      </c>
      <c r="V3" t="s">
        <v>31</v>
      </c>
      <c r="W3">
        <v>119906</v>
      </c>
      <c r="X3">
        <v>0</v>
      </c>
      <c r="Y3" t="s">
        <v>551</v>
      </c>
      <c r="Z3">
        <v>0</v>
      </c>
      <c r="AA3" t="s">
        <v>3083</v>
      </c>
      <c r="AB3">
        <v>734594</v>
      </c>
      <c r="AC3">
        <v>-0.23</v>
      </c>
      <c r="AD3" t="s">
        <v>3300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1139712.93</v>
      </c>
      <c r="E4">
        <v>893338.5</v>
      </c>
      <c r="F4">
        <v>0</v>
      </c>
      <c r="G4">
        <v>0</v>
      </c>
      <c r="H4">
        <v>0</v>
      </c>
      <c r="I4">
        <v>159559.81</v>
      </c>
      <c r="J4">
        <v>34191.39</v>
      </c>
      <c r="K4">
        <v>28492.82</v>
      </c>
      <c r="L4">
        <v>0</v>
      </c>
      <c r="M4">
        <v>11170.22</v>
      </c>
      <c r="N4">
        <v>0</v>
      </c>
      <c r="O4">
        <v>0</v>
      </c>
      <c r="P4">
        <v>0</v>
      </c>
      <c r="Q4">
        <v>0</v>
      </c>
      <c r="R4">
        <v>0</v>
      </c>
      <c r="S4">
        <v>906299</v>
      </c>
      <c r="T4" s="2">
        <v>45261</v>
      </c>
      <c r="V4" t="s">
        <v>31</v>
      </c>
      <c r="W4">
        <v>2808</v>
      </c>
      <c r="X4">
        <v>0</v>
      </c>
      <c r="Y4" t="s">
        <v>551</v>
      </c>
      <c r="Z4">
        <v>246374.43</v>
      </c>
      <c r="AA4" t="s">
        <v>3086</v>
      </c>
      <c r="AB4">
        <v>89031</v>
      </c>
      <c r="AC4">
        <v>0.31</v>
      </c>
      <c r="AD4" t="s">
        <v>3301</v>
      </c>
    </row>
    <row r="5" spans="1:30" x14ac:dyDescent="0.25">
      <c r="A5">
        <v>276</v>
      </c>
      <c r="B5" t="s">
        <v>36</v>
      </c>
      <c r="C5" t="s">
        <v>37</v>
      </c>
      <c r="D5" s="11">
        <f t="shared" si="0"/>
        <v>492460.79999999999</v>
      </c>
      <c r="E5">
        <v>492460.79999999999</v>
      </c>
      <c r="F5">
        <v>0</v>
      </c>
      <c r="G5">
        <v>0</v>
      </c>
      <c r="H5">
        <v>0</v>
      </c>
      <c r="I5">
        <v>68944.509999999995</v>
      </c>
      <c r="J5">
        <v>14773.82</v>
      </c>
      <c r="K5">
        <v>12311.52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396431</v>
      </c>
      <c r="T5" s="2">
        <v>45313</v>
      </c>
      <c r="V5" t="s">
        <v>31</v>
      </c>
      <c r="W5">
        <v>105408</v>
      </c>
      <c r="X5">
        <v>0</v>
      </c>
      <c r="Y5" t="s">
        <v>551</v>
      </c>
      <c r="Z5">
        <v>0</v>
      </c>
      <c r="AA5" t="s">
        <v>3083</v>
      </c>
      <c r="AB5">
        <v>0</v>
      </c>
      <c r="AC5">
        <v>0.05</v>
      </c>
      <c r="AD5" t="s">
        <v>3302</v>
      </c>
    </row>
    <row r="6" spans="1:30" x14ac:dyDescent="0.25">
      <c r="A6">
        <v>311</v>
      </c>
      <c r="B6" t="s">
        <v>38</v>
      </c>
      <c r="C6" t="s">
        <v>39</v>
      </c>
      <c r="D6" s="11">
        <f t="shared" si="0"/>
        <v>2824185.52</v>
      </c>
      <c r="E6">
        <v>2824185.52</v>
      </c>
      <c r="F6">
        <v>0</v>
      </c>
      <c r="G6">
        <v>0</v>
      </c>
      <c r="H6">
        <v>0</v>
      </c>
      <c r="I6">
        <v>395385.97</v>
      </c>
      <c r="J6">
        <v>84725.56</v>
      </c>
      <c r="K6">
        <v>70604.63</v>
      </c>
      <c r="L6">
        <v>0</v>
      </c>
      <c r="M6">
        <v>11170.22</v>
      </c>
      <c r="N6">
        <v>0</v>
      </c>
      <c r="O6">
        <v>0</v>
      </c>
      <c r="P6">
        <v>0</v>
      </c>
      <c r="Q6">
        <v>-86166.77</v>
      </c>
      <c r="R6">
        <v>0</v>
      </c>
      <c r="S6">
        <v>2176133</v>
      </c>
      <c r="T6" s="2">
        <v>42339</v>
      </c>
      <c r="V6" t="s">
        <v>31</v>
      </c>
      <c r="W6">
        <v>100601</v>
      </c>
      <c r="X6">
        <v>0</v>
      </c>
      <c r="Y6" t="s">
        <v>551</v>
      </c>
      <c r="Z6">
        <v>0</v>
      </c>
      <c r="AA6" t="s">
        <v>3083</v>
      </c>
      <c r="AB6">
        <v>767166</v>
      </c>
      <c r="AC6">
        <v>0.63</v>
      </c>
      <c r="AD6" t="s">
        <v>3303</v>
      </c>
    </row>
    <row r="7" spans="1:30" x14ac:dyDescent="0.25">
      <c r="A7">
        <v>318</v>
      </c>
      <c r="B7" t="s">
        <v>1445</v>
      </c>
      <c r="C7" t="s">
        <v>1487</v>
      </c>
      <c r="D7" s="11">
        <f t="shared" si="0"/>
        <v>1179365.8799999999</v>
      </c>
      <c r="E7">
        <v>923596.5</v>
      </c>
      <c r="F7">
        <v>0</v>
      </c>
      <c r="G7">
        <v>0</v>
      </c>
      <c r="H7">
        <v>0</v>
      </c>
      <c r="I7">
        <v>165111.22</v>
      </c>
      <c r="J7">
        <v>35380.97</v>
      </c>
      <c r="K7">
        <v>29484.15</v>
      </c>
      <c r="L7">
        <v>0</v>
      </c>
      <c r="M7">
        <v>11170.22</v>
      </c>
      <c r="N7">
        <v>0</v>
      </c>
      <c r="O7">
        <v>0</v>
      </c>
      <c r="P7">
        <v>0</v>
      </c>
      <c r="Q7">
        <v>0</v>
      </c>
      <c r="R7">
        <v>0</v>
      </c>
      <c r="S7">
        <v>938219</v>
      </c>
      <c r="T7" s="2">
        <v>45446</v>
      </c>
      <c r="V7" t="s">
        <v>31</v>
      </c>
      <c r="W7">
        <v>105408</v>
      </c>
      <c r="X7">
        <v>0</v>
      </c>
      <c r="Y7" t="s">
        <v>551</v>
      </c>
      <c r="Z7">
        <v>255769.38</v>
      </c>
      <c r="AA7" t="s">
        <v>3086</v>
      </c>
      <c r="AB7">
        <v>114246</v>
      </c>
      <c r="AC7">
        <v>-0.32</v>
      </c>
      <c r="AD7" t="s">
        <v>3304</v>
      </c>
    </row>
    <row r="8" spans="1:30" x14ac:dyDescent="0.25">
      <c r="A8">
        <v>355</v>
      </c>
      <c r="B8" t="s">
        <v>2101</v>
      </c>
      <c r="C8" t="s">
        <v>2102</v>
      </c>
      <c r="D8" s="11">
        <f t="shared" si="0"/>
        <v>596517.5</v>
      </c>
      <c r="E8">
        <v>596517.5</v>
      </c>
      <c r="F8">
        <v>0</v>
      </c>
      <c r="G8">
        <v>0</v>
      </c>
      <c r="H8">
        <v>0</v>
      </c>
      <c r="I8">
        <v>83512.460000000006</v>
      </c>
      <c r="J8">
        <v>17895.53</v>
      </c>
      <c r="K8">
        <v>14912.94</v>
      </c>
      <c r="L8">
        <v>0</v>
      </c>
      <c r="M8">
        <v>11170.22</v>
      </c>
      <c r="N8">
        <v>0</v>
      </c>
      <c r="O8">
        <v>0</v>
      </c>
      <c r="P8">
        <v>0</v>
      </c>
      <c r="Q8">
        <v>0</v>
      </c>
      <c r="R8">
        <v>0</v>
      </c>
      <c r="S8">
        <v>591519</v>
      </c>
      <c r="T8" s="2">
        <v>45566</v>
      </c>
      <c r="V8" t="s">
        <v>80</v>
      </c>
      <c r="W8">
        <v>2907</v>
      </c>
      <c r="X8">
        <v>0</v>
      </c>
      <c r="Y8" t="s">
        <v>3305</v>
      </c>
      <c r="Z8">
        <v>0</v>
      </c>
      <c r="AA8" t="s">
        <v>3086</v>
      </c>
      <c r="AB8">
        <v>58835</v>
      </c>
      <c r="AC8">
        <v>-0.35</v>
      </c>
      <c r="AD8" t="s">
        <v>3306</v>
      </c>
    </row>
    <row r="9" spans="1:30" x14ac:dyDescent="0.25">
      <c r="A9">
        <v>370</v>
      </c>
      <c r="B9" t="s">
        <v>49</v>
      </c>
      <c r="C9" t="s">
        <v>50</v>
      </c>
      <c r="D9" s="11">
        <f t="shared" si="0"/>
        <v>2807212.98</v>
      </c>
      <c r="E9">
        <v>2807212.98</v>
      </c>
      <c r="F9">
        <v>0</v>
      </c>
      <c r="G9">
        <v>0</v>
      </c>
      <c r="H9">
        <v>0</v>
      </c>
      <c r="I9">
        <v>393009.82</v>
      </c>
      <c r="J9">
        <v>84216.39</v>
      </c>
      <c r="K9">
        <v>70180.320000000007</v>
      </c>
      <c r="L9">
        <v>0</v>
      </c>
      <c r="M9">
        <v>11170.22</v>
      </c>
      <c r="N9">
        <v>0</v>
      </c>
      <c r="O9">
        <v>0</v>
      </c>
      <c r="P9">
        <v>0</v>
      </c>
      <c r="Q9">
        <v>0</v>
      </c>
      <c r="R9">
        <v>0</v>
      </c>
      <c r="S9">
        <v>2248636</v>
      </c>
      <c r="T9" s="2">
        <v>45554</v>
      </c>
      <c r="V9" t="s">
        <v>31</v>
      </c>
      <c r="W9">
        <v>121705</v>
      </c>
      <c r="X9">
        <v>0</v>
      </c>
      <c r="Y9" t="s">
        <v>551</v>
      </c>
      <c r="Z9">
        <v>0</v>
      </c>
      <c r="AA9" t="s">
        <v>3086</v>
      </c>
      <c r="AB9">
        <v>682691</v>
      </c>
      <c r="AC9">
        <v>-0.23</v>
      </c>
      <c r="AD9" t="s">
        <v>3307</v>
      </c>
    </row>
    <row r="10" spans="1:30" x14ac:dyDescent="0.25">
      <c r="A10">
        <v>376</v>
      </c>
      <c r="B10" t="s">
        <v>51</v>
      </c>
      <c r="C10" t="s">
        <v>52</v>
      </c>
      <c r="D10" s="11">
        <f t="shared" si="0"/>
        <v>1250304.57</v>
      </c>
      <c r="E10">
        <v>977650.3</v>
      </c>
      <c r="F10">
        <v>0</v>
      </c>
      <c r="G10">
        <v>0</v>
      </c>
      <c r="H10">
        <v>0</v>
      </c>
      <c r="I10">
        <v>175042.63</v>
      </c>
      <c r="J10">
        <v>37509.129999999997</v>
      </c>
      <c r="K10">
        <v>31257.61</v>
      </c>
      <c r="L10">
        <v>0</v>
      </c>
      <c r="M10">
        <v>11170.22</v>
      </c>
      <c r="N10">
        <v>0</v>
      </c>
      <c r="O10">
        <v>0</v>
      </c>
      <c r="P10">
        <v>0</v>
      </c>
      <c r="Q10">
        <v>0</v>
      </c>
      <c r="R10">
        <v>0</v>
      </c>
      <c r="S10">
        <v>995325</v>
      </c>
      <c r="T10" s="2">
        <v>45261</v>
      </c>
      <c r="V10" t="s">
        <v>31</v>
      </c>
      <c r="W10">
        <v>3009</v>
      </c>
      <c r="X10">
        <v>0</v>
      </c>
      <c r="Y10" t="s">
        <v>551</v>
      </c>
      <c r="Z10">
        <v>272654.27</v>
      </c>
      <c r="AA10" t="s">
        <v>3086</v>
      </c>
      <c r="AB10">
        <v>162933</v>
      </c>
      <c r="AC10">
        <v>0.02</v>
      </c>
      <c r="AD10" t="s">
        <v>3308</v>
      </c>
    </row>
    <row r="11" spans="1:30" x14ac:dyDescent="0.25">
      <c r="A11">
        <v>499</v>
      </c>
      <c r="B11" t="s">
        <v>55</v>
      </c>
      <c r="C11" t="s">
        <v>56</v>
      </c>
      <c r="D11" s="11">
        <f t="shared" si="0"/>
        <v>1080134.6000000001</v>
      </c>
      <c r="E11">
        <v>1080134.6000000001</v>
      </c>
      <c r="F11">
        <v>0</v>
      </c>
      <c r="G11">
        <v>0</v>
      </c>
      <c r="H11">
        <v>0</v>
      </c>
      <c r="I11">
        <v>151218.85</v>
      </c>
      <c r="J11">
        <v>32404.04</v>
      </c>
      <c r="K11">
        <v>27003.37</v>
      </c>
      <c r="L11">
        <v>0</v>
      </c>
      <c r="M11">
        <v>11170.22</v>
      </c>
      <c r="N11">
        <v>0</v>
      </c>
      <c r="O11">
        <v>0</v>
      </c>
      <c r="P11">
        <v>0</v>
      </c>
      <c r="Q11">
        <v>0</v>
      </c>
      <c r="R11">
        <v>0</v>
      </c>
      <c r="S11">
        <v>858338</v>
      </c>
      <c r="T11" s="2">
        <v>45261</v>
      </c>
      <c r="V11">
        <v>1</v>
      </c>
      <c r="W11">
        <v>3207</v>
      </c>
      <c r="X11">
        <v>0</v>
      </c>
      <c r="Y11" t="s">
        <v>551</v>
      </c>
      <c r="Z11">
        <v>0</v>
      </c>
      <c r="AA11" t="s">
        <v>3083</v>
      </c>
      <c r="AB11">
        <v>83832</v>
      </c>
      <c r="AC11">
        <v>-0.12</v>
      </c>
      <c r="AD11" t="s">
        <v>3309</v>
      </c>
    </row>
    <row r="12" spans="1:30" x14ac:dyDescent="0.25">
      <c r="A12">
        <v>512</v>
      </c>
      <c r="B12" t="s">
        <v>57</v>
      </c>
      <c r="C12" t="s">
        <v>58</v>
      </c>
      <c r="D12" s="11">
        <f t="shared" si="0"/>
        <v>1173452.49</v>
      </c>
      <c r="E12">
        <v>919562.1</v>
      </c>
      <c r="F12">
        <v>0</v>
      </c>
      <c r="G12">
        <v>0</v>
      </c>
      <c r="H12">
        <v>0</v>
      </c>
      <c r="I12">
        <v>164283.34</v>
      </c>
      <c r="J12">
        <v>35203.57</v>
      </c>
      <c r="K12">
        <v>29336.31</v>
      </c>
      <c r="L12">
        <v>0</v>
      </c>
      <c r="M12">
        <v>11170.22</v>
      </c>
      <c r="N12">
        <v>0</v>
      </c>
      <c r="O12">
        <v>0</v>
      </c>
      <c r="P12">
        <v>0</v>
      </c>
      <c r="Q12">
        <v>0</v>
      </c>
      <c r="R12">
        <v>0</v>
      </c>
      <c r="S12">
        <v>933459</v>
      </c>
      <c r="T12" s="2">
        <v>45261</v>
      </c>
      <c r="V12" t="s">
        <v>31</v>
      </c>
      <c r="W12">
        <v>105408</v>
      </c>
      <c r="X12">
        <v>0</v>
      </c>
      <c r="Y12" t="s">
        <v>551</v>
      </c>
      <c r="Z12">
        <v>253890.39</v>
      </c>
      <c r="AA12" t="s">
        <v>3086</v>
      </c>
      <c r="AB12">
        <v>89031</v>
      </c>
      <c r="AC12">
        <v>-0.05</v>
      </c>
      <c r="AD12" t="s">
        <v>3310</v>
      </c>
    </row>
    <row r="13" spans="1:30" x14ac:dyDescent="0.25">
      <c r="A13">
        <v>705</v>
      </c>
      <c r="B13" t="s">
        <v>3311</v>
      </c>
      <c r="C13" t="s">
        <v>1552</v>
      </c>
      <c r="D13" s="11">
        <f t="shared" si="0"/>
        <v>722014.8</v>
      </c>
      <c r="E13">
        <v>722014.8</v>
      </c>
      <c r="F13">
        <v>0</v>
      </c>
      <c r="G13">
        <v>0</v>
      </c>
      <c r="H13">
        <v>0</v>
      </c>
      <c r="I13">
        <v>101082.07</v>
      </c>
      <c r="J13">
        <v>21660.44</v>
      </c>
      <c r="K13">
        <v>18050.37</v>
      </c>
      <c r="L13">
        <v>0</v>
      </c>
      <c r="M13">
        <v>11170.22</v>
      </c>
      <c r="N13">
        <v>0</v>
      </c>
      <c r="O13">
        <v>0</v>
      </c>
      <c r="P13">
        <v>0</v>
      </c>
      <c r="Q13">
        <v>-80000</v>
      </c>
      <c r="R13">
        <v>0</v>
      </c>
      <c r="S13">
        <v>490051</v>
      </c>
      <c r="T13" s="2">
        <v>45597</v>
      </c>
      <c r="V13">
        <v>1</v>
      </c>
      <c r="W13">
        <v>105408</v>
      </c>
      <c r="X13">
        <v>0</v>
      </c>
      <c r="Y13" t="s">
        <v>551</v>
      </c>
      <c r="Z13">
        <v>0</v>
      </c>
      <c r="AA13" t="s">
        <v>3086</v>
      </c>
      <c r="AB13">
        <v>0</v>
      </c>
      <c r="AC13">
        <v>-0.7</v>
      </c>
      <c r="AD13" t="s">
        <v>3312</v>
      </c>
    </row>
    <row r="14" spans="1:30" x14ac:dyDescent="0.25">
      <c r="A14">
        <v>708</v>
      </c>
      <c r="B14" t="s">
        <v>2497</v>
      </c>
      <c r="C14" t="s">
        <v>1555</v>
      </c>
      <c r="D14" s="11">
        <f t="shared" si="0"/>
        <v>847753.6</v>
      </c>
      <c r="E14">
        <v>847753.6</v>
      </c>
      <c r="F14">
        <v>0</v>
      </c>
      <c r="G14">
        <v>0</v>
      </c>
      <c r="H14">
        <v>0</v>
      </c>
      <c r="I14">
        <v>118685.5</v>
      </c>
      <c r="J14">
        <v>25432.6</v>
      </c>
      <c r="K14">
        <v>21193.84</v>
      </c>
      <c r="L14">
        <v>0</v>
      </c>
      <c r="M14">
        <v>11170.22</v>
      </c>
      <c r="N14">
        <v>0</v>
      </c>
      <c r="O14">
        <v>0</v>
      </c>
      <c r="P14">
        <v>0</v>
      </c>
      <c r="Q14">
        <v>0</v>
      </c>
      <c r="R14">
        <v>0</v>
      </c>
      <c r="S14">
        <v>671271</v>
      </c>
      <c r="T14" s="2">
        <v>45539</v>
      </c>
      <c r="V14">
        <v>1</v>
      </c>
      <c r="W14">
        <v>105408</v>
      </c>
      <c r="X14">
        <v>0</v>
      </c>
      <c r="Y14" t="s">
        <v>551</v>
      </c>
      <c r="Z14">
        <v>0</v>
      </c>
      <c r="AA14" t="s">
        <v>3086</v>
      </c>
      <c r="AB14">
        <v>10086</v>
      </c>
      <c r="AC14">
        <v>-0.44</v>
      </c>
      <c r="AD14" t="s">
        <v>3313</v>
      </c>
    </row>
    <row r="15" spans="1:30" x14ac:dyDescent="0.25">
      <c r="A15">
        <v>779</v>
      </c>
      <c r="B15" t="s">
        <v>2499</v>
      </c>
      <c r="C15" t="s">
        <v>1557</v>
      </c>
      <c r="D15" s="11">
        <f t="shared" si="0"/>
        <v>1059637.55</v>
      </c>
      <c r="E15">
        <v>817021.1</v>
      </c>
      <c r="F15">
        <v>0</v>
      </c>
      <c r="G15">
        <v>0</v>
      </c>
      <c r="H15">
        <v>0</v>
      </c>
      <c r="I15">
        <v>148349.25</v>
      </c>
      <c r="J15">
        <v>31789.119999999999</v>
      </c>
      <c r="K15">
        <v>26490.94</v>
      </c>
      <c r="L15">
        <v>0</v>
      </c>
      <c r="M15">
        <v>11170.22</v>
      </c>
      <c r="N15">
        <v>0</v>
      </c>
      <c r="O15">
        <v>0</v>
      </c>
      <c r="P15">
        <v>0</v>
      </c>
      <c r="Q15">
        <v>0</v>
      </c>
      <c r="R15">
        <v>0</v>
      </c>
      <c r="S15">
        <v>841838</v>
      </c>
      <c r="T15" s="2">
        <v>45547</v>
      </c>
      <c r="V15">
        <v>1</v>
      </c>
      <c r="W15">
        <v>2808</v>
      </c>
      <c r="X15">
        <v>0</v>
      </c>
      <c r="Y15" t="s">
        <v>551</v>
      </c>
      <c r="Z15">
        <v>242616.45</v>
      </c>
      <c r="AA15" t="s">
        <v>3086</v>
      </c>
      <c r="AB15">
        <v>89031</v>
      </c>
      <c r="AC15">
        <v>-0.02</v>
      </c>
      <c r="AD15" t="s">
        <v>3314</v>
      </c>
    </row>
    <row r="16" spans="1:30" x14ac:dyDescent="0.25">
      <c r="A16">
        <v>842</v>
      </c>
      <c r="B16" t="s">
        <v>63</v>
      </c>
      <c r="C16" t="s">
        <v>64</v>
      </c>
      <c r="D16" s="11">
        <f t="shared" si="0"/>
        <v>962399.7</v>
      </c>
      <c r="E16">
        <v>962399.7</v>
      </c>
      <c r="F16">
        <v>0</v>
      </c>
      <c r="G16">
        <v>0</v>
      </c>
      <c r="H16">
        <v>0</v>
      </c>
      <c r="I16">
        <v>134735.96</v>
      </c>
      <c r="J16">
        <v>28871.99</v>
      </c>
      <c r="K16">
        <v>24060</v>
      </c>
      <c r="L16">
        <v>0</v>
      </c>
      <c r="M16">
        <v>11170.22</v>
      </c>
      <c r="N16">
        <v>0</v>
      </c>
      <c r="O16">
        <v>0</v>
      </c>
      <c r="P16">
        <v>0</v>
      </c>
      <c r="Q16">
        <v>-40000</v>
      </c>
      <c r="R16">
        <v>0</v>
      </c>
      <c r="S16">
        <v>1031468</v>
      </c>
      <c r="T16" s="2">
        <v>45555</v>
      </c>
      <c r="V16" t="s">
        <v>31</v>
      </c>
      <c r="W16">
        <v>105408</v>
      </c>
      <c r="X16">
        <v>0</v>
      </c>
      <c r="Y16" t="s">
        <v>3315</v>
      </c>
      <c r="Z16">
        <v>0</v>
      </c>
      <c r="AA16" t="s">
        <v>3086</v>
      </c>
      <c r="AB16">
        <v>107934.5</v>
      </c>
      <c r="AC16">
        <v>-0.53</v>
      </c>
      <c r="AD16" t="s">
        <v>3316</v>
      </c>
    </row>
    <row r="17" spans="1:30" x14ac:dyDescent="0.25">
      <c r="A17">
        <v>1073</v>
      </c>
      <c r="B17" t="s">
        <v>65</v>
      </c>
      <c r="C17" t="s">
        <v>66</v>
      </c>
      <c r="D17" s="11">
        <f t="shared" si="0"/>
        <v>1645235.22</v>
      </c>
      <c r="E17">
        <v>1645235.22</v>
      </c>
      <c r="F17">
        <v>0</v>
      </c>
      <c r="G17">
        <v>0</v>
      </c>
      <c r="H17">
        <v>0</v>
      </c>
      <c r="I17">
        <v>230332.92</v>
      </c>
      <c r="J17">
        <v>49357.05</v>
      </c>
      <c r="K17">
        <v>41130.879999999997</v>
      </c>
      <c r="L17">
        <v>0</v>
      </c>
      <c r="M17">
        <v>11170.22</v>
      </c>
      <c r="N17">
        <v>0</v>
      </c>
      <c r="O17">
        <v>0</v>
      </c>
      <c r="P17">
        <v>0</v>
      </c>
      <c r="Q17">
        <v>0</v>
      </c>
      <c r="R17">
        <v>0</v>
      </c>
      <c r="S17">
        <v>1363681</v>
      </c>
      <c r="T17" s="2">
        <v>45261</v>
      </c>
      <c r="V17" t="s">
        <v>31</v>
      </c>
      <c r="W17">
        <v>100106</v>
      </c>
      <c r="X17">
        <v>0</v>
      </c>
      <c r="Y17" t="s">
        <v>3317</v>
      </c>
      <c r="Z17">
        <v>0</v>
      </c>
      <c r="AA17" t="s">
        <v>3086</v>
      </c>
      <c r="AB17">
        <v>384271</v>
      </c>
      <c r="AC17">
        <v>-0.15</v>
      </c>
      <c r="AD17" t="s">
        <v>3318</v>
      </c>
    </row>
    <row r="18" spans="1:30" x14ac:dyDescent="0.25">
      <c r="A18">
        <v>1354</v>
      </c>
      <c r="B18" t="s">
        <v>72</v>
      </c>
      <c r="C18" t="s">
        <v>73</v>
      </c>
      <c r="D18" s="11">
        <f t="shared" si="0"/>
        <v>1139712.93</v>
      </c>
      <c r="E18">
        <v>893338.5</v>
      </c>
      <c r="F18">
        <v>0</v>
      </c>
      <c r="G18">
        <v>0</v>
      </c>
      <c r="H18">
        <v>0</v>
      </c>
      <c r="I18">
        <v>159559.81</v>
      </c>
      <c r="J18">
        <v>34191.39</v>
      </c>
      <c r="K18">
        <v>28492.82</v>
      </c>
      <c r="L18">
        <v>0</v>
      </c>
      <c r="M18">
        <v>11170.22</v>
      </c>
      <c r="N18">
        <v>0</v>
      </c>
      <c r="O18">
        <v>0</v>
      </c>
      <c r="P18">
        <v>0</v>
      </c>
      <c r="Q18">
        <v>0</v>
      </c>
      <c r="R18">
        <v>0</v>
      </c>
      <c r="S18">
        <v>906299</v>
      </c>
      <c r="T18" s="2">
        <v>45198</v>
      </c>
      <c r="V18" t="s">
        <v>31</v>
      </c>
      <c r="W18">
        <v>3801</v>
      </c>
      <c r="X18">
        <v>0</v>
      </c>
      <c r="Y18" t="s">
        <v>551</v>
      </c>
      <c r="Z18">
        <v>246374.43</v>
      </c>
      <c r="AA18" t="s">
        <v>3086</v>
      </c>
      <c r="AB18">
        <v>89031</v>
      </c>
      <c r="AC18">
        <v>0.31</v>
      </c>
      <c r="AD18" t="s">
        <v>3301</v>
      </c>
    </row>
    <row r="19" spans="1:30" x14ac:dyDescent="0.25">
      <c r="A19">
        <v>1355</v>
      </c>
      <c r="B19" t="s">
        <v>524</v>
      </c>
      <c r="C19" t="s">
        <v>583</v>
      </c>
      <c r="D19" s="11">
        <f t="shared" si="0"/>
        <v>2664235.2400000002</v>
      </c>
      <c r="E19">
        <v>2664235.2400000002</v>
      </c>
      <c r="F19">
        <v>0</v>
      </c>
      <c r="G19">
        <v>0</v>
      </c>
      <c r="H19">
        <v>0</v>
      </c>
      <c r="I19">
        <v>372992.94</v>
      </c>
      <c r="J19">
        <v>79927.06</v>
      </c>
      <c r="K19">
        <v>66605.88</v>
      </c>
      <c r="L19">
        <v>0</v>
      </c>
      <c r="M19">
        <v>11170.22</v>
      </c>
      <c r="N19">
        <v>0</v>
      </c>
      <c r="O19">
        <v>0</v>
      </c>
      <c r="P19">
        <v>0</v>
      </c>
      <c r="Q19">
        <v>0</v>
      </c>
      <c r="R19">
        <v>0</v>
      </c>
      <c r="S19">
        <v>2133539</v>
      </c>
      <c r="T19" s="2">
        <v>45316</v>
      </c>
      <c r="V19" t="s">
        <v>31</v>
      </c>
      <c r="W19">
        <v>105408</v>
      </c>
      <c r="X19">
        <v>0</v>
      </c>
      <c r="Y19" t="s">
        <v>551</v>
      </c>
      <c r="Z19">
        <v>0</v>
      </c>
      <c r="AA19" t="s">
        <v>3086</v>
      </c>
      <c r="AB19">
        <v>617225</v>
      </c>
      <c r="AC19">
        <v>-0.14000000000000001</v>
      </c>
      <c r="AD19" t="s">
        <v>3319</v>
      </c>
    </row>
    <row r="20" spans="1:30" x14ac:dyDescent="0.25">
      <c r="A20">
        <v>1370</v>
      </c>
      <c r="B20" t="s">
        <v>74</v>
      </c>
      <c r="C20" t="s">
        <v>75</v>
      </c>
      <c r="D20" s="11">
        <f t="shared" si="0"/>
        <v>980720</v>
      </c>
      <c r="E20">
        <v>980720</v>
      </c>
      <c r="F20">
        <v>0</v>
      </c>
      <c r="G20">
        <v>0</v>
      </c>
      <c r="H20">
        <v>0</v>
      </c>
      <c r="I20">
        <v>137300.79999999999</v>
      </c>
      <c r="J20">
        <v>29421.599999999999</v>
      </c>
      <c r="K20">
        <v>24518</v>
      </c>
      <c r="L20">
        <v>0</v>
      </c>
      <c r="M20">
        <v>11170.22</v>
      </c>
      <c r="N20">
        <v>0</v>
      </c>
      <c r="O20">
        <v>0</v>
      </c>
      <c r="P20">
        <v>0</v>
      </c>
      <c r="Q20">
        <v>-450000</v>
      </c>
      <c r="R20">
        <v>0</v>
      </c>
      <c r="S20">
        <v>328309</v>
      </c>
      <c r="T20" s="2">
        <v>45261</v>
      </c>
      <c r="V20">
        <v>1</v>
      </c>
      <c r="W20">
        <v>105408</v>
      </c>
      <c r="X20">
        <v>0</v>
      </c>
      <c r="Y20" t="s">
        <v>551</v>
      </c>
      <c r="Z20">
        <v>0</v>
      </c>
      <c r="AA20" t="s">
        <v>3083</v>
      </c>
      <c r="AB20">
        <v>0</v>
      </c>
      <c r="AC20">
        <v>-0.38</v>
      </c>
      <c r="AD20" t="s">
        <v>3320</v>
      </c>
    </row>
    <row r="21" spans="1:30" x14ac:dyDescent="0.25">
      <c r="A21">
        <v>1383</v>
      </c>
      <c r="B21" t="s">
        <v>76</v>
      </c>
      <c r="C21" t="s">
        <v>77</v>
      </c>
      <c r="D21" s="11">
        <f t="shared" si="0"/>
        <v>961728.4</v>
      </c>
      <c r="E21">
        <v>519776.4</v>
      </c>
      <c r="F21">
        <v>441952</v>
      </c>
      <c r="G21">
        <v>0</v>
      </c>
      <c r="H21">
        <v>0</v>
      </c>
      <c r="I21">
        <v>134641.98000000001</v>
      </c>
      <c r="J21">
        <v>30620.18</v>
      </c>
      <c r="K21">
        <v>24043.21</v>
      </c>
      <c r="L21">
        <v>0</v>
      </c>
      <c r="M21">
        <v>11170.22</v>
      </c>
      <c r="N21">
        <v>0</v>
      </c>
      <c r="O21">
        <v>0</v>
      </c>
      <c r="P21">
        <v>0</v>
      </c>
      <c r="Q21">
        <v>1768.32</v>
      </c>
      <c r="R21">
        <v>1768.32</v>
      </c>
      <c r="S21">
        <v>763021</v>
      </c>
      <c r="T21" s="2">
        <v>45261</v>
      </c>
      <c r="V21">
        <v>1</v>
      </c>
      <c r="W21">
        <v>100106</v>
      </c>
      <c r="X21">
        <v>0</v>
      </c>
      <c r="Y21" t="s">
        <v>551</v>
      </c>
      <c r="Z21">
        <v>0</v>
      </c>
      <c r="AA21" t="s">
        <v>3083</v>
      </c>
      <c r="AB21">
        <v>0</v>
      </c>
      <c r="AC21">
        <v>-0.13</v>
      </c>
      <c r="AD21" t="s">
        <v>3321</v>
      </c>
    </row>
    <row r="22" spans="1:30" x14ac:dyDescent="0.25">
      <c r="A22">
        <v>1403</v>
      </c>
      <c r="B22" t="s">
        <v>2507</v>
      </c>
      <c r="C22" t="s">
        <v>2508</v>
      </c>
      <c r="D22" s="11">
        <f t="shared" si="0"/>
        <v>488498.6</v>
      </c>
      <c r="E22">
        <v>488498.6</v>
      </c>
      <c r="F22">
        <v>0</v>
      </c>
      <c r="G22">
        <v>0</v>
      </c>
      <c r="H22">
        <v>0</v>
      </c>
      <c r="I22">
        <v>68389.81</v>
      </c>
      <c r="J22">
        <v>14654.96</v>
      </c>
      <c r="K22">
        <v>12212.47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515734</v>
      </c>
      <c r="T22" s="2">
        <v>45560</v>
      </c>
      <c r="V22">
        <v>1</v>
      </c>
      <c r="W22">
        <v>105408</v>
      </c>
      <c r="X22">
        <v>0</v>
      </c>
      <c r="Y22" t="s">
        <v>3305</v>
      </c>
      <c r="Z22">
        <v>0</v>
      </c>
      <c r="AA22" t="s">
        <v>3086</v>
      </c>
      <c r="AB22">
        <v>58835</v>
      </c>
      <c r="AC22">
        <v>-0.36</v>
      </c>
      <c r="AD22" t="s">
        <v>3322</v>
      </c>
    </row>
    <row r="23" spans="1:30" x14ac:dyDescent="0.25">
      <c r="A23">
        <v>1518</v>
      </c>
      <c r="B23" t="s">
        <v>88</v>
      </c>
      <c r="C23" t="s">
        <v>89</v>
      </c>
      <c r="D23" s="11">
        <f t="shared" si="0"/>
        <v>835650.4</v>
      </c>
      <c r="E23">
        <v>835650.4</v>
      </c>
      <c r="F23">
        <v>0</v>
      </c>
      <c r="G23">
        <v>0</v>
      </c>
      <c r="H23">
        <v>0</v>
      </c>
      <c r="I23">
        <v>116991.06</v>
      </c>
      <c r="J23">
        <v>25069.51</v>
      </c>
      <c r="K23">
        <v>20891.259999999998</v>
      </c>
      <c r="L23">
        <v>0</v>
      </c>
      <c r="M23">
        <v>11170.22</v>
      </c>
      <c r="N23">
        <v>0</v>
      </c>
      <c r="O23">
        <v>0</v>
      </c>
      <c r="P23">
        <v>0</v>
      </c>
      <c r="Q23">
        <v>-240000</v>
      </c>
      <c r="R23">
        <v>0</v>
      </c>
      <c r="S23">
        <v>421528</v>
      </c>
      <c r="T23" s="2">
        <v>45261</v>
      </c>
      <c r="V23">
        <v>1</v>
      </c>
      <c r="W23">
        <v>105408</v>
      </c>
      <c r="X23">
        <v>0</v>
      </c>
      <c r="Y23" t="s">
        <v>551</v>
      </c>
      <c r="Z23">
        <v>0</v>
      </c>
      <c r="AA23" t="s">
        <v>3086</v>
      </c>
      <c r="AB23">
        <v>0</v>
      </c>
      <c r="AC23">
        <v>-0.35</v>
      </c>
      <c r="AD23" t="s">
        <v>3323</v>
      </c>
    </row>
    <row r="24" spans="1:30" x14ac:dyDescent="0.25">
      <c r="A24">
        <v>1609</v>
      </c>
      <c r="B24" t="s">
        <v>525</v>
      </c>
      <c r="C24" t="s">
        <v>584</v>
      </c>
      <c r="D24" s="11">
        <f t="shared" si="0"/>
        <v>835650.4</v>
      </c>
      <c r="E24">
        <v>835650.4</v>
      </c>
      <c r="F24">
        <v>0</v>
      </c>
      <c r="G24">
        <v>0</v>
      </c>
      <c r="H24">
        <v>0</v>
      </c>
      <c r="I24">
        <v>116991.06</v>
      </c>
      <c r="J24">
        <v>25069.51</v>
      </c>
      <c r="K24">
        <v>20891.259999999998</v>
      </c>
      <c r="L24">
        <v>0</v>
      </c>
      <c r="M24">
        <v>11170.22</v>
      </c>
      <c r="N24">
        <v>0</v>
      </c>
      <c r="O24">
        <v>0</v>
      </c>
      <c r="P24">
        <v>0</v>
      </c>
      <c r="Q24">
        <v>0</v>
      </c>
      <c r="R24">
        <v>0</v>
      </c>
      <c r="S24">
        <v>661528</v>
      </c>
      <c r="T24" s="2">
        <v>45324</v>
      </c>
      <c r="V24" t="s">
        <v>31</v>
      </c>
      <c r="W24">
        <v>105408</v>
      </c>
      <c r="X24">
        <v>0</v>
      </c>
      <c r="Y24" t="s">
        <v>551</v>
      </c>
      <c r="Z24">
        <v>0</v>
      </c>
      <c r="AA24" t="s">
        <v>3086</v>
      </c>
      <c r="AB24">
        <v>0</v>
      </c>
      <c r="AC24">
        <v>-0.35</v>
      </c>
      <c r="AD24" t="s">
        <v>3324</v>
      </c>
    </row>
    <row r="25" spans="1:30" x14ac:dyDescent="0.25">
      <c r="A25">
        <v>1639</v>
      </c>
      <c r="B25" t="s">
        <v>93</v>
      </c>
      <c r="C25" t="s">
        <v>94</v>
      </c>
      <c r="D25" s="11">
        <f t="shared" si="0"/>
        <v>888821.5</v>
      </c>
      <c r="E25">
        <v>888821.5</v>
      </c>
      <c r="F25">
        <v>0</v>
      </c>
      <c r="G25">
        <v>0</v>
      </c>
      <c r="H25">
        <v>0</v>
      </c>
      <c r="I25">
        <v>124435.02</v>
      </c>
      <c r="J25">
        <v>26664.65</v>
      </c>
      <c r="K25">
        <v>22220.54</v>
      </c>
      <c r="L25">
        <v>0</v>
      </c>
      <c r="M25">
        <v>11170.22</v>
      </c>
      <c r="N25">
        <v>0</v>
      </c>
      <c r="O25">
        <v>0</v>
      </c>
      <c r="P25">
        <v>0</v>
      </c>
      <c r="Q25">
        <v>0</v>
      </c>
      <c r="R25">
        <v>0</v>
      </c>
      <c r="S25">
        <v>704331</v>
      </c>
      <c r="T25" s="2">
        <v>45261</v>
      </c>
      <c r="V25" t="s">
        <v>31</v>
      </c>
      <c r="W25">
        <v>100809</v>
      </c>
      <c r="X25">
        <v>0</v>
      </c>
      <c r="Y25" t="s">
        <v>551</v>
      </c>
      <c r="Z25">
        <v>0</v>
      </c>
      <c r="AA25" t="s">
        <v>3086</v>
      </c>
      <c r="AB25">
        <v>44309.25</v>
      </c>
      <c r="AC25">
        <v>-7.0000000000000007E-2</v>
      </c>
      <c r="AD25" t="s">
        <v>3325</v>
      </c>
    </row>
    <row r="26" spans="1:30" x14ac:dyDescent="0.25">
      <c r="A26">
        <v>1698</v>
      </c>
      <c r="B26" t="s">
        <v>1750</v>
      </c>
      <c r="C26" t="s">
        <v>1559</v>
      </c>
      <c r="D26" s="11">
        <f t="shared" si="0"/>
        <v>1022674.2</v>
      </c>
      <c r="E26">
        <v>789452.7</v>
      </c>
      <c r="F26">
        <v>0</v>
      </c>
      <c r="G26">
        <v>0</v>
      </c>
      <c r="H26">
        <v>0</v>
      </c>
      <c r="I26">
        <v>143174.38</v>
      </c>
      <c r="J26">
        <v>30680.22</v>
      </c>
      <c r="K26">
        <v>25566.86</v>
      </c>
      <c r="L26">
        <v>0</v>
      </c>
      <c r="M26">
        <v>11170.22</v>
      </c>
      <c r="N26">
        <v>0</v>
      </c>
      <c r="O26">
        <v>0</v>
      </c>
      <c r="P26">
        <v>0</v>
      </c>
      <c r="Q26">
        <v>0</v>
      </c>
      <c r="R26">
        <v>0</v>
      </c>
      <c r="S26">
        <v>812083</v>
      </c>
      <c r="T26" s="2">
        <v>45499</v>
      </c>
      <c r="V26">
        <v>1</v>
      </c>
      <c r="W26">
        <v>2808</v>
      </c>
      <c r="X26">
        <v>0</v>
      </c>
      <c r="Y26" t="s">
        <v>551</v>
      </c>
      <c r="Z26">
        <v>233221.5</v>
      </c>
      <c r="AA26" t="s">
        <v>3086</v>
      </c>
      <c r="AB26">
        <v>83988</v>
      </c>
      <c r="AC26">
        <v>0.48</v>
      </c>
      <c r="AD26" t="s">
        <v>3326</v>
      </c>
    </row>
    <row r="27" spans="1:30" x14ac:dyDescent="0.25">
      <c r="A27">
        <v>1984</v>
      </c>
      <c r="B27" t="s">
        <v>99</v>
      </c>
      <c r="C27" t="s">
        <v>100</v>
      </c>
      <c r="D27" s="11">
        <f t="shared" si="0"/>
        <v>1698703.07</v>
      </c>
      <c r="E27">
        <v>1698703.07</v>
      </c>
      <c r="F27">
        <v>0</v>
      </c>
      <c r="G27">
        <v>0</v>
      </c>
      <c r="H27">
        <v>0</v>
      </c>
      <c r="I27">
        <v>237818.43</v>
      </c>
      <c r="J27">
        <v>50961.09</v>
      </c>
      <c r="K27">
        <v>42467.58</v>
      </c>
      <c r="L27">
        <v>0</v>
      </c>
      <c r="M27">
        <v>11170.22</v>
      </c>
      <c r="N27">
        <v>0</v>
      </c>
      <c r="O27">
        <v>0</v>
      </c>
      <c r="P27">
        <v>0</v>
      </c>
      <c r="Q27">
        <v>0</v>
      </c>
      <c r="R27">
        <v>0</v>
      </c>
      <c r="S27">
        <v>1478778</v>
      </c>
      <c r="T27" s="2">
        <v>45176</v>
      </c>
      <c r="V27" t="s">
        <v>31</v>
      </c>
      <c r="W27">
        <v>105408</v>
      </c>
      <c r="X27">
        <v>0</v>
      </c>
      <c r="Y27" t="s">
        <v>3305</v>
      </c>
      <c r="Z27">
        <v>0</v>
      </c>
      <c r="AA27" t="s">
        <v>3086</v>
      </c>
      <c r="AB27">
        <v>306151</v>
      </c>
      <c r="AC27">
        <v>-0.75</v>
      </c>
      <c r="AD27" t="s">
        <v>3327</v>
      </c>
    </row>
    <row r="28" spans="1:30" x14ac:dyDescent="0.25">
      <c r="A28">
        <v>1994</v>
      </c>
      <c r="B28" t="s">
        <v>101</v>
      </c>
      <c r="C28" t="s">
        <v>102</v>
      </c>
      <c r="D28" s="11">
        <f t="shared" si="0"/>
        <v>992844.97</v>
      </c>
      <c r="E28">
        <v>871363.9</v>
      </c>
      <c r="F28">
        <v>0</v>
      </c>
      <c r="G28">
        <v>0</v>
      </c>
      <c r="H28">
        <v>0</v>
      </c>
      <c r="I28">
        <v>138998.29999999999</v>
      </c>
      <c r="J28">
        <v>29785.35</v>
      </c>
      <c r="K28">
        <v>24821.13</v>
      </c>
      <c r="L28">
        <v>0</v>
      </c>
      <c r="M28">
        <v>11170.22</v>
      </c>
      <c r="N28">
        <v>0</v>
      </c>
      <c r="O28">
        <v>0</v>
      </c>
      <c r="P28">
        <v>0</v>
      </c>
      <c r="Q28">
        <v>0</v>
      </c>
      <c r="R28">
        <v>0</v>
      </c>
      <c r="S28">
        <v>788070</v>
      </c>
      <c r="T28" s="2">
        <v>45261</v>
      </c>
      <c r="V28" t="s">
        <v>31</v>
      </c>
      <c r="W28">
        <v>105408</v>
      </c>
      <c r="X28">
        <v>0</v>
      </c>
      <c r="Y28" t="s">
        <v>551</v>
      </c>
      <c r="Z28">
        <v>121481.07</v>
      </c>
      <c r="AA28" t="s">
        <v>3086</v>
      </c>
      <c r="AB28">
        <v>41581.5</v>
      </c>
      <c r="AC28">
        <v>0.03</v>
      </c>
      <c r="AD28" t="s">
        <v>3328</v>
      </c>
    </row>
    <row r="29" spans="1:30" x14ac:dyDescent="0.25">
      <c r="A29">
        <v>2003</v>
      </c>
      <c r="B29" t="s">
        <v>2519</v>
      </c>
      <c r="C29" t="s">
        <v>2520</v>
      </c>
      <c r="D29" s="11">
        <f t="shared" si="0"/>
        <v>1173452.49</v>
      </c>
      <c r="E29">
        <v>919562.1</v>
      </c>
      <c r="F29">
        <v>0</v>
      </c>
      <c r="G29">
        <v>0</v>
      </c>
      <c r="H29">
        <v>0</v>
      </c>
      <c r="I29">
        <v>164283.34</v>
      </c>
      <c r="J29">
        <v>35203.57</v>
      </c>
      <c r="K29">
        <v>29336.31</v>
      </c>
      <c r="L29">
        <v>0</v>
      </c>
      <c r="M29">
        <v>11170.22</v>
      </c>
      <c r="N29">
        <v>0</v>
      </c>
      <c r="O29">
        <v>0</v>
      </c>
      <c r="P29">
        <v>0</v>
      </c>
      <c r="Q29">
        <v>0</v>
      </c>
      <c r="R29">
        <v>0</v>
      </c>
      <c r="S29">
        <v>933459</v>
      </c>
      <c r="T29" s="2">
        <v>45554</v>
      </c>
      <c r="V29" t="s">
        <v>31</v>
      </c>
      <c r="W29">
        <v>105408</v>
      </c>
      <c r="X29">
        <v>0</v>
      </c>
      <c r="Y29" t="s">
        <v>551</v>
      </c>
      <c r="Z29">
        <v>253890.39</v>
      </c>
      <c r="AA29" t="s">
        <v>3086</v>
      </c>
      <c r="AB29">
        <v>89031</v>
      </c>
      <c r="AC29">
        <v>-0.05</v>
      </c>
      <c r="AD29" t="s">
        <v>3310</v>
      </c>
    </row>
    <row r="30" spans="1:30" x14ac:dyDescent="0.25">
      <c r="A30">
        <v>2076</v>
      </c>
      <c r="B30" t="s">
        <v>1472</v>
      </c>
      <c r="C30" t="s">
        <v>1488</v>
      </c>
      <c r="D30" s="11">
        <f t="shared" si="0"/>
        <v>1013517.05</v>
      </c>
      <c r="E30">
        <v>782046.3</v>
      </c>
      <c r="F30">
        <v>0</v>
      </c>
      <c r="G30">
        <v>0</v>
      </c>
      <c r="H30">
        <v>0</v>
      </c>
      <c r="I30">
        <v>141892.39000000001</v>
      </c>
      <c r="J30">
        <v>30405.52</v>
      </c>
      <c r="K30">
        <v>25337.919999999998</v>
      </c>
      <c r="L30">
        <v>0</v>
      </c>
      <c r="M30">
        <v>11170.22</v>
      </c>
      <c r="N30">
        <v>0</v>
      </c>
      <c r="O30">
        <v>0</v>
      </c>
      <c r="P30">
        <v>0</v>
      </c>
      <c r="Q30">
        <v>0</v>
      </c>
      <c r="R30">
        <v>0</v>
      </c>
      <c r="S30">
        <v>804711</v>
      </c>
      <c r="T30" s="2">
        <v>45456</v>
      </c>
      <c r="V30">
        <v>1</v>
      </c>
      <c r="W30">
        <v>2808</v>
      </c>
      <c r="X30">
        <v>0</v>
      </c>
      <c r="Y30" t="s">
        <v>551</v>
      </c>
      <c r="Z30">
        <v>231470.75</v>
      </c>
      <c r="AA30" t="s">
        <v>3086</v>
      </c>
      <c r="AB30">
        <v>78120</v>
      </c>
      <c r="AC30">
        <v>0</v>
      </c>
      <c r="AD30" t="s">
        <v>3329</v>
      </c>
    </row>
    <row r="31" spans="1:30" x14ac:dyDescent="0.25">
      <c r="A31">
        <v>2121</v>
      </c>
      <c r="B31" t="s">
        <v>2835</v>
      </c>
      <c r="C31" t="s">
        <v>1561</v>
      </c>
      <c r="D31" s="11">
        <f t="shared" si="0"/>
        <v>1897135.82</v>
      </c>
      <c r="E31">
        <v>1897135.82</v>
      </c>
      <c r="F31">
        <v>0</v>
      </c>
      <c r="G31">
        <v>0</v>
      </c>
      <c r="H31">
        <v>0</v>
      </c>
      <c r="I31">
        <v>265599.01</v>
      </c>
      <c r="J31">
        <v>56914.07</v>
      </c>
      <c r="K31">
        <v>47428.4</v>
      </c>
      <c r="L31">
        <v>0</v>
      </c>
      <c r="M31">
        <v>11170.22</v>
      </c>
      <c r="N31">
        <v>0</v>
      </c>
      <c r="O31">
        <v>0</v>
      </c>
      <c r="P31">
        <v>0</v>
      </c>
      <c r="Q31">
        <v>0</v>
      </c>
      <c r="R31">
        <v>0</v>
      </c>
      <c r="S31">
        <v>1516024</v>
      </c>
      <c r="T31" s="2">
        <v>45567</v>
      </c>
      <c r="V31" t="s">
        <v>31</v>
      </c>
      <c r="W31">
        <v>127208</v>
      </c>
      <c r="X31">
        <v>0</v>
      </c>
      <c r="Y31" t="s">
        <v>551</v>
      </c>
      <c r="Z31">
        <v>0</v>
      </c>
      <c r="AA31" t="s">
        <v>3086</v>
      </c>
      <c r="AB31">
        <v>387021</v>
      </c>
      <c r="AC31">
        <v>-0.12</v>
      </c>
      <c r="AD31" t="s">
        <v>3330</v>
      </c>
    </row>
    <row r="32" spans="1:30" x14ac:dyDescent="0.25">
      <c r="A32">
        <v>2127</v>
      </c>
      <c r="B32" t="s">
        <v>108</v>
      </c>
      <c r="C32" t="s">
        <v>109</v>
      </c>
      <c r="D32" s="11">
        <f t="shared" si="0"/>
        <v>1303425.48</v>
      </c>
      <c r="E32">
        <v>1045878.4</v>
      </c>
      <c r="F32">
        <v>0</v>
      </c>
      <c r="G32">
        <v>0</v>
      </c>
      <c r="H32">
        <v>0</v>
      </c>
      <c r="I32">
        <v>182479.56</v>
      </c>
      <c r="J32">
        <v>39102.76</v>
      </c>
      <c r="K32">
        <v>32585.64</v>
      </c>
      <c r="L32">
        <v>0</v>
      </c>
      <c r="M32">
        <v>11170.22</v>
      </c>
      <c r="N32">
        <v>0</v>
      </c>
      <c r="O32">
        <v>0</v>
      </c>
      <c r="P32">
        <v>0</v>
      </c>
      <c r="Q32">
        <v>0</v>
      </c>
      <c r="R32">
        <v>0</v>
      </c>
      <c r="S32">
        <v>1038087</v>
      </c>
      <c r="T32" s="2">
        <v>45261</v>
      </c>
      <c r="V32" t="s">
        <v>31</v>
      </c>
      <c r="W32">
        <v>105408</v>
      </c>
      <c r="X32">
        <v>0</v>
      </c>
      <c r="Y32" t="s">
        <v>551</v>
      </c>
      <c r="Z32">
        <v>257547.08</v>
      </c>
      <c r="AA32" t="s">
        <v>3086</v>
      </c>
      <c r="AB32">
        <v>189478.5</v>
      </c>
      <c r="AC32">
        <v>-0.3</v>
      </c>
      <c r="AD32" t="s">
        <v>3331</v>
      </c>
    </row>
    <row r="33" spans="1:30" x14ac:dyDescent="0.25">
      <c r="A33">
        <v>2375</v>
      </c>
      <c r="B33" t="s">
        <v>642</v>
      </c>
      <c r="C33" t="s">
        <v>674</v>
      </c>
      <c r="D33" s="11">
        <f t="shared" si="0"/>
        <v>1079046.06</v>
      </c>
      <c r="E33">
        <v>846540.1</v>
      </c>
      <c r="F33">
        <v>0</v>
      </c>
      <c r="G33">
        <v>0</v>
      </c>
      <c r="H33">
        <v>0</v>
      </c>
      <c r="I33">
        <v>151066.45000000001</v>
      </c>
      <c r="J33">
        <v>32371.38</v>
      </c>
      <c r="K33">
        <v>26976.15</v>
      </c>
      <c r="L33">
        <v>0</v>
      </c>
      <c r="M33">
        <v>11170.22</v>
      </c>
      <c r="N33">
        <v>0</v>
      </c>
      <c r="O33">
        <v>0</v>
      </c>
      <c r="P33">
        <v>0</v>
      </c>
      <c r="Q33">
        <v>0</v>
      </c>
      <c r="R33">
        <v>0</v>
      </c>
      <c r="S33">
        <v>857462</v>
      </c>
      <c r="T33" s="2">
        <v>45398</v>
      </c>
      <c r="V33" t="s">
        <v>31</v>
      </c>
      <c r="W33">
        <v>100106</v>
      </c>
      <c r="X33">
        <v>0</v>
      </c>
      <c r="Y33" t="s">
        <v>551</v>
      </c>
      <c r="Z33">
        <v>232505.96</v>
      </c>
      <c r="AA33" t="s">
        <v>3086</v>
      </c>
      <c r="AB33">
        <v>73077</v>
      </c>
      <c r="AC33">
        <v>0.14000000000000001</v>
      </c>
      <c r="AD33" t="s">
        <v>3332</v>
      </c>
    </row>
    <row r="34" spans="1:30" x14ac:dyDescent="0.25">
      <c r="A34">
        <v>2567</v>
      </c>
      <c r="B34" t="s">
        <v>1442</v>
      </c>
      <c r="C34" t="s">
        <v>1490</v>
      </c>
      <c r="D34" s="11">
        <f t="shared" si="0"/>
        <v>622585.54999999993</v>
      </c>
      <c r="E34">
        <v>550557.6</v>
      </c>
      <c r="F34">
        <v>0</v>
      </c>
      <c r="G34">
        <v>0</v>
      </c>
      <c r="H34">
        <v>0</v>
      </c>
      <c r="I34">
        <v>87161.97</v>
      </c>
      <c r="J34">
        <v>18677.560000000001</v>
      </c>
      <c r="K34">
        <v>15564.64</v>
      </c>
      <c r="L34">
        <v>0</v>
      </c>
      <c r="M34">
        <v>11170.22</v>
      </c>
      <c r="N34">
        <v>0</v>
      </c>
      <c r="O34">
        <v>0</v>
      </c>
      <c r="P34">
        <v>0</v>
      </c>
      <c r="Q34">
        <v>0</v>
      </c>
      <c r="R34">
        <v>0</v>
      </c>
      <c r="S34">
        <v>490012</v>
      </c>
      <c r="T34" s="2">
        <v>45440</v>
      </c>
      <c r="V34" t="s">
        <v>31</v>
      </c>
      <c r="W34">
        <v>105408</v>
      </c>
      <c r="X34">
        <v>0</v>
      </c>
      <c r="Y34" t="s">
        <v>551</v>
      </c>
      <c r="Z34">
        <v>72027.95</v>
      </c>
      <c r="AA34" t="s">
        <v>3086</v>
      </c>
      <c r="AB34">
        <v>25215</v>
      </c>
      <c r="AC34">
        <v>0.84</v>
      </c>
      <c r="AD34" t="s">
        <v>3333</v>
      </c>
    </row>
    <row r="35" spans="1:30" x14ac:dyDescent="0.25">
      <c r="A35">
        <v>2592</v>
      </c>
      <c r="B35" t="s">
        <v>110</v>
      </c>
      <c r="C35" t="s">
        <v>111</v>
      </c>
      <c r="D35" s="11">
        <f t="shared" si="0"/>
        <v>1351821.66</v>
      </c>
      <c r="E35">
        <v>1054714.5</v>
      </c>
      <c r="F35">
        <v>0</v>
      </c>
      <c r="G35">
        <v>0</v>
      </c>
      <c r="H35">
        <v>0</v>
      </c>
      <c r="I35">
        <v>189255.03</v>
      </c>
      <c r="J35">
        <v>40554.65</v>
      </c>
      <c r="K35">
        <v>33795.54</v>
      </c>
      <c r="L35">
        <v>0</v>
      </c>
      <c r="M35">
        <v>11170.22</v>
      </c>
      <c r="N35">
        <v>0</v>
      </c>
      <c r="O35">
        <v>0</v>
      </c>
      <c r="P35">
        <v>0</v>
      </c>
      <c r="Q35">
        <v>0</v>
      </c>
      <c r="R35">
        <v>0</v>
      </c>
      <c r="S35">
        <v>1077046</v>
      </c>
      <c r="T35" s="2">
        <v>45261</v>
      </c>
      <c r="V35" t="s">
        <v>31</v>
      </c>
      <c r="W35">
        <v>105408</v>
      </c>
      <c r="X35">
        <v>0</v>
      </c>
      <c r="Y35" t="s">
        <v>551</v>
      </c>
      <c r="Z35">
        <v>297107.15999999997</v>
      </c>
      <c r="AA35" t="s">
        <v>3086</v>
      </c>
      <c r="AB35">
        <v>205020</v>
      </c>
      <c r="AC35">
        <v>-0.22</v>
      </c>
      <c r="AD35" t="s">
        <v>3334</v>
      </c>
    </row>
    <row r="36" spans="1:30" x14ac:dyDescent="0.25">
      <c r="A36">
        <v>2719</v>
      </c>
      <c r="B36" t="s">
        <v>112</v>
      </c>
      <c r="C36" t="s">
        <v>113</v>
      </c>
      <c r="D36" s="11">
        <f t="shared" si="0"/>
        <v>1046710.9</v>
      </c>
      <c r="E36">
        <v>670166.9</v>
      </c>
      <c r="F36">
        <v>376544</v>
      </c>
      <c r="G36">
        <v>0</v>
      </c>
      <c r="H36">
        <v>0</v>
      </c>
      <c r="I36">
        <v>146539.53</v>
      </c>
      <c r="J36">
        <v>31401.33</v>
      </c>
      <c r="K36">
        <v>26167.77</v>
      </c>
      <c r="L36">
        <v>0</v>
      </c>
      <c r="M36">
        <v>11170.22</v>
      </c>
      <c r="N36">
        <v>0</v>
      </c>
      <c r="O36">
        <v>0</v>
      </c>
      <c r="P36">
        <v>0</v>
      </c>
      <c r="Q36">
        <v>-80000</v>
      </c>
      <c r="R36">
        <v>0</v>
      </c>
      <c r="S36">
        <v>751432</v>
      </c>
      <c r="T36" s="2">
        <v>45261</v>
      </c>
      <c r="V36" t="s">
        <v>31</v>
      </c>
      <c r="W36">
        <v>105408</v>
      </c>
      <c r="X36">
        <v>0</v>
      </c>
      <c r="Y36" t="s">
        <v>551</v>
      </c>
      <c r="Z36">
        <v>0</v>
      </c>
      <c r="AA36" t="s">
        <v>3086</v>
      </c>
      <c r="AB36">
        <v>0</v>
      </c>
      <c r="AC36">
        <v>-0.05</v>
      </c>
      <c r="AD36" t="s">
        <v>3335</v>
      </c>
    </row>
    <row r="37" spans="1:30" x14ac:dyDescent="0.25">
      <c r="A37">
        <v>2780</v>
      </c>
      <c r="B37" t="s">
        <v>2840</v>
      </c>
      <c r="C37" t="s">
        <v>1563</v>
      </c>
      <c r="D37" s="11">
        <f t="shared" si="0"/>
        <v>1100719.1100000001</v>
      </c>
      <c r="E37">
        <v>863151.4</v>
      </c>
      <c r="F37">
        <v>0</v>
      </c>
      <c r="G37">
        <v>0</v>
      </c>
      <c r="H37">
        <v>0</v>
      </c>
      <c r="I37">
        <v>154100.68</v>
      </c>
      <c r="J37">
        <v>33021.58</v>
      </c>
      <c r="K37">
        <v>27517.97</v>
      </c>
      <c r="L37">
        <v>0</v>
      </c>
      <c r="M37">
        <v>11170.22</v>
      </c>
      <c r="N37">
        <v>0</v>
      </c>
      <c r="O37">
        <v>0</v>
      </c>
      <c r="P37">
        <v>0</v>
      </c>
      <c r="Q37">
        <v>0</v>
      </c>
      <c r="R37">
        <v>0</v>
      </c>
      <c r="S37">
        <v>874909</v>
      </c>
      <c r="T37" s="2">
        <v>45572</v>
      </c>
      <c r="V37" t="s">
        <v>31</v>
      </c>
      <c r="W37">
        <v>2808</v>
      </c>
      <c r="X37">
        <v>0</v>
      </c>
      <c r="Y37" t="s">
        <v>551</v>
      </c>
      <c r="Z37">
        <v>237567.71</v>
      </c>
      <c r="AA37" t="s">
        <v>3086</v>
      </c>
      <c r="AB37">
        <v>83575.5</v>
      </c>
      <c r="AC37">
        <v>0.34</v>
      </c>
      <c r="AD37" t="s">
        <v>3336</v>
      </c>
    </row>
    <row r="38" spans="1:30" x14ac:dyDescent="0.25">
      <c r="A38">
        <v>2811</v>
      </c>
      <c r="B38" t="s">
        <v>116</v>
      </c>
      <c r="C38" t="s">
        <v>117</v>
      </c>
      <c r="D38" s="11">
        <f t="shared" si="0"/>
        <v>826909.2</v>
      </c>
      <c r="E38">
        <v>826909.2</v>
      </c>
      <c r="F38">
        <v>0</v>
      </c>
      <c r="G38">
        <v>0</v>
      </c>
      <c r="H38">
        <v>0</v>
      </c>
      <c r="I38">
        <v>115767.28</v>
      </c>
      <c r="J38">
        <v>24807.27</v>
      </c>
      <c r="K38">
        <v>20672.73</v>
      </c>
      <c r="L38">
        <v>0</v>
      </c>
      <c r="M38">
        <v>11170.22</v>
      </c>
      <c r="N38">
        <v>0</v>
      </c>
      <c r="O38">
        <v>0</v>
      </c>
      <c r="P38">
        <v>0</v>
      </c>
      <c r="Q38">
        <v>0</v>
      </c>
      <c r="R38">
        <v>0</v>
      </c>
      <c r="S38">
        <v>654491</v>
      </c>
      <c r="T38" s="2">
        <v>45261</v>
      </c>
      <c r="V38" t="s">
        <v>31</v>
      </c>
      <c r="W38">
        <v>118705</v>
      </c>
      <c r="X38">
        <v>0</v>
      </c>
      <c r="Y38" t="s">
        <v>551</v>
      </c>
      <c r="Z38">
        <v>0</v>
      </c>
      <c r="AA38" t="s">
        <v>3086</v>
      </c>
      <c r="AB38">
        <v>0</v>
      </c>
      <c r="AC38">
        <v>-0.7</v>
      </c>
      <c r="AD38" t="s">
        <v>3337</v>
      </c>
    </row>
    <row r="39" spans="1:30" x14ac:dyDescent="0.25">
      <c r="A39">
        <v>2895</v>
      </c>
      <c r="B39" t="s">
        <v>118</v>
      </c>
      <c r="C39" t="s">
        <v>119</v>
      </c>
      <c r="D39" s="11">
        <f t="shared" si="0"/>
        <v>910208.9</v>
      </c>
      <c r="E39">
        <v>910208.9</v>
      </c>
      <c r="F39">
        <v>0</v>
      </c>
      <c r="G39">
        <v>0</v>
      </c>
      <c r="H39">
        <v>0</v>
      </c>
      <c r="I39">
        <v>127429.25</v>
      </c>
      <c r="J39">
        <v>27306.27</v>
      </c>
      <c r="K39">
        <v>22755.22</v>
      </c>
      <c r="L39">
        <v>0</v>
      </c>
      <c r="M39">
        <v>11170.22</v>
      </c>
      <c r="N39">
        <v>0</v>
      </c>
      <c r="O39">
        <v>0</v>
      </c>
      <c r="P39">
        <v>0</v>
      </c>
      <c r="Q39">
        <v>0</v>
      </c>
      <c r="R39">
        <v>0</v>
      </c>
      <c r="S39">
        <v>721548</v>
      </c>
      <c r="T39" s="2">
        <v>45261</v>
      </c>
      <c r="V39" t="s">
        <v>31</v>
      </c>
      <c r="W39">
        <v>3801</v>
      </c>
      <c r="X39">
        <v>0</v>
      </c>
      <c r="Y39" t="s">
        <v>551</v>
      </c>
      <c r="Z39">
        <v>0</v>
      </c>
      <c r="AA39" t="s">
        <v>3086</v>
      </c>
      <c r="AB39">
        <v>63647.5</v>
      </c>
      <c r="AC39">
        <v>0.06</v>
      </c>
      <c r="AD39" t="s">
        <v>3338</v>
      </c>
    </row>
    <row r="40" spans="1:30" x14ac:dyDescent="0.25">
      <c r="A40">
        <v>3019</v>
      </c>
      <c r="B40" t="s">
        <v>2530</v>
      </c>
      <c r="C40" t="s">
        <v>2531</v>
      </c>
      <c r="D40" s="11">
        <f t="shared" si="0"/>
        <v>1350912.73</v>
      </c>
      <c r="E40">
        <v>1058680.3999999999</v>
      </c>
      <c r="F40">
        <v>0</v>
      </c>
      <c r="G40">
        <v>0</v>
      </c>
      <c r="H40">
        <v>0</v>
      </c>
      <c r="I40">
        <v>189127.79</v>
      </c>
      <c r="J40">
        <v>40527.39</v>
      </c>
      <c r="K40">
        <v>33772.82</v>
      </c>
      <c r="L40">
        <v>0</v>
      </c>
      <c r="M40">
        <v>11170.22</v>
      </c>
      <c r="N40">
        <v>0</v>
      </c>
      <c r="O40">
        <v>0</v>
      </c>
      <c r="P40">
        <v>0</v>
      </c>
      <c r="Q40">
        <v>0</v>
      </c>
      <c r="R40">
        <v>0</v>
      </c>
      <c r="S40">
        <v>1076314</v>
      </c>
      <c r="T40" s="2">
        <v>45547</v>
      </c>
      <c r="V40">
        <v>1</v>
      </c>
      <c r="W40">
        <v>2808</v>
      </c>
      <c r="X40">
        <v>0</v>
      </c>
      <c r="Y40" t="s">
        <v>551</v>
      </c>
      <c r="Z40">
        <v>292232.33</v>
      </c>
      <c r="AA40" t="s">
        <v>3083</v>
      </c>
      <c r="AB40">
        <v>104487</v>
      </c>
      <c r="AC40">
        <v>-0.51</v>
      </c>
      <c r="AD40" t="s">
        <v>3339</v>
      </c>
    </row>
    <row r="41" spans="1:30" x14ac:dyDescent="0.25">
      <c r="A41">
        <v>3050</v>
      </c>
      <c r="B41" t="s">
        <v>120</v>
      </c>
      <c r="C41" t="s">
        <v>121</v>
      </c>
      <c r="D41" s="11">
        <f t="shared" si="0"/>
        <v>256534.6</v>
      </c>
      <c r="E41">
        <v>0</v>
      </c>
      <c r="F41">
        <v>256534.6</v>
      </c>
      <c r="G41">
        <v>0</v>
      </c>
      <c r="H41">
        <v>0</v>
      </c>
      <c r="I41">
        <v>35914.85</v>
      </c>
      <c r="J41">
        <v>15026.88</v>
      </c>
      <c r="K41">
        <v>2565.35</v>
      </c>
      <c r="L41">
        <v>0</v>
      </c>
      <c r="M41">
        <v>0</v>
      </c>
      <c r="N41">
        <v>0</v>
      </c>
      <c r="O41">
        <v>0</v>
      </c>
      <c r="P41">
        <v>0</v>
      </c>
      <c r="Q41">
        <v>7330.84</v>
      </c>
      <c r="R41">
        <v>7330.84</v>
      </c>
      <c r="S41">
        <v>210358</v>
      </c>
      <c r="T41" s="2">
        <v>42476</v>
      </c>
      <c r="V41">
        <v>1</v>
      </c>
      <c r="W41">
        <v>3009</v>
      </c>
      <c r="X41">
        <v>0</v>
      </c>
      <c r="Y41" t="s">
        <v>551</v>
      </c>
      <c r="Z41">
        <v>0</v>
      </c>
      <c r="AA41" t="s">
        <v>105</v>
      </c>
      <c r="AB41">
        <v>0</v>
      </c>
      <c r="AC41">
        <v>-0.36</v>
      </c>
      <c r="AD41" t="s">
        <v>3340</v>
      </c>
    </row>
    <row r="42" spans="1:30" x14ac:dyDescent="0.25">
      <c r="A42">
        <v>3111</v>
      </c>
      <c r="B42" t="s">
        <v>122</v>
      </c>
      <c r="C42" t="s">
        <v>123</v>
      </c>
      <c r="D42" s="11">
        <f t="shared" si="0"/>
        <v>865908.4</v>
      </c>
      <c r="E42">
        <v>865908.4</v>
      </c>
      <c r="F42">
        <v>0</v>
      </c>
      <c r="G42">
        <v>0</v>
      </c>
      <c r="H42">
        <v>0</v>
      </c>
      <c r="I42">
        <v>121227.18</v>
      </c>
      <c r="J42">
        <v>25977.25</v>
      </c>
      <c r="K42">
        <v>21647.71</v>
      </c>
      <c r="L42">
        <v>0</v>
      </c>
      <c r="M42">
        <v>11170.22</v>
      </c>
      <c r="N42">
        <v>0</v>
      </c>
      <c r="O42">
        <v>0</v>
      </c>
      <c r="P42">
        <v>0</v>
      </c>
      <c r="Q42">
        <v>0</v>
      </c>
      <c r="R42">
        <v>0</v>
      </c>
      <c r="S42">
        <v>685886</v>
      </c>
      <c r="T42" s="2">
        <v>45261</v>
      </c>
      <c r="V42" t="s">
        <v>80</v>
      </c>
      <c r="W42">
        <v>3801</v>
      </c>
      <c r="X42">
        <v>0</v>
      </c>
      <c r="Y42" t="s">
        <v>551</v>
      </c>
      <c r="Z42">
        <v>0</v>
      </c>
      <c r="AA42" t="s">
        <v>3086</v>
      </c>
      <c r="AB42">
        <v>25215</v>
      </c>
      <c r="AC42">
        <v>-0.04</v>
      </c>
      <c r="AD42" t="s">
        <v>3341</v>
      </c>
    </row>
    <row r="43" spans="1:30" x14ac:dyDescent="0.25">
      <c r="A43">
        <v>3123</v>
      </c>
      <c r="B43" t="s">
        <v>124</v>
      </c>
      <c r="C43" t="s">
        <v>125</v>
      </c>
      <c r="D43" s="11">
        <f t="shared" si="0"/>
        <v>835650.4</v>
      </c>
      <c r="E43">
        <v>835650.4</v>
      </c>
      <c r="F43">
        <v>0</v>
      </c>
      <c r="G43">
        <v>0</v>
      </c>
      <c r="H43">
        <v>0</v>
      </c>
      <c r="I43">
        <v>116991.06</v>
      </c>
      <c r="J43">
        <v>25069.51</v>
      </c>
      <c r="K43">
        <v>20891.259999999998</v>
      </c>
      <c r="L43">
        <v>0</v>
      </c>
      <c r="M43">
        <v>11170.22</v>
      </c>
      <c r="N43">
        <v>0</v>
      </c>
      <c r="O43">
        <v>0</v>
      </c>
      <c r="P43">
        <v>0</v>
      </c>
      <c r="Q43">
        <v>0</v>
      </c>
      <c r="R43">
        <v>0</v>
      </c>
      <c r="S43">
        <v>661528</v>
      </c>
      <c r="T43" s="2">
        <v>45261</v>
      </c>
      <c r="V43" t="s">
        <v>31</v>
      </c>
      <c r="W43">
        <v>118705</v>
      </c>
      <c r="X43">
        <v>0</v>
      </c>
      <c r="Y43" t="s">
        <v>551</v>
      </c>
      <c r="Z43">
        <v>0</v>
      </c>
      <c r="AA43" t="s">
        <v>3086</v>
      </c>
      <c r="AB43">
        <v>0</v>
      </c>
      <c r="AC43">
        <v>-0.35</v>
      </c>
      <c r="AD43" t="s">
        <v>3324</v>
      </c>
    </row>
    <row r="44" spans="1:30" x14ac:dyDescent="0.25">
      <c r="A44">
        <v>3135</v>
      </c>
      <c r="B44" t="s">
        <v>126</v>
      </c>
      <c r="C44" t="s">
        <v>127</v>
      </c>
      <c r="D44" s="11">
        <f t="shared" si="0"/>
        <v>1351821.66</v>
      </c>
      <c r="E44">
        <v>1054714.5</v>
      </c>
      <c r="F44">
        <v>0</v>
      </c>
      <c r="G44">
        <v>0</v>
      </c>
      <c r="H44">
        <v>0</v>
      </c>
      <c r="I44">
        <v>189255.03</v>
      </c>
      <c r="J44">
        <v>40554.65</v>
      </c>
      <c r="K44">
        <v>33795.54</v>
      </c>
      <c r="L44">
        <v>0</v>
      </c>
      <c r="M44">
        <v>11170.22</v>
      </c>
      <c r="N44">
        <v>0</v>
      </c>
      <c r="O44">
        <v>0</v>
      </c>
      <c r="P44">
        <v>0</v>
      </c>
      <c r="Q44">
        <v>0</v>
      </c>
      <c r="R44">
        <v>0</v>
      </c>
      <c r="S44">
        <v>1077046</v>
      </c>
      <c r="T44" s="2">
        <v>45261</v>
      </c>
      <c r="V44" t="s">
        <v>31</v>
      </c>
      <c r="W44">
        <v>105408</v>
      </c>
      <c r="X44">
        <v>0</v>
      </c>
      <c r="Y44" t="s">
        <v>551</v>
      </c>
      <c r="Z44">
        <v>297107.15999999997</v>
      </c>
      <c r="AA44" t="s">
        <v>3086</v>
      </c>
      <c r="AB44">
        <v>205020</v>
      </c>
      <c r="AC44">
        <v>-0.22</v>
      </c>
      <c r="AD44" t="s">
        <v>3334</v>
      </c>
    </row>
    <row r="45" spans="1:30" x14ac:dyDescent="0.25">
      <c r="A45">
        <v>3151</v>
      </c>
      <c r="B45" t="s">
        <v>132</v>
      </c>
      <c r="C45" t="s">
        <v>133</v>
      </c>
      <c r="D45" s="11">
        <f t="shared" si="0"/>
        <v>835650.4</v>
      </c>
      <c r="E45">
        <v>835650.4</v>
      </c>
      <c r="F45">
        <v>0</v>
      </c>
      <c r="G45">
        <v>0</v>
      </c>
      <c r="H45">
        <v>0</v>
      </c>
      <c r="I45">
        <v>116991.06</v>
      </c>
      <c r="J45">
        <v>25069.51</v>
      </c>
      <c r="K45">
        <v>20891.259999999998</v>
      </c>
      <c r="L45">
        <v>0</v>
      </c>
      <c r="M45">
        <v>11170.22</v>
      </c>
      <c r="N45">
        <v>0</v>
      </c>
      <c r="O45">
        <v>0</v>
      </c>
      <c r="P45">
        <v>0</v>
      </c>
      <c r="Q45">
        <v>0</v>
      </c>
      <c r="R45">
        <v>0</v>
      </c>
      <c r="S45">
        <v>661528</v>
      </c>
      <c r="T45" s="2">
        <v>45166</v>
      </c>
      <c r="V45" t="s">
        <v>31</v>
      </c>
      <c r="W45">
        <v>115300</v>
      </c>
      <c r="X45">
        <v>0</v>
      </c>
      <c r="Y45" t="s">
        <v>551</v>
      </c>
      <c r="Z45">
        <v>0</v>
      </c>
      <c r="AA45" t="s">
        <v>3116</v>
      </c>
      <c r="AB45">
        <v>0</v>
      </c>
      <c r="AC45">
        <v>-0.35</v>
      </c>
      <c r="AD45" t="s">
        <v>3324</v>
      </c>
    </row>
    <row r="46" spans="1:30" x14ac:dyDescent="0.25">
      <c r="A46">
        <v>3159</v>
      </c>
      <c r="B46" t="s">
        <v>134</v>
      </c>
      <c r="C46" t="s">
        <v>135</v>
      </c>
      <c r="D46" s="11">
        <f t="shared" si="0"/>
        <v>2027245.22</v>
      </c>
      <c r="E46">
        <v>2027245.22</v>
      </c>
      <c r="F46">
        <v>0</v>
      </c>
      <c r="G46">
        <v>0</v>
      </c>
      <c r="H46">
        <v>0</v>
      </c>
      <c r="I46">
        <v>283814.33</v>
      </c>
      <c r="J46">
        <v>60817.35</v>
      </c>
      <c r="K46">
        <v>50681.13</v>
      </c>
      <c r="L46">
        <v>0</v>
      </c>
      <c r="M46">
        <v>11170.22</v>
      </c>
      <c r="N46">
        <v>0</v>
      </c>
      <c r="O46">
        <v>0</v>
      </c>
      <c r="P46">
        <v>0</v>
      </c>
      <c r="Q46">
        <v>0</v>
      </c>
      <c r="R46">
        <v>0</v>
      </c>
      <c r="S46">
        <v>1620762</v>
      </c>
      <c r="T46" s="2">
        <v>45261</v>
      </c>
      <c r="V46" t="s">
        <v>31</v>
      </c>
      <c r="W46">
        <v>2808</v>
      </c>
      <c r="X46">
        <v>0</v>
      </c>
      <c r="Y46" t="s">
        <v>551</v>
      </c>
      <c r="Z46">
        <v>0</v>
      </c>
      <c r="AA46" t="s">
        <v>3086</v>
      </c>
      <c r="AB46">
        <v>430727</v>
      </c>
      <c r="AC46">
        <v>-0.19</v>
      </c>
      <c r="AD46" t="s">
        <v>3342</v>
      </c>
    </row>
    <row r="47" spans="1:30" x14ac:dyDescent="0.25">
      <c r="A47">
        <v>3188</v>
      </c>
      <c r="B47" t="s">
        <v>136</v>
      </c>
      <c r="C47" t="s">
        <v>137</v>
      </c>
      <c r="D47" s="11">
        <f t="shared" si="0"/>
        <v>1590272.78</v>
      </c>
      <c r="E47">
        <v>1590272.78</v>
      </c>
      <c r="F47">
        <v>0</v>
      </c>
      <c r="G47">
        <v>0</v>
      </c>
      <c r="H47">
        <v>0</v>
      </c>
      <c r="I47">
        <v>222638.19</v>
      </c>
      <c r="J47">
        <v>47708.18</v>
      </c>
      <c r="K47">
        <v>39756.82</v>
      </c>
      <c r="L47">
        <v>0</v>
      </c>
      <c r="M47">
        <v>11170.22</v>
      </c>
      <c r="N47">
        <v>0</v>
      </c>
      <c r="O47">
        <v>0</v>
      </c>
      <c r="P47">
        <v>0</v>
      </c>
      <c r="Q47">
        <v>-40000</v>
      </c>
      <c r="R47">
        <v>0</v>
      </c>
      <c r="S47">
        <v>1402047</v>
      </c>
      <c r="T47" s="2">
        <v>45331</v>
      </c>
      <c r="V47" t="s">
        <v>31</v>
      </c>
      <c r="W47">
        <v>1508</v>
      </c>
      <c r="X47">
        <v>0</v>
      </c>
      <c r="Y47" t="s">
        <v>3343</v>
      </c>
      <c r="Z47">
        <v>0</v>
      </c>
      <c r="AA47" t="s">
        <v>3086</v>
      </c>
      <c r="AB47">
        <v>295240</v>
      </c>
      <c r="AC47">
        <v>-0.37</v>
      </c>
      <c r="AD47" t="s">
        <v>3344</v>
      </c>
    </row>
    <row r="48" spans="1:30" x14ac:dyDescent="0.25">
      <c r="A48">
        <v>3424</v>
      </c>
      <c r="B48" t="s">
        <v>644</v>
      </c>
      <c r="C48" t="s">
        <v>677</v>
      </c>
      <c r="D48" s="11">
        <f t="shared" si="0"/>
        <v>952726.24</v>
      </c>
      <c r="E48">
        <v>792606</v>
      </c>
      <c r="F48">
        <v>0</v>
      </c>
      <c r="G48">
        <v>0</v>
      </c>
      <c r="H48">
        <v>0</v>
      </c>
      <c r="I48">
        <v>133381.67000000001</v>
      </c>
      <c r="J48">
        <v>28581.78</v>
      </c>
      <c r="K48">
        <v>23818.16</v>
      </c>
      <c r="L48">
        <v>0</v>
      </c>
      <c r="M48">
        <v>11170.22</v>
      </c>
      <c r="N48">
        <v>0</v>
      </c>
      <c r="O48">
        <v>0</v>
      </c>
      <c r="P48">
        <v>0</v>
      </c>
      <c r="Q48">
        <v>0</v>
      </c>
      <c r="R48">
        <v>0</v>
      </c>
      <c r="S48">
        <v>866645</v>
      </c>
      <c r="T48" s="2">
        <v>45398</v>
      </c>
      <c r="V48" t="s">
        <v>80</v>
      </c>
      <c r="W48">
        <v>105408</v>
      </c>
      <c r="X48">
        <v>0</v>
      </c>
      <c r="Y48" t="s">
        <v>3345</v>
      </c>
      <c r="Z48">
        <v>160120.24</v>
      </c>
      <c r="AA48" t="s">
        <v>3086</v>
      </c>
      <c r="AB48">
        <v>83575.5</v>
      </c>
      <c r="AC48">
        <v>-0.41</v>
      </c>
      <c r="AD48" t="s">
        <v>3346</v>
      </c>
    </row>
    <row r="49" spans="1:30" x14ac:dyDescent="0.25">
      <c r="A49">
        <v>3464</v>
      </c>
      <c r="B49" t="s">
        <v>142</v>
      </c>
      <c r="C49" t="s">
        <v>143</v>
      </c>
      <c r="D49" s="11">
        <f t="shared" si="0"/>
        <v>256534.6</v>
      </c>
      <c r="E49">
        <v>0</v>
      </c>
      <c r="F49">
        <v>256534.6</v>
      </c>
      <c r="G49">
        <v>0</v>
      </c>
      <c r="H49">
        <v>0</v>
      </c>
      <c r="I49">
        <v>35914.85</v>
      </c>
      <c r="J49">
        <v>15026.88</v>
      </c>
      <c r="K49">
        <v>2565.35</v>
      </c>
      <c r="L49">
        <v>0</v>
      </c>
      <c r="M49">
        <v>0</v>
      </c>
      <c r="N49">
        <v>0</v>
      </c>
      <c r="O49">
        <v>0</v>
      </c>
      <c r="P49">
        <v>0</v>
      </c>
      <c r="Q49">
        <v>7330.84</v>
      </c>
      <c r="R49">
        <v>7330.84</v>
      </c>
      <c r="S49">
        <v>210358</v>
      </c>
      <c r="T49" s="2">
        <v>42476</v>
      </c>
      <c r="V49" t="s">
        <v>80</v>
      </c>
      <c r="W49">
        <v>401704</v>
      </c>
      <c r="X49">
        <v>0</v>
      </c>
      <c r="Y49" t="s">
        <v>551</v>
      </c>
      <c r="Z49">
        <v>0</v>
      </c>
      <c r="AA49" t="s">
        <v>105</v>
      </c>
      <c r="AB49">
        <v>0</v>
      </c>
      <c r="AC49">
        <v>-0.36</v>
      </c>
      <c r="AD49" t="s">
        <v>3340</v>
      </c>
    </row>
    <row r="50" spans="1:30" x14ac:dyDescent="0.25">
      <c r="A50">
        <v>3520</v>
      </c>
      <c r="B50" t="s">
        <v>1335</v>
      </c>
      <c r="C50" t="s">
        <v>1336</v>
      </c>
      <c r="D50" s="11">
        <f t="shared" si="0"/>
        <v>2777483.28</v>
      </c>
      <c r="E50">
        <v>2777483.28</v>
      </c>
      <c r="F50">
        <v>0</v>
      </c>
      <c r="G50">
        <v>0</v>
      </c>
      <c r="H50">
        <v>0</v>
      </c>
      <c r="I50">
        <v>388847.65</v>
      </c>
      <c r="J50">
        <v>83324.490000000005</v>
      </c>
      <c r="K50">
        <v>69437.08</v>
      </c>
      <c r="L50">
        <v>0</v>
      </c>
      <c r="M50">
        <v>11170.22</v>
      </c>
      <c r="N50">
        <v>0</v>
      </c>
      <c r="O50">
        <v>0</v>
      </c>
      <c r="P50">
        <v>0</v>
      </c>
      <c r="Q50">
        <v>0</v>
      </c>
      <c r="R50">
        <v>0</v>
      </c>
      <c r="S50">
        <v>2224704</v>
      </c>
      <c r="T50" s="2">
        <v>45432</v>
      </c>
      <c r="V50" t="s">
        <v>31</v>
      </c>
      <c r="W50">
        <v>110206</v>
      </c>
      <c r="X50">
        <v>0</v>
      </c>
      <c r="Y50" t="s">
        <v>551</v>
      </c>
      <c r="Z50">
        <v>0</v>
      </c>
      <c r="AA50" t="s">
        <v>3086</v>
      </c>
      <c r="AB50">
        <v>671278.5</v>
      </c>
      <c r="AC50">
        <v>0.16</v>
      </c>
      <c r="AD50" t="s">
        <v>3347</v>
      </c>
    </row>
    <row r="51" spans="1:30" x14ac:dyDescent="0.25">
      <c r="A51">
        <v>3521</v>
      </c>
      <c r="B51" t="s">
        <v>1780</v>
      </c>
      <c r="C51" t="s">
        <v>1571</v>
      </c>
      <c r="D51" s="11">
        <f t="shared" si="0"/>
        <v>989553.83000000007</v>
      </c>
      <c r="E51">
        <v>762396.8</v>
      </c>
      <c r="F51">
        <v>0</v>
      </c>
      <c r="G51">
        <v>0</v>
      </c>
      <c r="H51">
        <v>0</v>
      </c>
      <c r="I51">
        <v>138537.53</v>
      </c>
      <c r="J51">
        <v>29686.61</v>
      </c>
      <c r="K51">
        <v>24738.85</v>
      </c>
      <c r="L51">
        <v>0</v>
      </c>
      <c r="M51">
        <v>11170.22</v>
      </c>
      <c r="N51">
        <v>0</v>
      </c>
      <c r="O51">
        <v>0</v>
      </c>
      <c r="P51">
        <v>0</v>
      </c>
      <c r="Q51">
        <v>0</v>
      </c>
      <c r="R51">
        <v>0</v>
      </c>
      <c r="S51">
        <v>785421</v>
      </c>
      <c r="T51" s="2">
        <v>45481</v>
      </c>
      <c r="V51" t="s">
        <v>80</v>
      </c>
      <c r="W51">
        <v>105408</v>
      </c>
      <c r="X51">
        <v>0</v>
      </c>
      <c r="Y51" t="s">
        <v>551</v>
      </c>
      <c r="Z51">
        <v>227157.03</v>
      </c>
      <c r="AA51" t="s">
        <v>3122</v>
      </c>
      <c r="AB51">
        <v>82086</v>
      </c>
      <c r="AC51">
        <v>0.38</v>
      </c>
      <c r="AD51" t="s">
        <v>3348</v>
      </c>
    </row>
    <row r="52" spans="1:30" x14ac:dyDescent="0.25">
      <c r="A52">
        <v>3528</v>
      </c>
      <c r="B52" t="s">
        <v>3349</v>
      </c>
      <c r="C52" t="s">
        <v>3350</v>
      </c>
      <c r="D52" s="11">
        <f t="shared" si="0"/>
        <v>433600.7</v>
      </c>
      <c r="E52">
        <v>433600.7</v>
      </c>
      <c r="F52">
        <v>0</v>
      </c>
      <c r="G52">
        <v>0</v>
      </c>
      <c r="H52">
        <v>0</v>
      </c>
      <c r="I52">
        <v>60704.1</v>
      </c>
      <c r="J52">
        <v>16251.84</v>
      </c>
      <c r="K52">
        <v>10840.02</v>
      </c>
      <c r="L52">
        <v>0</v>
      </c>
      <c r="M52">
        <v>11170.22</v>
      </c>
      <c r="N52">
        <v>0</v>
      </c>
      <c r="O52">
        <v>0</v>
      </c>
      <c r="P52">
        <v>0</v>
      </c>
      <c r="Q52">
        <v>3243.82</v>
      </c>
      <c r="R52">
        <v>3243.82</v>
      </c>
      <c r="S52">
        <v>337878</v>
      </c>
      <c r="T52" s="2">
        <v>45597</v>
      </c>
      <c r="V52" t="s">
        <v>31</v>
      </c>
      <c r="W52">
        <v>105408</v>
      </c>
      <c r="X52">
        <v>0</v>
      </c>
      <c r="Y52" t="s">
        <v>551</v>
      </c>
      <c r="Z52">
        <v>0</v>
      </c>
      <c r="AA52" t="s">
        <v>3086</v>
      </c>
      <c r="AB52">
        <v>0</v>
      </c>
      <c r="AC52">
        <v>-0.34</v>
      </c>
      <c r="AD52" t="s">
        <v>3351</v>
      </c>
    </row>
    <row r="53" spans="1:30" x14ac:dyDescent="0.25">
      <c r="A53">
        <v>3749</v>
      </c>
      <c r="B53" t="s">
        <v>146</v>
      </c>
      <c r="C53" t="s">
        <v>147</v>
      </c>
      <c r="D53" s="11">
        <f t="shared" si="0"/>
        <v>819439.7</v>
      </c>
      <c r="E53">
        <v>442895.7</v>
      </c>
      <c r="F53">
        <v>376544</v>
      </c>
      <c r="G53">
        <v>0</v>
      </c>
      <c r="H53">
        <v>0</v>
      </c>
      <c r="I53">
        <v>114721.55</v>
      </c>
      <c r="J53">
        <v>28313.75</v>
      </c>
      <c r="K53">
        <v>20485.990000000002</v>
      </c>
      <c r="L53">
        <v>0</v>
      </c>
      <c r="M53">
        <v>11170.22</v>
      </c>
      <c r="N53">
        <v>0</v>
      </c>
      <c r="O53">
        <v>0</v>
      </c>
      <c r="P53">
        <v>0</v>
      </c>
      <c r="Q53">
        <v>3730.56</v>
      </c>
      <c r="R53">
        <v>3730.56</v>
      </c>
      <c r="S53">
        <v>648479</v>
      </c>
      <c r="T53" s="2">
        <v>45261</v>
      </c>
      <c r="V53" t="s">
        <v>31</v>
      </c>
      <c r="W53">
        <v>100106</v>
      </c>
      <c r="X53">
        <v>0</v>
      </c>
      <c r="Y53" t="s">
        <v>551</v>
      </c>
      <c r="Z53">
        <v>0</v>
      </c>
      <c r="AA53" t="s">
        <v>3086</v>
      </c>
      <c r="AB53">
        <v>0</v>
      </c>
      <c r="AC53">
        <v>0.25</v>
      </c>
      <c r="AD53" t="s">
        <v>3352</v>
      </c>
    </row>
    <row r="54" spans="1:30" x14ac:dyDescent="0.25">
      <c r="A54">
        <v>3757</v>
      </c>
      <c r="B54" t="s">
        <v>3353</v>
      </c>
      <c r="C54" t="s">
        <v>1574</v>
      </c>
      <c r="D54" s="11">
        <f t="shared" si="0"/>
        <v>682679.4</v>
      </c>
      <c r="E54">
        <v>682679.4</v>
      </c>
      <c r="F54">
        <v>0</v>
      </c>
      <c r="G54">
        <v>0</v>
      </c>
      <c r="H54">
        <v>0</v>
      </c>
      <c r="I54">
        <v>95575.12</v>
      </c>
      <c r="J54">
        <v>20480.38</v>
      </c>
      <c r="K54">
        <v>17066.990000000002</v>
      </c>
      <c r="L54">
        <v>0</v>
      </c>
      <c r="M54">
        <v>11170.22</v>
      </c>
      <c r="N54">
        <v>0</v>
      </c>
      <c r="O54">
        <v>0</v>
      </c>
      <c r="P54">
        <v>0</v>
      </c>
      <c r="Q54">
        <v>0</v>
      </c>
      <c r="R54">
        <v>0</v>
      </c>
      <c r="S54">
        <v>538386</v>
      </c>
      <c r="T54" s="2">
        <v>45586</v>
      </c>
      <c r="V54" t="s">
        <v>31</v>
      </c>
      <c r="W54">
        <v>104108</v>
      </c>
      <c r="X54">
        <v>0</v>
      </c>
      <c r="Y54" t="s">
        <v>551</v>
      </c>
      <c r="Z54">
        <v>0</v>
      </c>
      <c r="AA54" t="s">
        <v>3086</v>
      </c>
      <c r="AB54">
        <v>0</v>
      </c>
      <c r="AC54">
        <v>-0.69</v>
      </c>
      <c r="AD54" t="s">
        <v>3354</v>
      </c>
    </row>
    <row r="55" spans="1:30" x14ac:dyDescent="0.25">
      <c r="A55">
        <v>3773</v>
      </c>
      <c r="B55" t="s">
        <v>2151</v>
      </c>
      <c r="C55" t="s">
        <v>1576</v>
      </c>
      <c r="D55" s="11">
        <f t="shared" si="0"/>
        <v>962399.7</v>
      </c>
      <c r="E55">
        <v>962399.7</v>
      </c>
      <c r="F55">
        <v>0</v>
      </c>
      <c r="G55">
        <v>0</v>
      </c>
      <c r="H55">
        <v>0</v>
      </c>
      <c r="I55">
        <v>134735.96</v>
      </c>
      <c r="J55">
        <v>28871.99</v>
      </c>
      <c r="K55">
        <v>24060</v>
      </c>
      <c r="L55">
        <v>0</v>
      </c>
      <c r="M55">
        <v>11170.22</v>
      </c>
      <c r="N55">
        <v>0</v>
      </c>
      <c r="O55">
        <v>0</v>
      </c>
      <c r="P55">
        <v>0</v>
      </c>
      <c r="Q55">
        <v>0</v>
      </c>
      <c r="R55">
        <v>0</v>
      </c>
      <c r="S55">
        <v>1031468</v>
      </c>
      <c r="T55" s="2">
        <v>45530</v>
      </c>
      <c r="V55" t="s">
        <v>31</v>
      </c>
      <c r="W55">
        <v>105408</v>
      </c>
      <c r="X55">
        <v>0</v>
      </c>
      <c r="Y55" t="s">
        <v>3355</v>
      </c>
      <c r="Z55">
        <v>0</v>
      </c>
      <c r="AA55" t="s">
        <v>3086</v>
      </c>
      <c r="AB55">
        <v>107934.5</v>
      </c>
      <c r="AC55">
        <v>-0.53</v>
      </c>
      <c r="AD55" t="s">
        <v>3316</v>
      </c>
    </row>
    <row r="56" spans="1:30" x14ac:dyDescent="0.25">
      <c r="A56">
        <v>3787</v>
      </c>
      <c r="B56" t="s">
        <v>632</v>
      </c>
      <c r="C56" t="s">
        <v>680</v>
      </c>
      <c r="D56" s="11">
        <f t="shared" si="0"/>
        <v>962399.7</v>
      </c>
      <c r="E56">
        <v>962399.7</v>
      </c>
      <c r="F56">
        <v>0</v>
      </c>
      <c r="G56">
        <v>0</v>
      </c>
      <c r="H56">
        <v>0</v>
      </c>
      <c r="I56">
        <v>134735.96</v>
      </c>
      <c r="J56">
        <v>28871.99</v>
      </c>
      <c r="K56">
        <v>24060</v>
      </c>
      <c r="L56">
        <v>0</v>
      </c>
      <c r="M56">
        <v>11170.22</v>
      </c>
      <c r="N56">
        <v>0</v>
      </c>
      <c r="O56">
        <v>0</v>
      </c>
      <c r="P56">
        <v>0</v>
      </c>
      <c r="Q56">
        <v>0</v>
      </c>
      <c r="R56">
        <v>0</v>
      </c>
      <c r="S56">
        <v>1031468</v>
      </c>
      <c r="T56" s="2">
        <v>45369</v>
      </c>
      <c r="V56" t="s">
        <v>31</v>
      </c>
      <c r="W56">
        <v>2808</v>
      </c>
      <c r="X56">
        <v>0</v>
      </c>
      <c r="Y56" t="s">
        <v>3355</v>
      </c>
      <c r="Z56">
        <v>0</v>
      </c>
      <c r="AA56" t="s">
        <v>3086</v>
      </c>
      <c r="AB56">
        <v>107934.5</v>
      </c>
      <c r="AC56">
        <v>-0.53</v>
      </c>
      <c r="AD56" t="s">
        <v>3316</v>
      </c>
    </row>
    <row r="57" spans="1:30" x14ac:dyDescent="0.25">
      <c r="A57">
        <v>3792</v>
      </c>
      <c r="B57" t="s">
        <v>150</v>
      </c>
      <c r="C57" t="s">
        <v>151</v>
      </c>
      <c r="D57" s="11">
        <f t="shared" si="0"/>
        <v>618934.39</v>
      </c>
      <c r="E57">
        <v>507627</v>
      </c>
      <c r="F57">
        <v>0</v>
      </c>
      <c r="G57">
        <v>0</v>
      </c>
      <c r="H57">
        <v>0</v>
      </c>
      <c r="I57">
        <v>86650.82</v>
      </c>
      <c r="J57">
        <v>18568.03</v>
      </c>
      <c r="K57">
        <v>15473.36</v>
      </c>
      <c r="L57">
        <v>0</v>
      </c>
      <c r="M57">
        <v>11170.22</v>
      </c>
      <c r="N57">
        <v>0</v>
      </c>
      <c r="O57">
        <v>0</v>
      </c>
      <c r="P57">
        <v>0</v>
      </c>
      <c r="Q57">
        <v>0</v>
      </c>
      <c r="R57">
        <v>0</v>
      </c>
      <c r="S57">
        <v>487072</v>
      </c>
      <c r="T57" s="2">
        <v>45497</v>
      </c>
      <c r="V57" t="s">
        <v>31</v>
      </c>
      <c r="W57">
        <v>105408</v>
      </c>
      <c r="X57">
        <v>0</v>
      </c>
      <c r="Y57" t="s">
        <v>551</v>
      </c>
      <c r="Z57">
        <v>111307.39</v>
      </c>
      <c r="AA57" t="s">
        <v>3086</v>
      </c>
      <c r="AB57">
        <v>30670.5</v>
      </c>
      <c r="AC57">
        <v>0.04</v>
      </c>
      <c r="AD57" t="s">
        <v>3356</v>
      </c>
    </row>
    <row r="58" spans="1:30" x14ac:dyDescent="0.25">
      <c r="A58">
        <v>3796</v>
      </c>
      <c r="B58" t="s">
        <v>152</v>
      </c>
      <c r="C58" t="s">
        <v>153</v>
      </c>
      <c r="D58" s="11">
        <f t="shared" si="0"/>
        <v>865908.4</v>
      </c>
      <c r="E58">
        <v>865908.4</v>
      </c>
      <c r="F58">
        <v>0</v>
      </c>
      <c r="G58">
        <v>0</v>
      </c>
      <c r="H58">
        <v>0</v>
      </c>
      <c r="I58">
        <v>121227.18</v>
      </c>
      <c r="J58">
        <v>25977.25</v>
      </c>
      <c r="K58">
        <v>21647.71</v>
      </c>
      <c r="L58">
        <v>0</v>
      </c>
      <c r="M58">
        <v>11170.22</v>
      </c>
      <c r="N58">
        <v>0</v>
      </c>
      <c r="O58">
        <v>0</v>
      </c>
      <c r="P58">
        <v>0</v>
      </c>
      <c r="Q58">
        <v>0</v>
      </c>
      <c r="R58">
        <v>0</v>
      </c>
      <c r="S58">
        <v>685886</v>
      </c>
      <c r="T58" s="2">
        <v>45261</v>
      </c>
      <c r="V58" t="s">
        <v>31</v>
      </c>
      <c r="W58">
        <v>105408</v>
      </c>
      <c r="X58">
        <v>0</v>
      </c>
      <c r="Y58" t="s">
        <v>551</v>
      </c>
      <c r="Z58">
        <v>0</v>
      </c>
      <c r="AA58" t="s">
        <v>3086</v>
      </c>
      <c r="AB58">
        <v>25215</v>
      </c>
      <c r="AC58">
        <v>-0.04</v>
      </c>
      <c r="AD58" t="s">
        <v>3341</v>
      </c>
    </row>
    <row r="59" spans="1:30" x14ac:dyDescent="0.25">
      <c r="A59">
        <v>3800</v>
      </c>
      <c r="B59" t="s">
        <v>154</v>
      </c>
      <c r="C59" t="s">
        <v>155</v>
      </c>
      <c r="D59" s="11">
        <f t="shared" si="0"/>
        <v>921839.2</v>
      </c>
      <c r="E59">
        <v>921839.2</v>
      </c>
      <c r="F59">
        <v>0</v>
      </c>
      <c r="G59">
        <v>0</v>
      </c>
      <c r="H59">
        <v>0</v>
      </c>
      <c r="I59">
        <v>129057.48</v>
      </c>
      <c r="J59">
        <v>27655.17</v>
      </c>
      <c r="K59">
        <v>23045.99</v>
      </c>
      <c r="L59">
        <v>0</v>
      </c>
      <c r="M59">
        <v>11170.22</v>
      </c>
      <c r="N59">
        <v>0</v>
      </c>
      <c r="O59">
        <v>0</v>
      </c>
      <c r="P59">
        <v>0</v>
      </c>
      <c r="Q59">
        <v>-140000</v>
      </c>
      <c r="R59">
        <v>0</v>
      </c>
      <c r="S59">
        <v>590910</v>
      </c>
      <c r="T59" s="2">
        <v>45261</v>
      </c>
      <c r="V59" t="s">
        <v>31</v>
      </c>
      <c r="W59">
        <v>105408</v>
      </c>
      <c r="X59">
        <v>0</v>
      </c>
      <c r="Y59" t="s">
        <v>551</v>
      </c>
      <c r="Z59">
        <v>0</v>
      </c>
      <c r="AA59" t="s">
        <v>3086</v>
      </c>
      <c r="AB59">
        <v>72664.5</v>
      </c>
      <c r="AC59">
        <v>-0.34</v>
      </c>
      <c r="AD59" t="s">
        <v>3357</v>
      </c>
    </row>
    <row r="60" spans="1:30" x14ac:dyDescent="0.25">
      <c r="A60">
        <v>3970</v>
      </c>
      <c r="B60" t="s">
        <v>558</v>
      </c>
      <c r="C60" t="s">
        <v>585</v>
      </c>
      <c r="D60" s="11">
        <f t="shared" si="0"/>
        <v>2204556.75</v>
      </c>
      <c r="E60">
        <v>2204556.75</v>
      </c>
      <c r="F60">
        <v>0</v>
      </c>
      <c r="G60">
        <v>0</v>
      </c>
      <c r="H60">
        <v>0</v>
      </c>
      <c r="I60">
        <v>308637.96000000002</v>
      </c>
      <c r="J60">
        <v>66136.710000000006</v>
      </c>
      <c r="K60">
        <v>55113.919999999998</v>
      </c>
      <c r="L60">
        <v>0</v>
      </c>
      <c r="M60">
        <v>11170.22</v>
      </c>
      <c r="N60">
        <v>0</v>
      </c>
      <c r="O60">
        <v>0</v>
      </c>
      <c r="P60">
        <v>0</v>
      </c>
      <c r="Q60">
        <v>0</v>
      </c>
      <c r="R60">
        <v>0</v>
      </c>
      <c r="S60">
        <v>1763498</v>
      </c>
      <c r="T60" s="2">
        <v>45352</v>
      </c>
      <c r="V60" t="s">
        <v>31</v>
      </c>
      <c r="W60">
        <v>105408</v>
      </c>
      <c r="X60">
        <v>0</v>
      </c>
      <c r="Y60" t="s">
        <v>551</v>
      </c>
      <c r="Z60">
        <v>0</v>
      </c>
      <c r="AA60" t="s">
        <v>3086</v>
      </c>
      <c r="AB60">
        <v>556877.5</v>
      </c>
      <c r="AC60">
        <v>0.06</v>
      </c>
      <c r="AD60" t="s">
        <v>3358</v>
      </c>
    </row>
    <row r="61" spans="1:30" x14ac:dyDescent="0.25">
      <c r="A61">
        <v>3972</v>
      </c>
      <c r="B61" t="s">
        <v>156</v>
      </c>
      <c r="C61" t="s">
        <v>157</v>
      </c>
      <c r="D61" s="11">
        <f t="shared" si="0"/>
        <v>919464.5</v>
      </c>
      <c r="E61">
        <v>919464.5</v>
      </c>
      <c r="F61">
        <v>0</v>
      </c>
      <c r="G61">
        <v>0</v>
      </c>
      <c r="H61">
        <v>0</v>
      </c>
      <c r="I61">
        <v>128725.03</v>
      </c>
      <c r="J61">
        <v>27583.93</v>
      </c>
      <c r="K61">
        <v>22986.61</v>
      </c>
      <c r="L61">
        <v>0</v>
      </c>
      <c r="M61">
        <v>11170.22</v>
      </c>
      <c r="N61">
        <v>0</v>
      </c>
      <c r="O61">
        <v>0</v>
      </c>
      <c r="P61">
        <v>0</v>
      </c>
      <c r="Q61">
        <v>-80000</v>
      </c>
      <c r="R61">
        <v>0</v>
      </c>
      <c r="S61">
        <v>862046</v>
      </c>
      <c r="T61" s="2">
        <v>45271</v>
      </c>
      <c r="V61" t="s">
        <v>31</v>
      </c>
      <c r="W61">
        <v>105408</v>
      </c>
      <c r="X61">
        <v>0</v>
      </c>
      <c r="Y61" t="s">
        <v>3359</v>
      </c>
      <c r="Z61">
        <v>0</v>
      </c>
      <c r="AA61" t="s">
        <v>3086</v>
      </c>
      <c r="AB61">
        <v>86112.5</v>
      </c>
      <c r="AC61">
        <v>-0.71</v>
      </c>
      <c r="AD61" t="s">
        <v>3360</v>
      </c>
    </row>
    <row r="62" spans="1:30" x14ac:dyDescent="0.25">
      <c r="A62">
        <v>4054</v>
      </c>
      <c r="B62" t="s">
        <v>1452</v>
      </c>
      <c r="C62" t="s">
        <v>1492</v>
      </c>
      <c r="D62" s="11">
        <f t="shared" si="0"/>
        <v>1034416</v>
      </c>
      <c r="E62">
        <v>657872</v>
      </c>
      <c r="F62">
        <v>376544</v>
      </c>
      <c r="G62">
        <v>0</v>
      </c>
      <c r="H62">
        <v>0</v>
      </c>
      <c r="I62">
        <v>144818.23999999999</v>
      </c>
      <c r="J62">
        <v>31032.48</v>
      </c>
      <c r="K62">
        <v>25860.400000000001</v>
      </c>
      <c r="L62">
        <v>0</v>
      </c>
      <c r="M62">
        <v>11170.22</v>
      </c>
      <c r="N62">
        <v>0</v>
      </c>
      <c r="O62">
        <v>0</v>
      </c>
      <c r="P62">
        <v>0</v>
      </c>
      <c r="Q62">
        <v>-40000</v>
      </c>
      <c r="R62">
        <v>0</v>
      </c>
      <c r="S62">
        <v>781535</v>
      </c>
      <c r="T62" s="2">
        <v>45446</v>
      </c>
      <c r="V62" t="s">
        <v>31</v>
      </c>
      <c r="W62">
        <v>119906</v>
      </c>
      <c r="X62">
        <v>0</v>
      </c>
      <c r="Y62" t="s">
        <v>551</v>
      </c>
      <c r="Z62">
        <v>0</v>
      </c>
      <c r="AA62" t="s">
        <v>3086</v>
      </c>
      <c r="AB62">
        <v>25215</v>
      </c>
      <c r="AC62">
        <v>0.34</v>
      </c>
      <c r="AD62" t="s">
        <v>3361</v>
      </c>
    </row>
    <row r="63" spans="1:30" x14ac:dyDescent="0.25">
      <c r="A63">
        <v>4236</v>
      </c>
      <c r="B63" t="s">
        <v>2864</v>
      </c>
      <c r="C63" t="s">
        <v>1580</v>
      </c>
      <c r="D63" s="11">
        <f t="shared" si="0"/>
        <v>1179365.8799999999</v>
      </c>
      <c r="E63">
        <v>923596.5</v>
      </c>
      <c r="F63">
        <v>0</v>
      </c>
      <c r="G63">
        <v>0</v>
      </c>
      <c r="H63">
        <v>0</v>
      </c>
      <c r="I63">
        <v>165111.22</v>
      </c>
      <c r="J63">
        <v>35380.97</v>
      </c>
      <c r="K63">
        <v>29484.15</v>
      </c>
      <c r="L63">
        <v>0</v>
      </c>
      <c r="M63">
        <v>11170.22</v>
      </c>
      <c r="N63">
        <v>0</v>
      </c>
      <c r="O63">
        <v>0</v>
      </c>
      <c r="P63">
        <v>0</v>
      </c>
      <c r="Q63">
        <v>0</v>
      </c>
      <c r="R63">
        <v>0</v>
      </c>
      <c r="S63">
        <v>938219</v>
      </c>
      <c r="T63" s="2">
        <v>45566</v>
      </c>
      <c r="V63" t="s">
        <v>31</v>
      </c>
      <c r="W63">
        <v>100809</v>
      </c>
      <c r="X63">
        <v>0</v>
      </c>
      <c r="Y63" t="s">
        <v>551</v>
      </c>
      <c r="Z63">
        <v>255769.38</v>
      </c>
      <c r="AA63" t="s">
        <v>3086</v>
      </c>
      <c r="AB63">
        <v>114246</v>
      </c>
      <c r="AC63">
        <v>-0.32</v>
      </c>
      <c r="AD63" t="s">
        <v>3304</v>
      </c>
    </row>
    <row r="64" spans="1:30" x14ac:dyDescent="0.25">
      <c r="A64">
        <v>4271</v>
      </c>
      <c r="B64" t="s">
        <v>2866</v>
      </c>
      <c r="C64" t="s">
        <v>1583</v>
      </c>
      <c r="D64" s="11">
        <f t="shared" si="0"/>
        <v>1179365.8799999999</v>
      </c>
      <c r="E64">
        <v>923596.5</v>
      </c>
      <c r="F64">
        <v>0</v>
      </c>
      <c r="G64">
        <v>0</v>
      </c>
      <c r="H64">
        <v>0</v>
      </c>
      <c r="I64">
        <v>165111.22</v>
      </c>
      <c r="J64">
        <v>35380.97</v>
      </c>
      <c r="K64">
        <v>29484.15</v>
      </c>
      <c r="L64">
        <v>0</v>
      </c>
      <c r="M64">
        <v>11170.22</v>
      </c>
      <c r="N64">
        <v>0</v>
      </c>
      <c r="O64">
        <v>0</v>
      </c>
      <c r="P64">
        <v>0</v>
      </c>
      <c r="Q64">
        <v>0</v>
      </c>
      <c r="R64">
        <v>0</v>
      </c>
      <c r="S64">
        <v>938219</v>
      </c>
      <c r="T64" s="2">
        <v>45568</v>
      </c>
      <c r="V64" t="s">
        <v>31</v>
      </c>
      <c r="W64">
        <v>105408</v>
      </c>
      <c r="X64">
        <v>0</v>
      </c>
      <c r="Y64" t="s">
        <v>551</v>
      </c>
      <c r="Z64">
        <v>255769.38</v>
      </c>
      <c r="AA64" t="s">
        <v>3086</v>
      </c>
      <c r="AB64">
        <v>114246</v>
      </c>
      <c r="AC64">
        <v>-0.32</v>
      </c>
      <c r="AD64" t="s">
        <v>3304</v>
      </c>
    </row>
    <row r="65" spans="1:30" x14ac:dyDescent="0.25">
      <c r="A65">
        <v>4276</v>
      </c>
      <c r="B65" t="s">
        <v>1527</v>
      </c>
      <c r="C65" t="s">
        <v>1494</v>
      </c>
      <c r="D65" s="11">
        <f t="shared" si="0"/>
        <v>845876.6</v>
      </c>
      <c r="E65">
        <v>845876.6</v>
      </c>
      <c r="F65">
        <v>0</v>
      </c>
      <c r="G65">
        <v>0</v>
      </c>
      <c r="H65">
        <v>0</v>
      </c>
      <c r="I65">
        <v>118422.73</v>
      </c>
      <c r="J65">
        <v>25376.3</v>
      </c>
      <c r="K65">
        <v>21146.92</v>
      </c>
      <c r="L65">
        <v>0</v>
      </c>
      <c r="M65">
        <v>11170.22</v>
      </c>
      <c r="N65">
        <v>0</v>
      </c>
      <c r="O65">
        <v>0</v>
      </c>
      <c r="P65">
        <v>0</v>
      </c>
      <c r="Q65">
        <v>0</v>
      </c>
      <c r="R65">
        <v>0</v>
      </c>
      <c r="S65">
        <v>669760</v>
      </c>
      <c r="T65" s="2">
        <v>45461</v>
      </c>
      <c r="V65" t="s">
        <v>31</v>
      </c>
      <c r="W65">
        <v>105408</v>
      </c>
      <c r="X65">
        <v>0</v>
      </c>
      <c r="Y65" t="s">
        <v>551</v>
      </c>
      <c r="Z65">
        <v>0</v>
      </c>
      <c r="AA65" t="s">
        <v>3086</v>
      </c>
      <c r="AB65">
        <v>34017</v>
      </c>
      <c r="AC65">
        <v>-0.43</v>
      </c>
      <c r="AD65" t="s">
        <v>3362</v>
      </c>
    </row>
    <row r="66" spans="1:30" x14ac:dyDescent="0.25">
      <c r="A66">
        <v>4340</v>
      </c>
      <c r="B66" t="s">
        <v>163</v>
      </c>
      <c r="C66" t="s">
        <v>164</v>
      </c>
      <c r="D66" s="11">
        <f t="shared" si="0"/>
        <v>835650.4</v>
      </c>
      <c r="E66">
        <v>835650.4</v>
      </c>
      <c r="F66">
        <v>0</v>
      </c>
      <c r="G66">
        <v>0</v>
      </c>
      <c r="H66">
        <v>0</v>
      </c>
      <c r="I66">
        <v>116991.06</v>
      </c>
      <c r="J66">
        <v>25069.51</v>
      </c>
      <c r="K66">
        <v>20891.259999999998</v>
      </c>
      <c r="L66">
        <v>0</v>
      </c>
      <c r="M66">
        <v>11170.22</v>
      </c>
      <c r="N66">
        <v>0</v>
      </c>
      <c r="O66">
        <v>0</v>
      </c>
      <c r="P66">
        <v>0</v>
      </c>
      <c r="Q66">
        <v>0</v>
      </c>
      <c r="R66">
        <v>0</v>
      </c>
      <c r="S66">
        <v>661528</v>
      </c>
      <c r="T66" s="2">
        <v>44531</v>
      </c>
      <c r="V66" t="s">
        <v>31</v>
      </c>
      <c r="W66">
        <v>110206</v>
      </c>
      <c r="X66">
        <v>0</v>
      </c>
      <c r="Y66" t="s">
        <v>551</v>
      </c>
      <c r="Z66">
        <v>0</v>
      </c>
      <c r="AA66" t="s">
        <v>3086</v>
      </c>
      <c r="AB66">
        <v>0</v>
      </c>
      <c r="AC66">
        <v>-0.35</v>
      </c>
      <c r="AD66" t="s">
        <v>3324</v>
      </c>
    </row>
    <row r="67" spans="1:30" x14ac:dyDescent="0.25">
      <c r="A67">
        <v>4375</v>
      </c>
      <c r="B67" t="s">
        <v>165</v>
      </c>
      <c r="C67" t="s">
        <v>166</v>
      </c>
      <c r="D67" s="11">
        <f t="shared" ref="D67:D130" si="1">+E67+F67+Z67</f>
        <v>908746</v>
      </c>
      <c r="E67">
        <v>908746</v>
      </c>
      <c r="F67">
        <v>0</v>
      </c>
      <c r="G67">
        <v>0</v>
      </c>
      <c r="H67">
        <v>0</v>
      </c>
      <c r="I67">
        <v>127224.44</v>
      </c>
      <c r="J67">
        <v>27262.38</v>
      </c>
      <c r="K67">
        <v>22718.66</v>
      </c>
      <c r="L67">
        <v>0</v>
      </c>
      <c r="M67">
        <v>11170.22</v>
      </c>
      <c r="N67">
        <v>0</v>
      </c>
      <c r="O67">
        <v>216111</v>
      </c>
      <c r="P67">
        <v>0</v>
      </c>
      <c r="Q67">
        <v>-100000</v>
      </c>
      <c r="R67">
        <v>0</v>
      </c>
      <c r="S67">
        <v>404259</v>
      </c>
      <c r="T67" s="2">
        <v>45261</v>
      </c>
      <c r="V67" t="s">
        <v>31</v>
      </c>
      <c r="W67">
        <v>2808</v>
      </c>
      <c r="X67">
        <v>0</v>
      </c>
      <c r="Y67" t="s">
        <v>551</v>
      </c>
      <c r="Z67">
        <v>0</v>
      </c>
      <c r="AA67" t="s">
        <v>3086</v>
      </c>
      <c r="AB67">
        <v>61753.5</v>
      </c>
      <c r="AC67">
        <v>-0.3</v>
      </c>
      <c r="AD67" t="s">
        <v>3363</v>
      </c>
    </row>
    <row r="68" spans="1:30" x14ac:dyDescent="0.25">
      <c r="A68">
        <v>4379</v>
      </c>
      <c r="B68" t="s">
        <v>2556</v>
      </c>
      <c r="C68" t="s">
        <v>1586</v>
      </c>
      <c r="D68" s="11">
        <f t="shared" si="1"/>
        <v>1380956.8499999999</v>
      </c>
      <c r="E68">
        <v>1077126.3999999999</v>
      </c>
      <c r="F68">
        <v>0</v>
      </c>
      <c r="G68">
        <v>0</v>
      </c>
      <c r="H68">
        <v>0</v>
      </c>
      <c r="I68">
        <v>193333.97</v>
      </c>
      <c r="J68">
        <v>41428.71</v>
      </c>
      <c r="K68">
        <v>34523.93</v>
      </c>
      <c r="L68">
        <v>0</v>
      </c>
      <c r="M68">
        <v>11170.22</v>
      </c>
      <c r="N68">
        <v>0</v>
      </c>
      <c r="O68">
        <v>0</v>
      </c>
      <c r="P68">
        <v>0</v>
      </c>
      <c r="Q68">
        <v>0</v>
      </c>
      <c r="R68">
        <v>0</v>
      </c>
      <c r="S68">
        <v>1100500</v>
      </c>
      <c r="T68" s="2">
        <v>45547</v>
      </c>
      <c r="V68" t="s">
        <v>80</v>
      </c>
      <c r="W68">
        <v>105408</v>
      </c>
      <c r="X68">
        <v>0</v>
      </c>
      <c r="Y68" t="s">
        <v>551</v>
      </c>
      <c r="Z68">
        <v>303830.45</v>
      </c>
      <c r="AA68" t="s">
        <v>3086</v>
      </c>
      <c r="AB68">
        <v>215518.5</v>
      </c>
      <c r="AC68">
        <v>-0.02</v>
      </c>
      <c r="AD68" t="s">
        <v>3364</v>
      </c>
    </row>
    <row r="69" spans="1:30" x14ac:dyDescent="0.25">
      <c r="A69">
        <v>4462</v>
      </c>
      <c r="B69" t="s">
        <v>167</v>
      </c>
      <c r="C69" t="s">
        <v>168</v>
      </c>
      <c r="D69" s="11">
        <f t="shared" si="1"/>
        <v>800685.6</v>
      </c>
      <c r="E69">
        <v>800685.6</v>
      </c>
      <c r="F69">
        <v>0</v>
      </c>
      <c r="G69">
        <v>0</v>
      </c>
      <c r="H69">
        <v>0</v>
      </c>
      <c r="I69">
        <v>112095.98</v>
      </c>
      <c r="J69">
        <v>24020.560000000001</v>
      </c>
      <c r="K69">
        <v>20017.14</v>
      </c>
      <c r="L69">
        <v>0</v>
      </c>
      <c r="M69">
        <v>11170.22</v>
      </c>
      <c r="N69">
        <v>0</v>
      </c>
      <c r="O69">
        <v>0</v>
      </c>
      <c r="P69">
        <v>0</v>
      </c>
      <c r="Q69">
        <v>0</v>
      </c>
      <c r="R69">
        <v>0</v>
      </c>
      <c r="S69">
        <v>633381</v>
      </c>
      <c r="T69" s="2">
        <v>45261</v>
      </c>
      <c r="V69" t="s">
        <v>31</v>
      </c>
      <c r="W69">
        <v>112103</v>
      </c>
      <c r="X69">
        <v>0</v>
      </c>
      <c r="Y69" t="s">
        <v>551</v>
      </c>
      <c r="Z69">
        <v>0</v>
      </c>
      <c r="AA69" t="s">
        <v>3086</v>
      </c>
      <c r="AB69">
        <v>0</v>
      </c>
      <c r="AC69">
        <v>-0.7</v>
      </c>
      <c r="AD69" t="s">
        <v>3365</v>
      </c>
    </row>
    <row r="70" spans="1:30" x14ac:dyDescent="0.25">
      <c r="A70">
        <v>4553</v>
      </c>
      <c r="B70" t="s">
        <v>169</v>
      </c>
      <c r="C70" t="s">
        <v>170</v>
      </c>
      <c r="D70" s="11">
        <f t="shared" si="1"/>
        <v>835650.4</v>
      </c>
      <c r="E70">
        <v>835650.4</v>
      </c>
      <c r="F70">
        <v>0</v>
      </c>
      <c r="G70">
        <v>0</v>
      </c>
      <c r="H70">
        <v>0</v>
      </c>
      <c r="I70">
        <v>116991.06</v>
      </c>
      <c r="J70">
        <v>25069.51</v>
      </c>
      <c r="K70">
        <v>20891.259999999998</v>
      </c>
      <c r="L70">
        <v>0</v>
      </c>
      <c r="M70">
        <v>11170.22</v>
      </c>
      <c r="N70">
        <v>0</v>
      </c>
      <c r="O70">
        <v>0</v>
      </c>
      <c r="P70">
        <v>0</v>
      </c>
      <c r="Q70">
        <v>-120000</v>
      </c>
      <c r="R70">
        <v>0</v>
      </c>
      <c r="S70">
        <v>541528</v>
      </c>
      <c r="T70" s="2">
        <v>45261</v>
      </c>
      <c r="V70" t="s">
        <v>31</v>
      </c>
      <c r="W70">
        <v>105408</v>
      </c>
      <c r="X70">
        <v>0</v>
      </c>
      <c r="Y70" t="s">
        <v>551</v>
      </c>
      <c r="Z70">
        <v>0</v>
      </c>
      <c r="AA70" t="s">
        <v>3086</v>
      </c>
      <c r="AB70">
        <v>0</v>
      </c>
      <c r="AC70">
        <v>-0.35</v>
      </c>
      <c r="AD70" t="s">
        <v>3366</v>
      </c>
    </row>
    <row r="71" spans="1:30" x14ac:dyDescent="0.25">
      <c r="A71">
        <v>4656</v>
      </c>
      <c r="B71" t="s">
        <v>646</v>
      </c>
      <c r="C71" t="s">
        <v>685</v>
      </c>
      <c r="D71" s="11">
        <f t="shared" si="1"/>
        <v>964093.14</v>
      </c>
      <c r="E71">
        <v>757177.5</v>
      </c>
      <c r="F71">
        <v>0</v>
      </c>
      <c r="G71">
        <v>0</v>
      </c>
      <c r="H71">
        <v>0</v>
      </c>
      <c r="I71">
        <v>134973.03</v>
      </c>
      <c r="J71">
        <v>28922.79</v>
      </c>
      <c r="K71">
        <v>24102.33</v>
      </c>
      <c r="L71">
        <v>0</v>
      </c>
      <c r="M71">
        <v>11170.22</v>
      </c>
      <c r="N71">
        <v>0</v>
      </c>
      <c r="O71">
        <v>0</v>
      </c>
      <c r="P71">
        <v>0</v>
      </c>
      <c r="Q71">
        <v>0</v>
      </c>
      <c r="R71">
        <v>0</v>
      </c>
      <c r="S71">
        <v>764925</v>
      </c>
      <c r="T71" s="2">
        <v>45398</v>
      </c>
      <c r="V71" t="s">
        <v>31</v>
      </c>
      <c r="W71">
        <v>118804</v>
      </c>
      <c r="X71">
        <v>0</v>
      </c>
      <c r="Y71" t="s">
        <v>551</v>
      </c>
      <c r="Z71">
        <v>206915.64</v>
      </c>
      <c r="AA71" t="s">
        <v>3086</v>
      </c>
      <c r="AB71">
        <v>73902</v>
      </c>
      <c r="AC71">
        <v>0.23</v>
      </c>
      <c r="AD71" t="s">
        <v>3367</v>
      </c>
    </row>
    <row r="72" spans="1:30" x14ac:dyDescent="0.25">
      <c r="A72">
        <v>4687</v>
      </c>
      <c r="B72" t="s">
        <v>174</v>
      </c>
      <c r="C72" t="s">
        <v>175</v>
      </c>
      <c r="D72" s="11">
        <f t="shared" si="1"/>
        <v>865908.4</v>
      </c>
      <c r="E72">
        <v>865908.4</v>
      </c>
      <c r="F72">
        <v>0</v>
      </c>
      <c r="G72">
        <v>0</v>
      </c>
      <c r="H72">
        <v>0</v>
      </c>
      <c r="I72">
        <v>121227.18</v>
      </c>
      <c r="J72">
        <v>25977.25</v>
      </c>
      <c r="K72">
        <v>21647.71</v>
      </c>
      <c r="L72">
        <v>0</v>
      </c>
      <c r="M72">
        <v>11170.22</v>
      </c>
      <c r="N72">
        <v>0</v>
      </c>
      <c r="O72">
        <v>0</v>
      </c>
      <c r="P72">
        <v>0</v>
      </c>
      <c r="Q72">
        <v>0</v>
      </c>
      <c r="R72">
        <v>0</v>
      </c>
      <c r="S72">
        <v>685886</v>
      </c>
      <c r="T72" s="2">
        <v>44896</v>
      </c>
      <c r="V72" t="s">
        <v>31</v>
      </c>
      <c r="W72">
        <v>105408</v>
      </c>
      <c r="X72">
        <v>0</v>
      </c>
      <c r="Y72" t="s">
        <v>551</v>
      </c>
      <c r="Z72">
        <v>0</v>
      </c>
      <c r="AA72" t="s">
        <v>3086</v>
      </c>
      <c r="AB72">
        <v>25215</v>
      </c>
      <c r="AC72">
        <v>-0.04</v>
      </c>
      <c r="AD72" t="s">
        <v>3341</v>
      </c>
    </row>
    <row r="73" spans="1:30" x14ac:dyDescent="0.25">
      <c r="A73">
        <v>4768</v>
      </c>
      <c r="B73" t="s">
        <v>1802</v>
      </c>
      <c r="C73" t="s">
        <v>1588</v>
      </c>
      <c r="D73" s="11">
        <f t="shared" si="1"/>
        <v>962399.7</v>
      </c>
      <c r="E73">
        <v>962399.7</v>
      </c>
      <c r="F73">
        <v>0</v>
      </c>
      <c r="G73">
        <v>0</v>
      </c>
      <c r="H73">
        <v>0</v>
      </c>
      <c r="I73">
        <v>134735.96</v>
      </c>
      <c r="J73">
        <v>28871.99</v>
      </c>
      <c r="K73">
        <v>24060</v>
      </c>
      <c r="L73">
        <v>0</v>
      </c>
      <c r="M73">
        <v>11170.22</v>
      </c>
      <c r="N73">
        <v>0</v>
      </c>
      <c r="O73">
        <v>0</v>
      </c>
      <c r="P73">
        <v>0</v>
      </c>
      <c r="Q73">
        <v>0</v>
      </c>
      <c r="R73">
        <v>0</v>
      </c>
      <c r="S73">
        <v>1031468</v>
      </c>
      <c r="T73" s="2">
        <v>45485</v>
      </c>
      <c r="V73" t="s">
        <v>31</v>
      </c>
      <c r="W73">
        <v>2501</v>
      </c>
      <c r="X73">
        <v>0</v>
      </c>
      <c r="Y73" t="s">
        <v>3355</v>
      </c>
      <c r="Z73">
        <v>0</v>
      </c>
      <c r="AA73" t="s">
        <v>3086</v>
      </c>
      <c r="AB73">
        <v>107934.5</v>
      </c>
      <c r="AC73">
        <v>-0.53</v>
      </c>
      <c r="AD73" t="s">
        <v>3316</v>
      </c>
    </row>
    <row r="74" spans="1:30" x14ac:dyDescent="0.25">
      <c r="A74">
        <v>4879</v>
      </c>
      <c r="B74" t="s">
        <v>176</v>
      </c>
      <c r="C74" t="s">
        <v>177</v>
      </c>
      <c r="D74" s="11">
        <f t="shared" si="1"/>
        <v>1351821.66</v>
      </c>
      <c r="E74">
        <v>1054714.5</v>
      </c>
      <c r="F74">
        <v>0</v>
      </c>
      <c r="G74">
        <v>0</v>
      </c>
      <c r="H74">
        <v>0</v>
      </c>
      <c r="I74">
        <v>189255.03</v>
      </c>
      <c r="J74">
        <v>40554.65</v>
      </c>
      <c r="K74">
        <v>33795.54</v>
      </c>
      <c r="L74">
        <v>0</v>
      </c>
      <c r="M74">
        <v>11170.22</v>
      </c>
      <c r="N74">
        <v>0</v>
      </c>
      <c r="O74">
        <v>0</v>
      </c>
      <c r="P74">
        <v>0</v>
      </c>
      <c r="Q74">
        <v>0</v>
      </c>
      <c r="R74">
        <v>0</v>
      </c>
      <c r="S74">
        <v>1077046</v>
      </c>
      <c r="T74" s="2">
        <v>45399</v>
      </c>
      <c r="V74" t="s">
        <v>31</v>
      </c>
      <c r="W74">
        <v>105408</v>
      </c>
      <c r="X74">
        <v>0</v>
      </c>
      <c r="Y74" t="s">
        <v>551</v>
      </c>
      <c r="Z74">
        <v>297107.15999999997</v>
      </c>
      <c r="AA74" t="s">
        <v>3086</v>
      </c>
      <c r="AB74">
        <v>205020</v>
      </c>
      <c r="AC74">
        <v>-0.22</v>
      </c>
      <c r="AD74" t="s">
        <v>3334</v>
      </c>
    </row>
    <row r="75" spans="1:30" x14ac:dyDescent="0.25">
      <c r="A75">
        <v>4951</v>
      </c>
      <c r="B75" t="s">
        <v>178</v>
      </c>
      <c r="C75" t="s">
        <v>179</v>
      </c>
      <c r="D75" s="11">
        <f t="shared" si="1"/>
        <v>915292.6</v>
      </c>
      <c r="E75">
        <v>915292.6</v>
      </c>
      <c r="F75">
        <v>0</v>
      </c>
      <c r="G75">
        <v>0</v>
      </c>
      <c r="H75">
        <v>0</v>
      </c>
      <c r="I75">
        <v>128140.96</v>
      </c>
      <c r="J75">
        <v>27458.78</v>
      </c>
      <c r="K75">
        <v>22882.32</v>
      </c>
      <c r="L75">
        <v>0</v>
      </c>
      <c r="M75">
        <v>11170.22</v>
      </c>
      <c r="N75">
        <v>0</v>
      </c>
      <c r="O75">
        <v>290256</v>
      </c>
      <c r="P75">
        <v>0</v>
      </c>
      <c r="Q75">
        <v>0</v>
      </c>
      <c r="R75">
        <v>0</v>
      </c>
      <c r="S75">
        <v>435384</v>
      </c>
      <c r="T75" s="2">
        <v>45261</v>
      </c>
      <c r="V75" t="s">
        <v>31</v>
      </c>
      <c r="W75">
        <v>2808</v>
      </c>
      <c r="X75">
        <v>0</v>
      </c>
      <c r="Y75" t="s">
        <v>551</v>
      </c>
      <c r="Z75">
        <v>0</v>
      </c>
      <c r="AA75" t="s">
        <v>3086</v>
      </c>
      <c r="AB75">
        <v>67209</v>
      </c>
      <c r="AC75">
        <v>-0.32</v>
      </c>
      <c r="AD75" t="s">
        <v>3368</v>
      </c>
    </row>
    <row r="76" spans="1:30" x14ac:dyDescent="0.25">
      <c r="A76">
        <v>4978</v>
      </c>
      <c r="B76" t="s">
        <v>180</v>
      </c>
      <c r="C76" t="s">
        <v>181</v>
      </c>
      <c r="D76" s="11">
        <f t="shared" si="1"/>
        <v>737265.4</v>
      </c>
      <c r="E76">
        <v>737265.4</v>
      </c>
      <c r="F76">
        <v>0</v>
      </c>
      <c r="G76">
        <v>0</v>
      </c>
      <c r="H76">
        <v>0</v>
      </c>
      <c r="I76">
        <v>103217.16</v>
      </c>
      <c r="J76">
        <v>22117.96</v>
      </c>
      <c r="K76">
        <v>18431.64</v>
      </c>
      <c r="L76">
        <v>0</v>
      </c>
      <c r="M76">
        <v>11170.22</v>
      </c>
      <c r="N76">
        <v>0</v>
      </c>
      <c r="O76">
        <v>0</v>
      </c>
      <c r="P76">
        <v>0</v>
      </c>
      <c r="Q76">
        <v>-40000</v>
      </c>
      <c r="R76">
        <v>0</v>
      </c>
      <c r="S76">
        <v>542328</v>
      </c>
      <c r="T76" s="2">
        <v>45180</v>
      </c>
      <c r="V76" t="s">
        <v>31</v>
      </c>
      <c r="W76">
        <v>2808</v>
      </c>
      <c r="X76">
        <v>0</v>
      </c>
      <c r="Y76" t="s">
        <v>551</v>
      </c>
      <c r="Z76">
        <v>0</v>
      </c>
      <c r="AA76" t="s">
        <v>3086</v>
      </c>
      <c r="AB76">
        <v>27277.5</v>
      </c>
      <c r="AC76">
        <v>-0.42</v>
      </c>
      <c r="AD76" t="s">
        <v>3369</v>
      </c>
    </row>
    <row r="77" spans="1:30" x14ac:dyDescent="0.25">
      <c r="A77">
        <v>4997</v>
      </c>
      <c r="B77" t="s">
        <v>182</v>
      </c>
      <c r="C77" t="s">
        <v>183</v>
      </c>
      <c r="D77" s="11">
        <f t="shared" si="1"/>
        <v>835650.4</v>
      </c>
      <c r="E77">
        <v>835650.4</v>
      </c>
      <c r="F77">
        <v>0</v>
      </c>
      <c r="G77">
        <v>0</v>
      </c>
      <c r="H77">
        <v>0</v>
      </c>
      <c r="I77">
        <v>116991.06</v>
      </c>
      <c r="J77">
        <v>25069.51</v>
      </c>
      <c r="K77">
        <v>20891.259999999998</v>
      </c>
      <c r="L77">
        <v>0</v>
      </c>
      <c r="M77">
        <v>11170.22</v>
      </c>
      <c r="N77">
        <v>0</v>
      </c>
      <c r="O77">
        <v>0</v>
      </c>
      <c r="P77">
        <v>0</v>
      </c>
      <c r="Q77">
        <v>0</v>
      </c>
      <c r="R77">
        <v>0</v>
      </c>
      <c r="S77">
        <v>661528</v>
      </c>
      <c r="T77" s="2">
        <v>45110</v>
      </c>
      <c r="V77" t="s">
        <v>31</v>
      </c>
      <c r="W77">
        <v>3009</v>
      </c>
      <c r="X77">
        <v>0</v>
      </c>
      <c r="Y77" t="s">
        <v>551</v>
      </c>
      <c r="Z77">
        <v>0</v>
      </c>
      <c r="AA77" t="s">
        <v>3086</v>
      </c>
      <c r="AB77">
        <v>0</v>
      </c>
      <c r="AC77">
        <v>-0.35</v>
      </c>
      <c r="AD77" t="s">
        <v>3324</v>
      </c>
    </row>
    <row r="78" spans="1:30" x14ac:dyDescent="0.25">
      <c r="A78">
        <v>5007</v>
      </c>
      <c r="B78" t="s">
        <v>184</v>
      </c>
      <c r="C78" t="s">
        <v>185</v>
      </c>
      <c r="D78" s="11">
        <f t="shared" si="1"/>
        <v>1139712.93</v>
      </c>
      <c r="E78">
        <v>893338.5</v>
      </c>
      <c r="F78">
        <v>0</v>
      </c>
      <c r="G78">
        <v>0</v>
      </c>
      <c r="H78">
        <v>0</v>
      </c>
      <c r="I78">
        <v>159559.81</v>
      </c>
      <c r="J78">
        <v>34191.39</v>
      </c>
      <c r="K78">
        <v>28492.82</v>
      </c>
      <c r="L78">
        <v>0</v>
      </c>
      <c r="M78">
        <v>11170.22</v>
      </c>
      <c r="N78">
        <v>0</v>
      </c>
      <c r="O78">
        <v>0</v>
      </c>
      <c r="P78">
        <v>0</v>
      </c>
      <c r="Q78">
        <v>0</v>
      </c>
      <c r="R78">
        <v>0</v>
      </c>
      <c r="S78">
        <v>906299</v>
      </c>
      <c r="T78" s="2">
        <v>45002</v>
      </c>
      <c r="V78" t="s">
        <v>31</v>
      </c>
      <c r="W78">
        <v>2808</v>
      </c>
      <c r="X78">
        <v>0</v>
      </c>
      <c r="Y78" t="s">
        <v>551</v>
      </c>
      <c r="Z78">
        <v>246374.43</v>
      </c>
      <c r="AA78" t="s">
        <v>3086</v>
      </c>
      <c r="AB78">
        <v>89031</v>
      </c>
      <c r="AC78">
        <v>0.31</v>
      </c>
      <c r="AD78" t="s">
        <v>3301</v>
      </c>
    </row>
    <row r="79" spans="1:30" x14ac:dyDescent="0.25">
      <c r="A79">
        <v>5012</v>
      </c>
      <c r="B79" t="s">
        <v>186</v>
      </c>
      <c r="C79" t="s">
        <v>187</v>
      </c>
      <c r="D79" s="11">
        <f t="shared" si="1"/>
        <v>2807212.98</v>
      </c>
      <c r="E79">
        <v>2807212.98</v>
      </c>
      <c r="F79">
        <v>0</v>
      </c>
      <c r="G79">
        <v>0</v>
      </c>
      <c r="H79">
        <v>0</v>
      </c>
      <c r="I79">
        <v>393009.82</v>
      </c>
      <c r="J79">
        <v>84216.39</v>
      </c>
      <c r="K79">
        <v>70180.320000000007</v>
      </c>
      <c r="L79">
        <v>0</v>
      </c>
      <c r="M79">
        <v>11170.22</v>
      </c>
      <c r="N79">
        <v>0</v>
      </c>
      <c r="O79">
        <v>0</v>
      </c>
      <c r="P79">
        <v>0</v>
      </c>
      <c r="Q79">
        <v>0</v>
      </c>
      <c r="R79">
        <v>0</v>
      </c>
      <c r="S79">
        <v>2248636</v>
      </c>
      <c r="T79" s="2">
        <v>45261</v>
      </c>
      <c r="V79" t="s">
        <v>31</v>
      </c>
      <c r="W79">
        <v>105408</v>
      </c>
      <c r="X79">
        <v>0</v>
      </c>
      <c r="Y79" t="s">
        <v>551</v>
      </c>
      <c r="Z79">
        <v>0</v>
      </c>
      <c r="AA79" t="s">
        <v>3086</v>
      </c>
      <c r="AB79">
        <v>682691</v>
      </c>
      <c r="AC79">
        <v>-0.23</v>
      </c>
      <c r="AD79" t="s">
        <v>3307</v>
      </c>
    </row>
    <row r="80" spans="1:30" x14ac:dyDescent="0.25">
      <c r="A80">
        <v>5028</v>
      </c>
      <c r="B80" t="s">
        <v>188</v>
      </c>
      <c r="C80" t="s">
        <v>189</v>
      </c>
      <c r="D80" s="11">
        <f t="shared" si="1"/>
        <v>835650.4</v>
      </c>
      <c r="E80">
        <v>835650.4</v>
      </c>
      <c r="F80">
        <v>0</v>
      </c>
      <c r="G80">
        <v>0</v>
      </c>
      <c r="H80">
        <v>0</v>
      </c>
      <c r="I80">
        <v>116991.06</v>
      </c>
      <c r="J80">
        <v>25069.51</v>
      </c>
      <c r="K80">
        <v>20891.259999999998</v>
      </c>
      <c r="L80">
        <v>0</v>
      </c>
      <c r="M80">
        <v>11170.22</v>
      </c>
      <c r="N80">
        <v>0</v>
      </c>
      <c r="O80">
        <v>0</v>
      </c>
      <c r="P80">
        <v>0</v>
      </c>
      <c r="Q80">
        <v>0</v>
      </c>
      <c r="R80">
        <v>0</v>
      </c>
      <c r="S80">
        <v>661528</v>
      </c>
      <c r="T80" s="2">
        <v>44896</v>
      </c>
      <c r="V80" t="s">
        <v>31</v>
      </c>
      <c r="W80">
        <v>3801</v>
      </c>
      <c r="X80">
        <v>0</v>
      </c>
      <c r="Y80" t="s">
        <v>551</v>
      </c>
      <c r="Z80">
        <v>0</v>
      </c>
      <c r="AA80" t="s">
        <v>3086</v>
      </c>
      <c r="AB80">
        <v>0</v>
      </c>
      <c r="AC80">
        <v>-0.35</v>
      </c>
      <c r="AD80" t="s">
        <v>3324</v>
      </c>
    </row>
    <row r="81" spans="1:30" x14ac:dyDescent="0.25">
      <c r="A81">
        <v>5044</v>
      </c>
      <c r="B81" t="s">
        <v>190</v>
      </c>
      <c r="C81" t="s">
        <v>191</v>
      </c>
      <c r="D81" s="11">
        <f t="shared" si="1"/>
        <v>766047.3</v>
      </c>
      <c r="E81">
        <v>766047.3</v>
      </c>
      <c r="F81">
        <v>0</v>
      </c>
      <c r="G81">
        <v>0</v>
      </c>
      <c r="H81">
        <v>0</v>
      </c>
      <c r="I81">
        <v>107246.62</v>
      </c>
      <c r="J81">
        <v>22981.42</v>
      </c>
      <c r="K81">
        <v>19151.18</v>
      </c>
      <c r="L81">
        <v>0</v>
      </c>
      <c r="M81">
        <v>11170.22</v>
      </c>
      <c r="N81">
        <v>0</v>
      </c>
      <c r="O81">
        <v>0</v>
      </c>
      <c r="P81">
        <v>0</v>
      </c>
      <c r="Q81">
        <v>-180000</v>
      </c>
      <c r="R81">
        <v>0</v>
      </c>
      <c r="S81">
        <v>425498</v>
      </c>
      <c r="T81" s="2">
        <v>45261</v>
      </c>
      <c r="V81" t="s">
        <v>31</v>
      </c>
      <c r="W81">
        <v>118903</v>
      </c>
      <c r="X81">
        <v>0</v>
      </c>
      <c r="Y81" t="s">
        <v>551</v>
      </c>
      <c r="Z81">
        <v>0</v>
      </c>
      <c r="AA81" t="s">
        <v>3122</v>
      </c>
      <c r="AB81">
        <v>48397.5</v>
      </c>
      <c r="AC81">
        <v>0.14000000000000001</v>
      </c>
      <c r="AD81" t="s">
        <v>3370</v>
      </c>
    </row>
    <row r="82" spans="1:30" x14ac:dyDescent="0.25">
      <c r="A82">
        <v>5077</v>
      </c>
      <c r="B82" t="s">
        <v>192</v>
      </c>
      <c r="C82" t="s">
        <v>193</v>
      </c>
      <c r="D82" s="11">
        <f t="shared" si="1"/>
        <v>941223.39</v>
      </c>
      <c r="E82">
        <v>941223.39</v>
      </c>
      <c r="F82">
        <v>0</v>
      </c>
      <c r="G82">
        <v>0</v>
      </c>
      <c r="H82">
        <v>0</v>
      </c>
      <c r="I82">
        <v>131771.28</v>
      </c>
      <c r="J82">
        <v>28236.7</v>
      </c>
      <c r="K82">
        <v>23530.58</v>
      </c>
      <c r="L82">
        <v>0</v>
      </c>
      <c r="M82">
        <v>11170.22</v>
      </c>
      <c r="N82">
        <v>0</v>
      </c>
      <c r="O82">
        <v>0</v>
      </c>
      <c r="P82">
        <v>0</v>
      </c>
      <c r="Q82">
        <v>-40000</v>
      </c>
      <c r="R82">
        <v>0</v>
      </c>
      <c r="S82">
        <v>706515</v>
      </c>
      <c r="T82" s="2">
        <v>45261</v>
      </c>
      <c r="V82" t="s">
        <v>31</v>
      </c>
      <c r="W82">
        <v>1508</v>
      </c>
      <c r="X82">
        <v>0</v>
      </c>
      <c r="Y82" t="s">
        <v>551</v>
      </c>
      <c r="Z82">
        <v>0</v>
      </c>
      <c r="AA82" t="s">
        <v>3086</v>
      </c>
      <c r="AB82">
        <v>89444.42</v>
      </c>
      <c r="AC82">
        <v>0.39</v>
      </c>
      <c r="AD82" t="s">
        <v>3371</v>
      </c>
    </row>
    <row r="83" spans="1:30" x14ac:dyDescent="0.25">
      <c r="A83">
        <v>5093</v>
      </c>
      <c r="B83" t="s">
        <v>687</v>
      </c>
      <c r="C83" t="s">
        <v>688</v>
      </c>
      <c r="D83" s="11">
        <f t="shared" si="1"/>
        <v>891898.4</v>
      </c>
      <c r="E83">
        <v>544698.4</v>
      </c>
      <c r="F83">
        <v>347200</v>
      </c>
      <c r="G83">
        <v>0</v>
      </c>
      <c r="H83">
        <v>0</v>
      </c>
      <c r="I83">
        <v>124865.77</v>
      </c>
      <c r="J83">
        <v>26756.95</v>
      </c>
      <c r="K83">
        <v>22297.46</v>
      </c>
      <c r="L83">
        <v>0</v>
      </c>
      <c r="M83">
        <v>11170.22</v>
      </c>
      <c r="N83">
        <v>0</v>
      </c>
      <c r="O83">
        <v>0</v>
      </c>
      <c r="P83">
        <v>0</v>
      </c>
      <c r="Q83">
        <v>-80000</v>
      </c>
      <c r="R83">
        <v>0</v>
      </c>
      <c r="S83">
        <v>626808</v>
      </c>
      <c r="T83" s="2">
        <v>45418</v>
      </c>
      <c r="V83" t="s">
        <v>31</v>
      </c>
      <c r="W83">
        <v>2808</v>
      </c>
      <c r="X83">
        <v>0</v>
      </c>
      <c r="Y83" t="s">
        <v>551</v>
      </c>
      <c r="Z83">
        <v>0</v>
      </c>
      <c r="AA83" t="s">
        <v>3122</v>
      </c>
      <c r="AB83">
        <v>9300</v>
      </c>
      <c r="AC83">
        <v>0</v>
      </c>
      <c r="AD83" t="s">
        <v>3372</v>
      </c>
    </row>
    <row r="84" spans="1:30" x14ac:dyDescent="0.25">
      <c r="A84">
        <v>5094</v>
      </c>
      <c r="B84" t="s">
        <v>1450</v>
      </c>
      <c r="C84" t="s">
        <v>1495</v>
      </c>
      <c r="D84" s="11">
        <f t="shared" si="1"/>
        <v>798330.45</v>
      </c>
      <c r="E84">
        <v>798330.45</v>
      </c>
      <c r="F84">
        <v>0</v>
      </c>
      <c r="G84">
        <v>0</v>
      </c>
      <c r="H84">
        <v>0</v>
      </c>
      <c r="I84">
        <v>111766.26</v>
      </c>
      <c r="J84">
        <v>23949.91</v>
      </c>
      <c r="K84">
        <v>19958.259999999998</v>
      </c>
      <c r="L84">
        <v>0</v>
      </c>
      <c r="M84">
        <v>11170.22</v>
      </c>
      <c r="N84">
        <v>0</v>
      </c>
      <c r="O84">
        <v>0</v>
      </c>
      <c r="P84">
        <v>0</v>
      </c>
      <c r="Q84">
        <v>-180000</v>
      </c>
      <c r="R84">
        <v>0</v>
      </c>
      <c r="S84">
        <v>451486</v>
      </c>
      <c r="T84" s="2">
        <v>45446</v>
      </c>
      <c r="V84" t="s">
        <v>31</v>
      </c>
      <c r="W84">
        <v>105408</v>
      </c>
      <c r="X84">
        <v>0</v>
      </c>
      <c r="Y84" t="s">
        <v>551</v>
      </c>
      <c r="Z84">
        <v>0</v>
      </c>
      <c r="AA84" t="s">
        <v>3086</v>
      </c>
      <c r="AB84">
        <v>44309.25</v>
      </c>
      <c r="AC84">
        <v>0.2</v>
      </c>
      <c r="AD84" t="s">
        <v>3373</v>
      </c>
    </row>
    <row r="85" spans="1:30" x14ac:dyDescent="0.25">
      <c r="A85">
        <v>5156</v>
      </c>
      <c r="B85" t="s">
        <v>194</v>
      </c>
      <c r="C85" t="s">
        <v>195</v>
      </c>
      <c r="D85" s="11">
        <f t="shared" si="1"/>
        <v>400714</v>
      </c>
      <c r="E85">
        <v>0</v>
      </c>
      <c r="F85">
        <v>400714</v>
      </c>
      <c r="G85">
        <v>0</v>
      </c>
      <c r="H85">
        <v>0</v>
      </c>
      <c r="I85">
        <v>56099.96</v>
      </c>
      <c r="J85">
        <v>15026.88</v>
      </c>
      <c r="K85">
        <v>4007.14</v>
      </c>
      <c r="L85">
        <v>0</v>
      </c>
      <c r="M85">
        <v>0</v>
      </c>
      <c r="N85">
        <v>0</v>
      </c>
      <c r="O85">
        <v>0</v>
      </c>
      <c r="P85">
        <v>0</v>
      </c>
      <c r="Q85">
        <v>3005.46</v>
      </c>
      <c r="R85">
        <v>3005.46</v>
      </c>
      <c r="S85">
        <v>328585</v>
      </c>
      <c r="T85" s="2">
        <v>42476</v>
      </c>
      <c r="V85" t="s">
        <v>31</v>
      </c>
      <c r="W85">
        <v>406</v>
      </c>
      <c r="X85">
        <v>0</v>
      </c>
      <c r="Y85" t="s">
        <v>551</v>
      </c>
      <c r="Z85">
        <v>0</v>
      </c>
      <c r="AA85" t="s">
        <v>196</v>
      </c>
      <c r="AB85">
        <v>0</v>
      </c>
      <c r="AC85">
        <v>-0.48</v>
      </c>
      <c r="AD85" t="s">
        <v>3374</v>
      </c>
    </row>
    <row r="86" spans="1:30" x14ac:dyDescent="0.25">
      <c r="A86">
        <v>5183</v>
      </c>
      <c r="B86" t="s">
        <v>197</v>
      </c>
      <c r="C86" t="s">
        <v>198</v>
      </c>
      <c r="D86" s="11">
        <f t="shared" si="1"/>
        <v>910208.9</v>
      </c>
      <c r="E86">
        <v>910208.9</v>
      </c>
      <c r="F86">
        <v>0</v>
      </c>
      <c r="G86">
        <v>0</v>
      </c>
      <c r="H86">
        <v>0</v>
      </c>
      <c r="I86">
        <v>127429.25</v>
      </c>
      <c r="J86">
        <v>27306.27</v>
      </c>
      <c r="K86">
        <v>22755.22</v>
      </c>
      <c r="L86">
        <v>0</v>
      </c>
      <c r="M86">
        <v>11170.22</v>
      </c>
      <c r="N86">
        <v>0</v>
      </c>
      <c r="O86">
        <v>0</v>
      </c>
      <c r="P86">
        <v>0</v>
      </c>
      <c r="Q86">
        <v>0</v>
      </c>
      <c r="R86">
        <v>0</v>
      </c>
      <c r="S86">
        <v>721548</v>
      </c>
      <c r="T86" s="2">
        <v>45261</v>
      </c>
      <c r="V86" t="s">
        <v>31</v>
      </c>
      <c r="W86">
        <v>126205</v>
      </c>
      <c r="X86">
        <v>0</v>
      </c>
      <c r="Y86" t="s">
        <v>551</v>
      </c>
      <c r="Z86">
        <v>0</v>
      </c>
      <c r="AA86" t="s">
        <v>3086</v>
      </c>
      <c r="AB86">
        <v>63647.5</v>
      </c>
      <c r="AC86">
        <v>0.06</v>
      </c>
      <c r="AD86" t="s">
        <v>3338</v>
      </c>
    </row>
    <row r="87" spans="1:30" x14ac:dyDescent="0.25">
      <c r="A87">
        <v>5206</v>
      </c>
      <c r="B87" t="s">
        <v>2187</v>
      </c>
      <c r="C87" t="s">
        <v>1593</v>
      </c>
      <c r="D87" s="11">
        <f t="shared" si="1"/>
        <v>1494292.95</v>
      </c>
      <c r="E87">
        <v>1208258.3999999999</v>
      </c>
      <c r="F87">
        <v>0</v>
      </c>
      <c r="G87">
        <v>0</v>
      </c>
      <c r="H87">
        <v>0</v>
      </c>
      <c r="I87">
        <v>209201.01</v>
      </c>
      <c r="J87">
        <v>44828.79</v>
      </c>
      <c r="K87">
        <v>37357.32</v>
      </c>
      <c r="L87">
        <v>0</v>
      </c>
      <c r="M87">
        <v>11170.22</v>
      </c>
      <c r="N87">
        <v>0</v>
      </c>
      <c r="O87">
        <v>0</v>
      </c>
      <c r="P87">
        <v>0</v>
      </c>
      <c r="Q87">
        <v>0</v>
      </c>
      <c r="R87">
        <v>0</v>
      </c>
      <c r="S87">
        <v>1191736</v>
      </c>
      <c r="T87" s="2">
        <v>45516</v>
      </c>
      <c r="V87" t="s">
        <v>31</v>
      </c>
      <c r="W87">
        <v>2501</v>
      </c>
      <c r="X87">
        <v>0</v>
      </c>
      <c r="Y87" t="s">
        <v>551</v>
      </c>
      <c r="Z87">
        <v>286034.55</v>
      </c>
      <c r="AA87" t="s">
        <v>3083</v>
      </c>
      <c r="AB87">
        <v>215982</v>
      </c>
      <c r="AC87">
        <v>0.39</v>
      </c>
      <c r="AD87" t="s">
        <v>3375</v>
      </c>
    </row>
    <row r="88" spans="1:30" x14ac:dyDescent="0.25">
      <c r="A88">
        <v>5217</v>
      </c>
      <c r="B88" t="s">
        <v>201</v>
      </c>
      <c r="C88" t="s">
        <v>202</v>
      </c>
      <c r="D88" s="11">
        <f t="shared" si="1"/>
        <v>982419.73</v>
      </c>
      <c r="E88">
        <v>982419.73</v>
      </c>
      <c r="F88">
        <v>0</v>
      </c>
      <c r="G88">
        <v>0</v>
      </c>
      <c r="H88">
        <v>0</v>
      </c>
      <c r="I88">
        <v>137538.76999999999</v>
      </c>
      <c r="J88">
        <v>29472.6</v>
      </c>
      <c r="K88">
        <v>24560.49</v>
      </c>
      <c r="L88">
        <v>0</v>
      </c>
      <c r="M88">
        <v>11170.22</v>
      </c>
      <c r="N88">
        <v>0</v>
      </c>
      <c r="O88">
        <v>0</v>
      </c>
      <c r="P88">
        <v>0</v>
      </c>
      <c r="Q88">
        <v>0</v>
      </c>
      <c r="R88">
        <v>0</v>
      </c>
      <c r="S88">
        <v>779677</v>
      </c>
      <c r="T88" s="2">
        <v>45261</v>
      </c>
      <c r="V88" t="s">
        <v>31</v>
      </c>
      <c r="W88">
        <v>121705</v>
      </c>
      <c r="X88">
        <v>0</v>
      </c>
      <c r="Y88" t="s">
        <v>551</v>
      </c>
      <c r="Z88">
        <v>0</v>
      </c>
      <c r="AA88" t="s">
        <v>3086</v>
      </c>
      <c r="AB88">
        <v>125013.14</v>
      </c>
      <c r="AC88">
        <v>-0.65</v>
      </c>
      <c r="AD88" t="s">
        <v>3376</v>
      </c>
    </row>
    <row r="89" spans="1:30" x14ac:dyDescent="0.25">
      <c r="A89">
        <v>5222</v>
      </c>
      <c r="B89" t="s">
        <v>203</v>
      </c>
      <c r="C89" t="s">
        <v>204</v>
      </c>
      <c r="D89" s="11">
        <f t="shared" si="1"/>
        <v>824714.6</v>
      </c>
      <c r="E89">
        <v>824714.6</v>
      </c>
      <c r="F89">
        <v>0</v>
      </c>
      <c r="G89">
        <v>0</v>
      </c>
      <c r="H89">
        <v>0</v>
      </c>
      <c r="I89">
        <v>115460.04</v>
      </c>
      <c r="J89">
        <v>24741.439999999999</v>
      </c>
      <c r="K89">
        <v>20617.87</v>
      </c>
      <c r="L89">
        <v>0</v>
      </c>
      <c r="M89">
        <v>11170.22</v>
      </c>
      <c r="N89">
        <v>0</v>
      </c>
      <c r="O89">
        <v>0</v>
      </c>
      <c r="P89">
        <v>0</v>
      </c>
      <c r="Q89">
        <v>0</v>
      </c>
      <c r="R89">
        <v>0</v>
      </c>
      <c r="S89">
        <v>652725</v>
      </c>
      <c r="T89" s="2">
        <v>45261</v>
      </c>
      <c r="V89" t="s">
        <v>31</v>
      </c>
      <c r="W89">
        <v>105408</v>
      </c>
      <c r="X89">
        <v>0</v>
      </c>
      <c r="Y89" t="s">
        <v>551</v>
      </c>
      <c r="Z89">
        <v>0</v>
      </c>
      <c r="AA89" t="s">
        <v>3086</v>
      </c>
      <c r="AB89">
        <v>5455.5</v>
      </c>
      <c r="AC89">
        <v>-0.03</v>
      </c>
      <c r="AD89" t="s">
        <v>3377</v>
      </c>
    </row>
    <row r="90" spans="1:30" x14ac:dyDescent="0.25">
      <c r="A90">
        <v>5223</v>
      </c>
      <c r="B90" t="s">
        <v>205</v>
      </c>
      <c r="C90" t="s">
        <v>206</v>
      </c>
      <c r="D90" s="11">
        <f t="shared" si="1"/>
        <v>894911.8</v>
      </c>
      <c r="E90">
        <v>894911.8</v>
      </c>
      <c r="F90">
        <v>0</v>
      </c>
      <c r="G90">
        <v>0</v>
      </c>
      <c r="H90">
        <v>0</v>
      </c>
      <c r="I90">
        <v>125287.66</v>
      </c>
      <c r="J90">
        <v>26847.360000000001</v>
      </c>
      <c r="K90">
        <v>22372.79</v>
      </c>
      <c r="L90">
        <v>0</v>
      </c>
      <c r="M90">
        <v>11170.22</v>
      </c>
      <c r="N90">
        <v>0</v>
      </c>
      <c r="O90">
        <v>177308.5</v>
      </c>
      <c r="P90">
        <v>0</v>
      </c>
      <c r="Q90">
        <v>-220000</v>
      </c>
      <c r="R90">
        <v>0</v>
      </c>
      <c r="S90">
        <v>311925</v>
      </c>
      <c r="T90" s="2">
        <v>45261</v>
      </c>
      <c r="V90" t="s">
        <v>31</v>
      </c>
      <c r="W90">
        <v>2808</v>
      </c>
      <c r="X90">
        <v>0</v>
      </c>
      <c r="Y90" t="s">
        <v>551</v>
      </c>
      <c r="Z90">
        <v>0</v>
      </c>
      <c r="AA90" t="s">
        <v>3086</v>
      </c>
      <c r="AB90">
        <v>63647.5</v>
      </c>
      <c r="AC90">
        <v>-0.27</v>
      </c>
      <c r="AD90" t="s">
        <v>3378</v>
      </c>
    </row>
    <row r="91" spans="1:30" x14ac:dyDescent="0.25">
      <c r="A91">
        <v>5235</v>
      </c>
      <c r="B91" t="s">
        <v>1530</v>
      </c>
      <c r="C91" t="s">
        <v>1496</v>
      </c>
      <c r="D91" s="11">
        <f t="shared" si="1"/>
        <v>305942</v>
      </c>
      <c r="E91">
        <v>305942</v>
      </c>
      <c r="F91">
        <v>0</v>
      </c>
      <c r="G91">
        <v>0</v>
      </c>
      <c r="H91">
        <v>0</v>
      </c>
      <c r="I91">
        <v>42831.88</v>
      </c>
      <c r="J91">
        <v>9178.26</v>
      </c>
      <c r="K91">
        <v>7648.55</v>
      </c>
      <c r="L91">
        <v>0</v>
      </c>
      <c r="M91">
        <v>0</v>
      </c>
      <c r="N91">
        <v>0</v>
      </c>
      <c r="O91">
        <v>0</v>
      </c>
      <c r="P91">
        <v>0</v>
      </c>
      <c r="Q91">
        <v>-40000</v>
      </c>
      <c r="R91">
        <v>0</v>
      </c>
      <c r="S91">
        <v>206283</v>
      </c>
      <c r="T91" s="2">
        <v>45461</v>
      </c>
      <c r="U91" s="2">
        <v>45609</v>
      </c>
      <c r="V91" t="s">
        <v>31</v>
      </c>
      <c r="W91">
        <v>105408</v>
      </c>
      <c r="X91">
        <v>0</v>
      </c>
      <c r="Y91" t="s">
        <v>551</v>
      </c>
      <c r="Z91">
        <v>0</v>
      </c>
      <c r="AA91" t="s">
        <v>3086</v>
      </c>
      <c r="AB91">
        <v>0</v>
      </c>
      <c r="AC91">
        <v>-0.31</v>
      </c>
      <c r="AD91" t="s">
        <v>3379</v>
      </c>
    </row>
    <row r="92" spans="1:30" x14ac:dyDescent="0.25">
      <c r="A92">
        <v>5239</v>
      </c>
      <c r="B92" t="s">
        <v>2576</v>
      </c>
      <c r="C92" t="s">
        <v>2577</v>
      </c>
      <c r="D92" s="11">
        <f t="shared" si="1"/>
        <v>382451.1</v>
      </c>
      <c r="E92">
        <v>382451.1</v>
      </c>
      <c r="F92">
        <v>0</v>
      </c>
      <c r="G92">
        <v>0</v>
      </c>
      <c r="H92">
        <v>0</v>
      </c>
      <c r="I92">
        <v>53543.16</v>
      </c>
      <c r="J92">
        <v>16251.84</v>
      </c>
      <c r="K92">
        <v>9561.2800000000007</v>
      </c>
      <c r="L92">
        <v>0</v>
      </c>
      <c r="M92">
        <v>11170.22</v>
      </c>
      <c r="N92">
        <v>0</v>
      </c>
      <c r="O92">
        <v>0</v>
      </c>
      <c r="P92">
        <v>0</v>
      </c>
      <c r="Q92">
        <v>4778.3</v>
      </c>
      <c r="R92">
        <v>4778.3</v>
      </c>
      <c r="S92">
        <v>538819</v>
      </c>
      <c r="T92" s="2">
        <v>45560</v>
      </c>
      <c r="V92" t="s">
        <v>31</v>
      </c>
      <c r="W92">
        <v>105408</v>
      </c>
      <c r="X92">
        <v>0</v>
      </c>
      <c r="Y92" t="s">
        <v>3380</v>
      </c>
      <c r="Z92">
        <v>0</v>
      </c>
      <c r="AA92" t="s">
        <v>3086</v>
      </c>
      <c r="AB92">
        <v>58835</v>
      </c>
      <c r="AC92">
        <v>0.1</v>
      </c>
      <c r="AD92" t="s">
        <v>3381</v>
      </c>
    </row>
    <row r="93" spans="1:30" x14ac:dyDescent="0.25">
      <c r="A93">
        <v>5255</v>
      </c>
      <c r="B93" t="s">
        <v>207</v>
      </c>
      <c r="C93" t="s">
        <v>208</v>
      </c>
      <c r="D93" s="11">
        <f t="shared" si="1"/>
        <v>815982.7</v>
      </c>
      <c r="E93">
        <v>815982.7</v>
      </c>
      <c r="F93">
        <v>0</v>
      </c>
      <c r="G93">
        <v>0</v>
      </c>
      <c r="H93">
        <v>0</v>
      </c>
      <c r="I93">
        <v>114237.58</v>
      </c>
      <c r="J93">
        <v>24479.48</v>
      </c>
      <c r="K93">
        <v>20399.57</v>
      </c>
      <c r="L93">
        <v>0</v>
      </c>
      <c r="M93">
        <v>11170.22</v>
      </c>
      <c r="N93">
        <v>0</v>
      </c>
      <c r="O93">
        <v>0</v>
      </c>
      <c r="P93">
        <v>0</v>
      </c>
      <c r="Q93">
        <v>0</v>
      </c>
      <c r="R93">
        <v>0</v>
      </c>
      <c r="S93">
        <v>645695</v>
      </c>
      <c r="T93" s="2">
        <v>45261</v>
      </c>
      <c r="V93" t="s">
        <v>31</v>
      </c>
      <c r="W93">
        <v>105408</v>
      </c>
      <c r="X93">
        <v>0</v>
      </c>
      <c r="Y93" t="s">
        <v>551</v>
      </c>
      <c r="Z93">
        <v>0</v>
      </c>
      <c r="AA93" t="s">
        <v>3086</v>
      </c>
      <c r="AB93">
        <v>0</v>
      </c>
      <c r="AC93">
        <v>-0.85</v>
      </c>
      <c r="AD93" t="s">
        <v>3382</v>
      </c>
    </row>
    <row r="94" spans="1:30" x14ac:dyDescent="0.25">
      <c r="A94">
        <v>5257</v>
      </c>
      <c r="B94" t="s">
        <v>528</v>
      </c>
      <c r="C94" t="s">
        <v>587</v>
      </c>
      <c r="D94" s="11">
        <f t="shared" si="1"/>
        <v>1105414.2</v>
      </c>
      <c r="E94">
        <v>866913.5</v>
      </c>
      <c r="F94">
        <v>0</v>
      </c>
      <c r="G94">
        <v>0</v>
      </c>
      <c r="H94">
        <v>0</v>
      </c>
      <c r="I94">
        <v>154757.99</v>
      </c>
      <c r="J94">
        <v>33162.43</v>
      </c>
      <c r="K94">
        <v>27635.360000000001</v>
      </c>
      <c r="L94">
        <v>0</v>
      </c>
      <c r="M94">
        <v>11170.22</v>
      </c>
      <c r="N94">
        <v>0</v>
      </c>
      <c r="O94">
        <v>0</v>
      </c>
      <c r="P94">
        <v>0</v>
      </c>
      <c r="Q94">
        <v>0</v>
      </c>
      <c r="R94">
        <v>0</v>
      </c>
      <c r="S94">
        <v>878688</v>
      </c>
      <c r="T94" s="2">
        <v>45324</v>
      </c>
      <c r="V94" t="s">
        <v>31</v>
      </c>
      <c r="W94">
        <v>105408</v>
      </c>
      <c r="X94">
        <v>0</v>
      </c>
      <c r="Y94" t="s">
        <v>551</v>
      </c>
      <c r="Z94">
        <v>238500.7</v>
      </c>
      <c r="AA94" t="s">
        <v>3086</v>
      </c>
      <c r="AB94">
        <v>78532.5</v>
      </c>
      <c r="AC94">
        <v>-0.2</v>
      </c>
      <c r="AD94" t="s">
        <v>3383</v>
      </c>
    </row>
    <row r="95" spans="1:30" x14ac:dyDescent="0.25">
      <c r="A95">
        <v>5271</v>
      </c>
      <c r="B95" t="s">
        <v>211</v>
      </c>
      <c r="C95" t="s">
        <v>212</v>
      </c>
      <c r="D95" s="11">
        <f t="shared" si="1"/>
        <v>889900.2</v>
      </c>
      <c r="E95">
        <v>889900.2</v>
      </c>
      <c r="F95">
        <v>0</v>
      </c>
      <c r="G95">
        <v>0</v>
      </c>
      <c r="H95">
        <v>0</v>
      </c>
      <c r="I95">
        <v>124586.02</v>
      </c>
      <c r="J95">
        <v>26697</v>
      </c>
      <c r="K95">
        <v>22247.51</v>
      </c>
      <c r="L95">
        <v>0</v>
      </c>
      <c r="M95">
        <v>11170.22</v>
      </c>
      <c r="N95">
        <v>0</v>
      </c>
      <c r="O95">
        <v>0</v>
      </c>
      <c r="P95">
        <v>0</v>
      </c>
      <c r="Q95">
        <v>-40000</v>
      </c>
      <c r="R95">
        <v>0</v>
      </c>
      <c r="S95">
        <v>865852</v>
      </c>
      <c r="T95" s="2">
        <v>45261</v>
      </c>
      <c r="V95" t="s">
        <v>31</v>
      </c>
      <c r="W95">
        <v>105408</v>
      </c>
      <c r="X95">
        <v>0</v>
      </c>
      <c r="Y95" t="s">
        <v>3384</v>
      </c>
      <c r="Z95">
        <v>0</v>
      </c>
      <c r="AA95" t="s">
        <v>3086</v>
      </c>
      <c r="AB95">
        <v>52492.5</v>
      </c>
      <c r="AC95">
        <v>-0.45</v>
      </c>
      <c r="AD95" t="s">
        <v>3385</v>
      </c>
    </row>
    <row r="96" spans="1:30" x14ac:dyDescent="0.25">
      <c r="A96">
        <v>5308</v>
      </c>
      <c r="B96" t="s">
        <v>647</v>
      </c>
      <c r="C96" t="s">
        <v>689</v>
      </c>
      <c r="D96" s="11">
        <f t="shared" si="1"/>
        <v>343308.5</v>
      </c>
      <c r="E96">
        <v>343308.5</v>
      </c>
      <c r="F96">
        <v>0</v>
      </c>
      <c r="G96">
        <v>0</v>
      </c>
      <c r="H96">
        <v>0</v>
      </c>
      <c r="I96">
        <v>48063.19</v>
      </c>
      <c r="J96">
        <v>10299.25</v>
      </c>
      <c r="K96">
        <v>8582.7099999999991</v>
      </c>
      <c r="L96">
        <v>0</v>
      </c>
      <c r="M96">
        <v>0</v>
      </c>
      <c r="N96">
        <v>0</v>
      </c>
      <c r="O96">
        <v>69090.75</v>
      </c>
      <c r="P96">
        <v>0</v>
      </c>
      <c r="Q96">
        <v>-40000</v>
      </c>
      <c r="R96">
        <v>0</v>
      </c>
      <c r="S96">
        <v>490909</v>
      </c>
      <c r="T96" s="2">
        <v>45581</v>
      </c>
      <c r="V96" t="s">
        <v>31</v>
      </c>
      <c r="W96">
        <v>105408</v>
      </c>
      <c r="X96">
        <v>0</v>
      </c>
      <c r="Y96" t="s">
        <v>3386</v>
      </c>
      <c r="Z96">
        <v>0</v>
      </c>
      <c r="AA96" t="s">
        <v>3086</v>
      </c>
      <c r="AB96">
        <v>53882.5</v>
      </c>
      <c r="AC96">
        <v>0.15</v>
      </c>
      <c r="AD96" t="s">
        <v>3387</v>
      </c>
    </row>
    <row r="97" spans="1:30" x14ac:dyDescent="0.25">
      <c r="A97">
        <v>5361</v>
      </c>
      <c r="B97" t="s">
        <v>636</v>
      </c>
      <c r="C97" t="s">
        <v>690</v>
      </c>
      <c r="D97" s="11">
        <f t="shared" si="1"/>
        <v>872455</v>
      </c>
      <c r="E97">
        <v>872455</v>
      </c>
      <c r="F97">
        <v>0</v>
      </c>
      <c r="G97">
        <v>0</v>
      </c>
      <c r="H97">
        <v>0</v>
      </c>
      <c r="I97">
        <v>122143.7</v>
      </c>
      <c r="J97">
        <v>26173.65</v>
      </c>
      <c r="K97">
        <v>21811.38</v>
      </c>
      <c r="L97">
        <v>0</v>
      </c>
      <c r="M97">
        <v>11170.22</v>
      </c>
      <c r="N97">
        <v>0</v>
      </c>
      <c r="O97">
        <v>0</v>
      </c>
      <c r="P97">
        <v>0</v>
      </c>
      <c r="Q97">
        <v>-80000</v>
      </c>
      <c r="R97">
        <v>0</v>
      </c>
      <c r="S97">
        <v>611156</v>
      </c>
      <c r="T97" s="2">
        <v>45390</v>
      </c>
      <c r="V97" t="s">
        <v>31</v>
      </c>
      <c r="W97">
        <v>2808</v>
      </c>
      <c r="X97">
        <v>0</v>
      </c>
      <c r="Y97" t="s">
        <v>551</v>
      </c>
      <c r="Z97">
        <v>0</v>
      </c>
      <c r="AA97" t="s">
        <v>3086</v>
      </c>
      <c r="AB97">
        <v>30670.5</v>
      </c>
      <c r="AC97">
        <v>-0.05</v>
      </c>
      <c r="AD97" t="s">
        <v>3388</v>
      </c>
    </row>
    <row r="98" spans="1:30" x14ac:dyDescent="0.25">
      <c r="A98">
        <v>5365</v>
      </c>
      <c r="B98" t="s">
        <v>637</v>
      </c>
      <c r="C98" t="s">
        <v>691</v>
      </c>
      <c r="D98" s="11">
        <f t="shared" si="1"/>
        <v>835650.4</v>
      </c>
      <c r="E98">
        <v>835650.4</v>
      </c>
      <c r="F98">
        <v>0</v>
      </c>
      <c r="G98">
        <v>0</v>
      </c>
      <c r="H98">
        <v>0</v>
      </c>
      <c r="I98">
        <v>116991.06</v>
      </c>
      <c r="J98">
        <v>25069.51</v>
      </c>
      <c r="K98">
        <v>20891.259999999998</v>
      </c>
      <c r="L98">
        <v>0</v>
      </c>
      <c r="M98">
        <v>11170.22</v>
      </c>
      <c r="N98">
        <v>0</v>
      </c>
      <c r="O98">
        <v>0</v>
      </c>
      <c r="P98">
        <v>0</v>
      </c>
      <c r="Q98">
        <v>0</v>
      </c>
      <c r="R98">
        <v>0</v>
      </c>
      <c r="S98">
        <v>661528</v>
      </c>
      <c r="T98" s="2">
        <v>45390</v>
      </c>
      <c r="V98" t="s">
        <v>31</v>
      </c>
      <c r="W98">
        <v>105408</v>
      </c>
      <c r="X98">
        <v>0</v>
      </c>
      <c r="Y98" t="s">
        <v>551</v>
      </c>
      <c r="Z98">
        <v>0</v>
      </c>
      <c r="AA98" t="s">
        <v>3086</v>
      </c>
      <c r="AB98">
        <v>0</v>
      </c>
      <c r="AC98">
        <v>-0.35</v>
      </c>
      <c r="AD98" t="s">
        <v>3324</v>
      </c>
    </row>
    <row r="99" spans="1:30" x14ac:dyDescent="0.25">
      <c r="A99">
        <v>5448</v>
      </c>
      <c r="B99" t="s">
        <v>217</v>
      </c>
      <c r="C99" t="s">
        <v>218</v>
      </c>
      <c r="D99" s="11">
        <f t="shared" si="1"/>
        <v>2289567.84</v>
      </c>
      <c r="E99">
        <v>2289567.84</v>
      </c>
      <c r="F99">
        <v>0</v>
      </c>
      <c r="G99">
        <v>0</v>
      </c>
      <c r="H99">
        <v>0</v>
      </c>
      <c r="I99">
        <v>320539.49</v>
      </c>
      <c r="J99">
        <v>68687.03</v>
      </c>
      <c r="K99">
        <v>57239.19</v>
      </c>
      <c r="L99">
        <v>0</v>
      </c>
      <c r="M99">
        <v>11170.22</v>
      </c>
      <c r="N99">
        <v>0</v>
      </c>
      <c r="O99">
        <v>0</v>
      </c>
      <c r="P99">
        <v>0</v>
      </c>
      <c r="Q99">
        <v>-40000</v>
      </c>
      <c r="R99">
        <v>0</v>
      </c>
      <c r="S99">
        <v>1791932</v>
      </c>
      <c r="T99" s="2">
        <v>45152</v>
      </c>
      <c r="V99" t="s">
        <v>31</v>
      </c>
      <c r="W99">
        <v>2808</v>
      </c>
      <c r="X99">
        <v>0</v>
      </c>
      <c r="Y99" t="s">
        <v>551</v>
      </c>
      <c r="Z99">
        <v>0</v>
      </c>
      <c r="AA99" t="s">
        <v>3086</v>
      </c>
      <c r="AB99">
        <v>566706</v>
      </c>
      <c r="AC99">
        <v>0.09</v>
      </c>
      <c r="AD99" t="s">
        <v>3389</v>
      </c>
    </row>
    <row r="100" spans="1:30" x14ac:dyDescent="0.25">
      <c r="A100">
        <v>5452</v>
      </c>
      <c r="B100" t="s">
        <v>219</v>
      </c>
      <c r="C100" t="s">
        <v>220</v>
      </c>
      <c r="D100" s="11">
        <f t="shared" si="1"/>
        <v>1351821.66</v>
      </c>
      <c r="E100">
        <v>1054714.5</v>
      </c>
      <c r="F100">
        <v>0</v>
      </c>
      <c r="G100">
        <v>0</v>
      </c>
      <c r="H100">
        <v>0</v>
      </c>
      <c r="I100">
        <v>189255.03</v>
      </c>
      <c r="J100">
        <v>40554.65</v>
      </c>
      <c r="K100">
        <v>33795.54</v>
      </c>
      <c r="L100">
        <v>0</v>
      </c>
      <c r="M100">
        <v>11170.22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1077046</v>
      </c>
      <c r="T100" s="2">
        <v>45293</v>
      </c>
      <c r="V100" t="s">
        <v>31</v>
      </c>
      <c r="W100">
        <v>105408</v>
      </c>
      <c r="X100">
        <v>0</v>
      </c>
      <c r="Y100" t="s">
        <v>551</v>
      </c>
      <c r="Z100">
        <v>297107.15999999997</v>
      </c>
      <c r="AA100" t="s">
        <v>3086</v>
      </c>
      <c r="AB100">
        <v>205020</v>
      </c>
      <c r="AC100">
        <v>-0.22</v>
      </c>
      <c r="AD100" t="s">
        <v>3334</v>
      </c>
    </row>
    <row r="101" spans="1:30" x14ac:dyDescent="0.25">
      <c r="A101">
        <v>5461</v>
      </c>
      <c r="B101" t="s">
        <v>1830</v>
      </c>
      <c r="C101" t="s">
        <v>1831</v>
      </c>
      <c r="D101" s="11">
        <f t="shared" si="1"/>
        <v>1294578.8999999999</v>
      </c>
      <c r="E101">
        <v>1010343.1</v>
      </c>
      <c r="F101">
        <v>0</v>
      </c>
      <c r="G101">
        <v>0</v>
      </c>
      <c r="H101">
        <v>0</v>
      </c>
      <c r="I101">
        <v>181241.05</v>
      </c>
      <c r="J101">
        <v>38837.370000000003</v>
      </c>
      <c r="K101">
        <v>32364.47</v>
      </c>
      <c r="L101">
        <v>0</v>
      </c>
      <c r="M101">
        <v>11170.22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1030965</v>
      </c>
      <c r="T101" s="2">
        <v>45497</v>
      </c>
      <c r="V101" t="s">
        <v>31</v>
      </c>
      <c r="W101">
        <v>2808</v>
      </c>
      <c r="X101">
        <v>0</v>
      </c>
      <c r="Y101" t="s">
        <v>551</v>
      </c>
      <c r="Z101">
        <v>284235.8</v>
      </c>
      <c r="AA101" t="s">
        <v>3086</v>
      </c>
      <c r="AB101">
        <v>199564.5</v>
      </c>
      <c r="AC101">
        <v>-0.79</v>
      </c>
      <c r="AD101" t="s">
        <v>3390</v>
      </c>
    </row>
    <row r="102" spans="1:30" x14ac:dyDescent="0.25">
      <c r="A102">
        <v>5511</v>
      </c>
      <c r="B102" t="s">
        <v>221</v>
      </c>
      <c r="C102" t="s">
        <v>222</v>
      </c>
      <c r="D102" s="11">
        <f t="shared" si="1"/>
        <v>962399.7</v>
      </c>
      <c r="E102">
        <v>962399.7</v>
      </c>
      <c r="F102">
        <v>0</v>
      </c>
      <c r="G102">
        <v>0</v>
      </c>
      <c r="H102">
        <v>0</v>
      </c>
      <c r="I102">
        <v>134735.96</v>
      </c>
      <c r="J102">
        <v>28871.99</v>
      </c>
      <c r="K102">
        <v>24060</v>
      </c>
      <c r="L102">
        <v>0</v>
      </c>
      <c r="M102">
        <v>11170.22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1031468</v>
      </c>
      <c r="T102" s="2">
        <v>45497</v>
      </c>
      <c r="V102" t="s">
        <v>31</v>
      </c>
      <c r="W102">
        <v>110206</v>
      </c>
      <c r="X102">
        <v>0</v>
      </c>
      <c r="Y102" t="s">
        <v>3355</v>
      </c>
      <c r="Z102">
        <v>0</v>
      </c>
      <c r="AA102" t="s">
        <v>3086</v>
      </c>
      <c r="AB102">
        <v>107934.5</v>
      </c>
      <c r="AC102">
        <v>-0.53</v>
      </c>
      <c r="AD102" t="s">
        <v>3316</v>
      </c>
    </row>
    <row r="103" spans="1:30" x14ac:dyDescent="0.25">
      <c r="A103">
        <v>5524</v>
      </c>
      <c r="B103" t="s">
        <v>3391</v>
      </c>
      <c r="C103" t="s">
        <v>1596</v>
      </c>
      <c r="D103" s="11">
        <f t="shared" si="1"/>
        <v>220392.12</v>
      </c>
      <c r="E103">
        <v>170939</v>
      </c>
      <c r="F103">
        <v>0</v>
      </c>
      <c r="G103">
        <v>0</v>
      </c>
      <c r="H103">
        <v>0</v>
      </c>
      <c r="I103">
        <v>30854.89</v>
      </c>
      <c r="J103">
        <v>16251.84</v>
      </c>
      <c r="K103">
        <v>5509.8</v>
      </c>
      <c r="L103">
        <v>0</v>
      </c>
      <c r="M103">
        <v>11170.22</v>
      </c>
      <c r="N103">
        <v>0</v>
      </c>
      <c r="O103">
        <v>0</v>
      </c>
      <c r="P103">
        <v>0</v>
      </c>
      <c r="Q103">
        <v>9640.08</v>
      </c>
      <c r="R103">
        <v>9640.08</v>
      </c>
      <c r="S103">
        <v>166245</v>
      </c>
      <c r="T103" s="2">
        <v>45618</v>
      </c>
      <c r="V103" t="s">
        <v>31</v>
      </c>
      <c r="W103">
        <v>100106</v>
      </c>
      <c r="X103">
        <v>0</v>
      </c>
      <c r="Y103" t="s">
        <v>551</v>
      </c>
      <c r="Z103">
        <v>49453.120000000003</v>
      </c>
      <c r="AA103" t="s">
        <v>3086</v>
      </c>
      <c r="AB103">
        <v>16366.5</v>
      </c>
      <c r="AC103">
        <v>-0.45</v>
      </c>
      <c r="AD103" t="s">
        <v>3392</v>
      </c>
    </row>
    <row r="104" spans="1:30" x14ac:dyDescent="0.25">
      <c r="A104">
        <v>5656</v>
      </c>
      <c r="B104" t="s">
        <v>223</v>
      </c>
      <c r="C104" t="s">
        <v>224</v>
      </c>
      <c r="D104" s="11">
        <f t="shared" si="1"/>
        <v>835650.4</v>
      </c>
      <c r="E104">
        <v>835650.4</v>
      </c>
      <c r="F104">
        <v>0</v>
      </c>
      <c r="G104">
        <v>0</v>
      </c>
      <c r="H104">
        <v>0</v>
      </c>
      <c r="I104">
        <v>116991.06</v>
      </c>
      <c r="J104">
        <v>25069.51</v>
      </c>
      <c r="K104">
        <v>20891.259999999998</v>
      </c>
      <c r="L104">
        <v>0</v>
      </c>
      <c r="M104">
        <v>11170.22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661528</v>
      </c>
      <c r="T104" s="2">
        <v>45261</v>
      </c>
      <c r="V104" t="s">
        <v>31</v>
      </c>
      <c r="W104">
        <v>105408</v>
      </c>
      <c r="X104">
        <v>0</v>
      </c>
      <c r="Y104" t="s">
        <v>551</v>
      </c>
      <c r="Z104">
        <v>0</v>
      </c>
      <c r="AA104" t="s">
        <v>3086</v>
      </c>
      <c r="AB104">
        <v>0</v>
      </c>
      <c r="AC104">
        <v>-0.35</v>
      </c>
      <c r="AD104" t="s">
        <v>3324</v>
      </c>
    </row>
    <row r="105" spans="1:30" x14ac:dyDescent="0.25">
      <c r="A105">
        <v>5664</v>
      </c>
      <c r="B105" t="s">
        <v>225</v>
      </c>
      <c r="C105" t="s">
        <v>226</v>
      </c>
      <c r="D105" s="11">
        <f t="shared" si="1"/>
        <v>838674.5</v>
      </c>
      <c r="E105">
        <v>462130.5</v>
      </c>
      <c r="F105">
        <v>376544</v>
      </c>
      <c r="G105">
        <v>0</v>
      </c>
      <c r="H105">
        <v>0</v>
      </c>
      <c r="I105">
        <v>117414.44</v>
      </c>
      <c r="J105">
        <v>28890.799999999999</v>
      </c>
      <c r="K105">
        <v>20966.86</v>
      </c>
      <c r="L105">
        <v>0</v>
      </c>
      <c r="M105">
        <v>11170.22</v>
      </c>
      <c r="N105">
        <v>0</v>
      </c>
      <c r="O105">
        <v>0</v>
      </c>
      <c r="P105">
        <v>0</v>
      </c>
      <c r="Q105">
        <v>-76269.440000000002</v>
      </c>
      <c r="R105">
        <v>3730.56</v>
      </c>
      <c r="S105">
        <v>583963</v>
      </c>
      <c r="T105" s="2">
        <v>45176</v>
      </c>
      <c r="V105" t="s">
        <v>31</v>
      </c>
      <c r="W105">
        <v>105408</v>
      </c>
      <c r="X105">
        <v>0</v>
      </c>
      <c r="Y105" t="s">
        <v>551</v>
      </c>
      <c r="Z105">
        <v>0</v>
      </c>
      <c r="AA105" t="s">
        <v>3086</v>
      </c>
      <c r="AB105">
        <v>0</v>
      </c>
      <c r="AC105">
        <v>0.26</v>
      </c>
      <c r="AD105" t="s">
        <v>3393</v>
      </c>
    </row>
    <row r="106" spans="1:30" x14ac:dyDescent="0.25">
      <c r="A106">
        <v>5700</v>
      </c>
      <c r="B106" t="s">
        <v>227</v>
      </c>
      <c r="C106" t="s">
        <v>228</v>
      </c>
      <c r="D106" s="11">
        <f t="shared" si="1"/>
        <v>881358.4</v>
      </c>
      <c r="E106">
        <v>534158.4</v>
      </c>
      <c r="F106">
        <v>347200</v>
      </c>
      <c r="G106">
        <v>0</v>
      </c>
      <c r="H106">
        <v>0</v>
      </c>
      <c r="I106">
        <v>123390.17</v>
      </c>
      <c r="J106">
        <v>26440.75</v>
      </c>
      <c r="K106">
        <v>22033.96</v>
      </c>
      <c r="L106">
        <v>0</v>
      </c>
      <c r="M106">
        <v>11170.22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698324</v>
      </c>
      <c r="T106" s="2">
        <v>45261</v>
      </c>
      <c r="V106" t="s">
        <v>31</v>
      </c>
      <c r="W106">
        <v>105408</v>
      </c>
      <c r="X106">
        <v>0</v>
      </c>
      <c r="Y106" t="s">
        <v>551</v>
      </c>
      <c r="Z106">
        <v>0</v>
      </c>
      <c r="AA106" t="s">
        <v>3122</v>
      </c>
      <c r="AB106">
        <v>0</v>
      </c>
      <c r="AC106">
        <v>0.7</v>
      </c>
      <c r="AD106" t="s">
        <v>3394</v>
      </c>
    </row>
    <row r="107" spans="1:30" x14ac:dyDescent="0.25">
      <c r="A107">
        <v>5716</v>
      </c>
      <c r="B107" t="s">
        <v>229</v>
      </c>
      <c r="C107" t="s">
        <v>230</v>
      </c>
      <c r="D107" s="11">
        <f t="shared" si="1"/>
        <v>968451.89999999991</v>
      </c>
      <c r="E107">
        <v>746849.1</v>
      </c>
      <c r="F107">
        <v>0</v>
      </c>
      <c r="G107">
        <v>0</v>
      </c>
      <c r="H107">
        <v>0</v>
      </c>
      <c r="I107">
        <v>135583.26999999999</v>
      </c>
      <c r="J107">
        <v>29053.56</v>
      </c>
      <c r="K107">
        <v>24211.3</v>
      </c>
      <c r="L107">
        <v>0</v>
      </c>
      <c r="M107">
        <v>11170.22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768434</v>
      </c>
      <c r="T107" s="2">
        <v>45026</v>
      </c>
      <c r="V107" t="s">
        <v>31</v>
      </c>
      <c r="W107">
        <v>105408</v>
      </c>
      <c r="X107">
        <v>0</v>
      </c>
      <c r="Y107" t="s">
        <v>551</v>
      </c>
      <c r="Z107">
        <v>221602.8</v>
      </c>
      <c r="AA107" t="s">
        <v>3086</v>
      </c>
      <c r="AB107">
        <v>78532.5</v>
      </c>
      <c r="AC107">
        <v>0.45</v>
      </c>
      <c r="AD107" t="s">
        <v>3395</v>
      </c>
    </row>
    <row r="108" spans="1:30" x14ac:dyDescent="0.25">
      <c r="A108">
        <v>5728</v>
      </c>
      <c r="B108" t="s">
        <v>1446</v>
      </c>
      <c r="C108" t="s">
        <v>1497</v>
      </c>
      <c r="D108" s="11">
        <f t="shared" si="1"/>
        <v>980720</v>
      </c>
      <c r="E108">
        <v>980720</v>
      </c>
      <c r="F108">
        <v>0</v>
      </c>
      <c r="G108">
        <v>0</v>
      </c>
      <c r="H108">
        <v>0</v>
      </c>
      <c r="I108">
        <v>137300.79999999999</v>
      </c>
      <c r="J108">
        <v>29421.599999999999</v>
      </c>
      <c r="K108">
        <v>24518</v>
      </c>
      <c r="L108">
        <v>0</v>
      </c>
      <c r="M108">
        <v>11170.22</v>
      </c>
      <c r="N108">
        <v>0</v>
      </c>
      <c r="O108">
        <v>0</v>
      </c>
      <c r="P108">
        <v>0</v>
      </c>
      <c r="Q108">
        <v>-180000</v>
      </c>
      <c r="R108">
        <v>0</v>
      </c>
      <c r="S108">
        <v>598309</v>
      </c>
      <c r="T108" s="2">
        <v>45446</v>
      </c>
      <c r="V108" t="s">
        <v>31</v>
      </c>
      <c r="W108">
        <v>105408</v>
      </c>
      <c r="X108">
        <v>0</v>
      </c>
      <c r="Y108" t="s">
        <v>551</v>
      </c>
      <c r="Z108">
        <v>0</v>
      </c>
      <c r="AA108" t="s">
        <v>3083</v>
      </c>
      <c r="AB108">
        <v>0</v>
      </c>
      <c r="AC108">
        <v>-0.38</v>
      </c>
      <c r="AD108" t="s">
        <v>3396</v>
      </c>
    </row>
    <row r="109" spans="1:30" x14ac:dyDescent="0.25">
      <c r="A109">
        <v>5788</v>
      </c>
      <c r="B109" t="s">
        <v>231</v>
      </c>
      <c r="C109" t="s">
        <v>232</v>
      </c>
      <c r="D109" s="11">
        <f t="shared" si="1"/>
        <v>835650.4</v>
      </c>
      <c r="E109">
        <v>835650.4</v>
      </c>
      <c r="F109">
        <v>0</v>
      </c>
      <c r="G109">
        <v>0</v>
      </c>
      <c r="H109">
        <v>0</v>
      </c>
      <c r="I109">
        <v>116991.06</v>
      </c>
      <c r="J109">
        <v>25069.51</v>
      </c>
      <c r="K109">
        <v>20891.259999999998</v>
      </c>
      <c r="L109">
        <v>0</v>
      </c>
      <c r="M109">
        <v>11170.22</v>
      </c>
      <c r="N109">
        <v>0</v>
      </c>
      <c r="O109">
        <v>165382</v>
      </c>
      <c r="P109">
        <v>0</v>
      </c>
      <c r="Q109">
        <v>-80000</v>
      </c>
      <c r="R109">
        <v>0</v>
      </c>
      <c r="S109">
        <v>416146</v>
      </c>
      <c r="T109" s="2">
        <v>45110</v>
      </c>
      <c r="V109" t="s">
        <v>31</v>
      </c>
      <c r="W109">
        <v>105408</v>
      </c>
      <c r="X109">
        <v>0</v>
      </c>
      <c r="Y109" t="s">
        <v>551</v>
      </c>
      <c r="Z109">
        <v>0</v>
      </c>
      <c r="AA109" t="s">
        <v>3086</v>
      </c>
      <c r="AB109">
        <v>0</v>
      </c>
      <c r="AC109">
        <v>-0.35</v>
      </c>
      <c r="AD109" t="s">
        <v>3397</v>
      </c>
    </row>
    <row r="110" spans="1:30" x14ac:dyDescent="0.25">
      <c r="A110">
        <v>5816</v>
      </c>
      <c r="B110" t="s">
        <v>2604</v>
      </c>
      <c r="C110" t="s">
        <v>2605</v>
      </c>
      <c r="D110" s="11">
        <f t="shared" si="1"/>
        <v>488498.6</v>
      </c>
      <c r="E110">
        <v>488498.6</v>
      </c>
      <c r="F110">
        <v>0</v>
      </c>
      <c r="G110">
        <v>0</v>
      </c>
      <c r="H110">
        <v>0</v>
      </c>
      <c r="I110">
        <v>68389.81</v>
      </c>
      <c r="J110">
        <v>14654.96</v>
      </c>
      <c r="K110">
        <v>12212.47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515734</v>
      </c>
      <c r="T110" s="2">
        <v>45555</v>
      </c>
      <c r="V110" t="s">
        <v>31</v>
      </c>
      <c r="W110">
        <v>122104</v>
      </c>
      <c r="X110">
        <v>0</v>
      </c>
      <c r="Y110" t="s">
        <v>3305</v>
      </c>
      <c r="Z110">
        <v>0</v>
      </c>
      <c r="AA110" t="s">
        <v>3086</v>
      </c>
      <c r="AB110">
        <v>58835</v>
      </c>
      <c r="AC110">
        <v>-0.36</v>
      </c>
      <c r="AD110" t="s">
        <v>3322</v>
      </c>
    </row>
    <row r="111" spans="1:30" x14ac:dyDescent="0.25">
      <c r="A111">
        <v>5831</v>
      </c>
      <c r="B111" t="s">
        <v>235</v>
      </c>
      <c r="C111" t="s">
        <v>236</v>
      </c>
      <c r="D111" s="11">
        <f t="shared" si="1"/>
        <v>1397826.63</v>
      </c>
      <c r="E111">
        <v>1090238.2</v>
      </c>
      <c r="F111">
        <v>0</v>
      </c>
      <c r="G111">
        <v>0</v>
      </c>
      <c r="H111">
        <v>0</v>
      </c>
      <c r="I111">
        <v>195695.73</v>
      </c>
      <c r="J111">
        <v>41934.800000000003</v>
      </c>
      <c r="K111">
        <v>34945.67</v>
      </c>
      <c r="L111">
        <v>0</v>
      </c>
      <c r="M111">
        <v>11170.22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1114080</v>
      </c>
      <c r="T111" s="2">
        <v>45261</v>
      </c>
      <c r="V111" t="s">
        <v>31</v>
      </c>
      <c r="W111">
        <v>105408</v>
      </c>
      <c r="X111">
        <v>0</v>
      </c>
      <c r="Y111" t="s">
        <v>551</v>
      </c>
      <c r="Z111">
        <v>307588.43</v>
      </c>
      <c r="AA111" t="s">
        <v>3086</v>
      </c>
      <c r="AB111">
        <v>215518.5</v>
      </c>
      <c r="AC111">
        <v>-0.21</v>
      </c>
      <c r="AD111" t="s">
        <v>3398</v>
      </c>
    </row>
    <row r="112" spans="1:30" x14ac:dyDescent="0.25">
      <c r="A112">
        <v>5853</v>
      </c>
      <c r="B112" t="s">
        <v>694</v>
      </c>
      <c r="C112" t="s">
        <v>695</v>
      </c>
      <c r="D112" s="11">
        <f t="shared" si="1"/>
        <v>1652854.1099999999</v>
      </c>
      <c r="E112">
        <v>1533624.67</v>
      </c>
      <c r="F112">
        <v>0</v>
      </c>
      <c r="G112">
        <v>0</v>
      </c>
      <c r="H112">
        <v>0</v>
      </c>
      <c r="I112">
        <v>231399.57</v>
      </c>
      <c r="J112">
        <v>49585.62</v>
      </c>
      <c r="K112">
        <v>41321.35</v>
      </c>
      <c r="L112">
        <v>0</v>
      </c>
      <c r="M112">
        <v>11170.22</v>
      </c>
      <c r="N112">
        <v>0</v>
      </c>
      <c r="O112">
        <v>395813.4</v>
      </c>
      <c r="P112">
        <v>0</v>
      </c>
      <c r="Q112">
        <v>0</v>
      </c>
      <c r="R112">
        <v>0</v>
      </c>
      <c r="S112">
        <v>923564</v>
      </c>
      <c r="T112" s="2">
        <v>45419</v>
      </c>
      <c r="V112" t="s">
        <v>31</v>
      </c>
      <c r="W112">
        <v>110206</v>
      </c>
      <c r="X112">
        <v>0</v>
      </c>
      <c r="Y112" t="s">
        <v>551</v>
      </c>
      <c r="Z112">
        <v>119229.44</v>
      </c>
      <c r="AA112" t="s">
        <v>3086</v>
      </c>
      <c r="AB112">
        <v>363034</v>
      </c>
      <c r="AC112">
        <v>0.05</v>
      </c>
      <c r="AD112" t="s">
        <v>3399</v>
      </c>
    </row>
    <row r="113" spans="1:30" x14ac:dyDescent="0.25">
      <c r="A113">
        <v>5966</v>
      </c>
      <c r="B113" t="s">
        <v>244</v>
      </c>
      <c r="C113" t="s">
        <v>245</v>
      </c>
      <c r="D113" s="11">
        <f t="shared" si="1"/>
        <v>1918766.14</v>
      </c>
      <c r="E113">
        <v>1918766.14</v>
      </c>
      <c r="F113">
        <v>0</v>
      </c>
      <c r="G113">
        <v>0</v>
      </c>
      <c r="H113">
        <v>0</v>
      </c>
      <c r="I113">
        <v>268627.25</v>
      </c>
      <c r="J113">
        <v>57562.98</v>
      </c>
      <c r="K113">
        <v>47969.15</v>
      </c>
      <c r="L113">
        <v>0</v>
      </c>
      <c r="M113">
        <v>11170.22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1533436</v>
      </c>
      <c r="T113" s="2">
        <v>45261</v>
      </c>
      <c r="V113" t="s">
        <v>31</v>
      </c>
      <c r="W113">
        <v>121705</v>
      </c>
      <c r="X113">
        <v>0</v>
      </c>
      <c r="Y113" t="s">
        <v>551</v>
      </c>
      <c r="Z113">
        <v>0</v>
      </c>
      <c r="AA113" t="s">
        <v>3086</v>
      </c>
      <c r="AB113">
        <v>366667</v>
      </c>
      <c r="AC113">
        <v>-0.54</v>
      </c>
      <c r="AD113" t="s">
        <v>3400</v>
      </c>
    </row>
    <row r="114" spans="1:30" x14ac:dyDescent="0.25">
      <c r="A114">
        <v>6034</v>
      </c>
      <c r="B114" t="s">
        <v>246</v>
      </c>
      <c r="C114" t="s">
        <v>247</v>
      </c>
      <c r="D114" s="11">
        <f t="shared" si="1"/>
        <v>1004158</v>
      </c>
      <c r="E114">
        <v>627614</v>
      </c>
      <c r="F114">
        <v>376544</v>
      </c>
      <c r="G114">
        <v>0</v>
      </c>
      <c r="H114">
        <v>0</v>
      </c>
      <c r="I114">
        <v>140582.12</v>
      </c>
      <c r="J114">
        <v>30124.74</v>
      </c>
      <c r="K114">
        <v>25103.95</v>
      </c>
      <c r="L114">
        <v>0</v>
      </c>
      <c r="M114">
        <v>11170.22</v>
      </c>
      <c r="N114">
        <v>0</v>
      </c>
      <c r="O114">
        <v>0</v>
      </c>
      <c r="P114">
        <v>0</v>
      </c>
      <c r="Q114">
        <v>-80000</v>
      </c>
      <c r="R114">
        <v>0</v>
      </c>
      <c r="S114">
        <v>717177</v>
      </c>
      <c r="T114" s="2">
        <v>45261</v>
      </c>
      <c r="V114" t="s">
        <v>31</v>
      </c>
      <c r="W114">
        <v>105408</v>
      </c>
      <c r="X114">
        <v>0</v>
      </c>
      <c r="Y114" t="s">
        <v>551</v>
      </c>
      <c r="Z114">
        <v>0</v>
      </c>
      <c r="AA114" t="s">
        <v>3086</v>
      </c>
      <c r="AB114">
        <v>0</v>
      </c>
      <c r="AC114">
        <v>0.03</v>
      </c>
      <c r="AD114" t="s">
        <v>3401</v>
      </c>
    </row>
    <row r="115" spans="1:30" x14ac:dyDescent="0.25">
      <c r="A115">
        <v>6109</v>
      </c>
      <c r="B115" t="s">
        <v>248</v>
      </c>
      <c r="C115" t="s">
        <v>249</v>
      </c>
      <c r="D115" s="11">
        <f t="shared" si="1"/>
        <v>739633.6</v>
      </c>
      <c r="E115">
        <v>739633.6</v>
      </c>
      <c r="F115">
        <v>0</v>
      </c>
      <c r="G115">
        <v>0</v>
      </c>
      <c r="H115">
        <v>0</v>
      </c>
      <c r="I115">
        <v>103548.71</v>
      </c>
      <c r="J115">
        <v>22189.01</v>
      </c>
      <c r="K115">
        <v>18490.84</v>
      </c>
      <c r="L115">
        <v>0</v>
      </c>
      <c r="M115">
        <v>11170.22</v>
      </c>
      <c r="N115">
        <v>0</v>
      </c>
      <c r="O115">
        <v>0</v>
      </c>
      <c r="P115">
        <v>0</v>
      </c>
      <c r="Q115">
        <v>-40000</v>
      </c>
      <c r="R115">
        <v>0</v>
      </c>
      <c r="S115">
        <v>544235</v>
      </c>
      <c r="T115" s="2">
        <v>45261</v>
      </c>
      <c r="V115" t="s">
        <v>31</v>
      </c>
      <c r="W115">
        <v>2808</v>
      </c>
      <c r="X115">
        <v>0</v>
      </c>
      <c r="Y115" t="s">
        <v>551</v>
      </c>
      <c r="Z115">
        <v>0</v>
      </c>
      <c r="AA115" t="s">
        <v>3086</v>
      </c>
      <c r="AB115">
        <v>0</v>
      </c>
      <c r="AC115">
        <v>0.18</v>
      </c>
      <c r="AD115" t="s">
        <v>3402</v>
      </c>
    </row>
    <row r="116" spans="1:30" x14ac:dyDescent="0.25">
      <c r="A116">
        <v>6132</v>
      </c>
      <c r="B116" t="s">
        <v>250</v>
      </c>
      <c r="C116" t="s">
        <v>251</v>
      </c>
      <c r="D116" s="11">
        <f t="shared" si="1"/>
        <v>835650.4</v>
      </c>
      <c r="E116">
        <v>835650.4</v>
      </c>
      <c r="F116">
        <v>0</v>
      </c>
      <c r="G116">
        <v>0</v>
      </c>
      <c r="H116">
        <v>0</v>
      </c>
      <c r="I116">
        <v>116991.06</v>
      </c>
      <c r="J116">
        <v>25069.51</v>
      </c>
      <c r="K116">
        <v>20891.259999999998</v>
      </c>
      <c r="L116">
        <v>0</v>
      </c>
      <c r="M116">
        <v>11170.22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661528</v>
      </c>
      <c r="T116" s="2">
        <v>45261</v>
      </c>
      <c r="V116" t="s">
        <v>31</v>
      </c>
      <c r="W116">
        <v>105408</v>
      </c>
      <c r="X116">
        <v>0</v>
      </c>
      <c r="Y116" t="s">
        <v>551</v>
      </c>
      <c r="Z116">
        <v>0</v>
      </c>
      <c r="AA116" t="s">
        <v>3086</v>
      </c>
      <c r="AB116">
        <v>0</v>
      </c>
      <c r="AC116">
        <v>-0.35</v>
      </c>
      <c r="AD116" t="s">
        <v>3324</v>
      </c>
    </row>
    <row r="117" spans="1:30" x14ac:dyDescent="0.25">
      <c r="A117">
        <v>6154</v>
      </c>
      <c r="B117" t="s">
        <v>254</v>
      </c>
      <c r="C117" t="s">
        <v>255</v>
      </c>
      <c r="D117" s="11">
        <f t="shared" si="1"/>
        <v>1698703.07</v>
      </c>
      <c r="E117">
        <v>1698703.07</v>
      </c>
      <c r="F117">
        <v>0</v>
      </c>
      <c r="G117">
        <v>0</v>
      </c>
      <c r="H117">
        <v>0</v>
      </c>
      <c r="I117">
        <v>237818.43</v>
      </c>
      <c r="J117">
        <v>50961.09</v>
      </c>
      <c r="K117">
        <v>42467.58</v>
      </c>
      <c r="L117">
        <v>0</v>
      </c>
      <c r="M117">
        <v>11170.22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1478778</v>
      </c>
      <c r="T117" s="2">
        <v>45166</v>
      </c>
      <c r="V117" t="s">
        <v>31</v>
      </c>
      <c r="W117">
        <v>2808</v>
      </c>
      <c r="X117">
        <v>0</v>
      </c>
      <c r="Y117" t="s">
        <v>3305</v>
      </c>
      <c r="Z117">
        <v>0</v>
      </c>
      <c r="AA117" t="s">
        <v>3086</v>
      </c>
      <c r="AB117">
        <v>306151</v>
      </c>
      <c r="AC117">
        <v>-0.75</v>
      </c>
      <c r="AD117" t="s">
        <v>3327</v>
      </c>
    </row>
    <row r="118" spans="1:30" x14ac:dyDescent="0.25">
      <c r="A118">
        <v>6156</v>
      </c>
      <c r="B118" t="s">
        <v>256</v>
      </c>
      <c r="C118" t="s">
        <v>257</v>
      </c>
      <c r="D118" s="11">
        <f t="shared" si="1"/>
        <v>962399.7</v>
      </c>
      <c r="E118">
        <v>962399.7</v>
      </c>
      <c r="F118">
        <v>0</v>
      </c>
      <c r="G118">
        <v>0</v>
      </c>
      <c r="H118">
        <v>0</v>
      </c>
      <c r="I118">
        <v>134735.96</v>
      </c>
      <c r="J118">
        <v>28871.99</v>
      </c>
      <c r="K118">
        <v>24060</v>
      </c>
      <c r="L118">
        <v>0</v>
      </c>
      <c r="M118">
        <v>11170.22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1031468</v>
      </c>
      <c r="T118" s="2">
        <v>45252</v>
      </c>
      <c r="V118" t="s">
        <v>31</v>
      </c>
      <c r="W118">
        <v>105408</v>
      </c>
      <c r="X118">
        <v>0</v>
      </c>
      <c r="Y118" t="s">
        <v>3355</v>
      </c>
      <c r="Z118">
        <v>0</v>
      </c>
      <c r="AA118" t="s">
        <v>3086</v>
      </c>
      <c r="AB118">
        <v>107934.5</v>
      </c>
      <c r="AC118">
        <v>-0.53</v>
      </c>
      <c r="AD118" t="s">
        <v>3316</v>
      </c>
    </row>
    <row r="119" spans="1:30" x14ac:dyDescent="0.25">
      <c r="A119">
        <v>6162</v>
      </c>
      <c r="B119" t="s">
        <v>258</v>
      </c>
      <c r="C119" t="s">
        <v>259</v>
      </c>
      <c r="D119" s="11">
        <f t="shared" si="1"/>
        <v>786507.3</v>
      </c>
      <c r="E119">
        <v>786507.3</v>
      </c>
      <c r="F119">
        <v>0</v>
      </c>
      <c r="G119">
        <v>0</v>
      </c>
      <c r="H119">
        <v>0</v>
      </c>
      <c r="I119">
        <v>110111.02</v>
      </c>
      <c r="J119">
        <v>23595.22</v>
      </c>
      <c r="K119">
        <v>19662.68</v>
      </c>
      <c r="L119">
        <v>0</v>
      </c>
      <c r="M119">
        <v>11170.22</v>
      </c>
      <c r="N119">
        <v>0</v>
      </c>
      <c r="O119">
        <v>0</v>
      </c>
      <c r="P119">
        <v>0</v>
      </c>
      <c r="Q119">
        <v>-40000</v>
      </c>
      <c r="R119">
        <v>0</v>
      </c>
      <c r="S119">
        <v>581969</v>
      </c>
      <c r="T119" s="2">
        <v>45261</v>
      </c>
      <c r="V119" t="s">
        <v>31</v>
      </c>
      <c r="W119">
        <v>2808</v>
      </c>
      <c r="X119">
        <v>0</v>
      </c>
      <c r="Y119" t="s">
        <v>551</v>
      </c>
      <c r="Z119">
        <v>0</v>
      </c>
      <c r="AA119" t="s">
        <v>3122</v>
      </c>
      <c r="AB119">
        <v>66997.5</v>
      </c>
      <c r="AC119">
        <v>0.84</v>
      </c>
      <c r="AD119" t="s">
        <v>3403</v>
      </c>
    </row>
    <row r="120" spans="1:30" x14ac:dyDescent="0.25">
      <c r="A120">
        <v>6198</v>
      </c>
      <c r="B120" t="s">
        <v>260</v>
      </c>
      <c r="C120" t="s">
        <v>261</v>
      </c>
      <c r="D120" s="11">
        <f t="shared" si="1"/>
        <v>842215.3</v>
      </c>
      <c r="E120">
        <v>694584.5</v>
      </c>
      <c r="F120">
        <v>0</v>
      </c>
      <c r="G120">
        <v>0</v>
      </c>
      <c r="H120">
        <v>0</v>
      </c>
      <c r="I120">
        <v>117910.14</v>
      </c>
      <c r="J120">
        <v>25266.45</v>
      </c>
      <c r="K120">
        <v>21055.39</v>
      </c>
      <c r="L120">
        <v>0</v>
      </c>
      <c r="M120">
        <v>11170.22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722505</v>
      </c>
      <c r="T120" s="2">
        <v>45261</v>
      </c>
      <c r="V120" t="s">
        <v>31</v>
      </c>
      <c r="W120">
        <v>105408</v>
      </c>
      <c r="X120">
        <v>0</v>
      </c>
      <c r="Y120" t="s">
        <v>3404</v>
      </c>
      <c r="Z120">
        <v>147630.79999999999</v>
      </c>
      <c r="AA120" t="s">
        <v>3122</v>
      </c>
      <c r="AB120">
        <v>77056.5</v>
      </c>
      <c r="AC120">
        <v>-0.3</v>
      </c>
      <c r="AD120" t="s">
        <v>3405</v>
      </c>
    </row>
    <row r="121" spans="1:30" x14ac:dyDescent="0.25">
      <c r="A121">
        <v>6232</v>
      </c>
      <c r="B121" t="s">
        <v>262</v>
      </c>
      <c r="C121" t="s">
        <v>263</v>
      </c>
      <c r="D121" s="11">
        <f t="shared" si="1"/>
        <v>822277.1</v>
      </c>
      <c r="E121">
        <v>822277.1</v>
      </c>
      <c r="F121">
        <v>0</v>
      </c>
      <c r="G121">
        <v>0</v>
      </c>
      <c r="H121">
        <v>0</v>
      </c>
      <c r="I121">
        <v>115118.79</v>
      </c>
      <c r="J121">
        <v>24668.31</v>
      </c>
      <c r="K121">
        <v>20556.93</v>
      </c>
      <c r="L121">
        <v>0</v>
      </c>
      <c r="M121">
        <v>11170.22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1031468</v>
      </c>
      <c r="T121" s="2">
        <v>45160</v>
      </c>
      <c r="V121" t="s">
        <v>31</v>
      </c>
      <c r="W121">
        <v>105408</v>
      </c>
      <c r="X121">
        <v>0</v>
      </c>
      <c r="Y121" t="s">
        <v>3406</v>
      </c>
      <c r="Z121">
        <v>0</v>
      </c>
      <c r="AA121" t="s">
        <v>3122</v>
      </c>
      <c r="AB121">
        <v>99515.5</v>
      </c>
      <c r="AC121">
        <v>0.15</v>
      </c>
      <c r="AD121" t="s">
        <v>3316</v>
      </c>
    </row>
    <row r="122" spans="1:30" x14ac:dyDescent="0.25">
      <c r="A122">
        <v>6271</v>
      </c>
      <c r="B122" t="s">
        <v>264</v>
      </c>
      <c r="C122" t="s">
        <v>265</v>
      </c>
      <c r="D122" s="11">
        <f t="shared" si="1"/>
        <v>294500</v>
      </c>
      <c r="E122">
        <v>294500</v>
      </c>
      <c r="F122">
        <v>0</v>
      </c>
      <c r="G122">
        <v>0</v>
      </c>
      <c r="H122">
        <v>0</v>
      </c>
      <c r="I122">
        <v>41230</v>
      </c>
      <c r="J122">
        <v>8835</v>
      </c>
      <c r="K122">
        <v>7362.5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-40000</v>
      </c>
      <c r="R122">
        <v>0</v>
      </c>
      <c r="S122">
        <v>197073</v>
      </c>
      <c r="T122" s="2">
        <v>45308</v>
      </c>
      <c r="V122" t="s">
        <v>31</v>
      </c>
      <c r="W122">
        <v>105408</v>
      </c>
      <c r="X122">
        <v>0</v>
      </c>
      <c r="Y122" t="s">
        <v>551</v>
      </c>
      <c r="Z122">
        <v>0</v>
      </c>
      <c r="AA122" t="s">
        <v>3122</v>
      </c>
      <c r="AB122">
        <v>0</v>
      </c>
      <c r="AC122">
        <v>0.5</v>
      </c>
      <c r="AD122" t="s">
        <v>3407</v>
      </c>
    </row>
    <row r="123" spans="1:30" x14ac:dyDescent="0.25">
      <c r="A123">
        <v>6277</v>
      </c>
      <c r="B123" t="s">
        <v>529</v>
      </c>
      <c r="C123" t="s">
        <v>588</v>
      </c>
      <c r="D123" s="11">
        <f t="shared" si="1"/>
        <v>910208.9</v>
      </c>
      <c r="E123">
        <v>910208.9</v>
      </c>
      <c r="F123">
        <v>0</v>
      </c>
      <c r="G123">
        <v>0</v>
      </c>
      <c r="H123">
        <v>0</v>
      </c>
      <c r="I123">
        <v>127429.25</v>
      </c>
      <c r="J123">
        <v>27306.27</v>
      </c>
      <c r="K123">
        <v>22755.22</v>
      </c>
      <c r="L123">
        <v>0</v>
      </c>
      <c r="M123">
        <v>11170.22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721548</v>
      </c>
      <c r="T123" s="2">
        <v>45330</v>
      </c>
      <c r="V123" t="s">
        <v>31</v>
      </c>
      <c r="W123">
        <v>2808</v>
      </c>
      <c r="X123">
        <v>0</v>
      </c>
      <c r="Y123" t="s">
        <v>551</v>
      </c>
      <c r="Z123">
        <v>0</v>
      </c>
      <c r="AA123" t="s">
        <v>3086</v>
      </c>
      <c r="AB123">
        <v>63647.5</v>
      </c>
      <c r="AC123">
        <v>0.06</v>
      </c>
      <c r="AD123" t="s">
        <v>3338</v>
      </c>
    </row>
    <row r="124" spans="1:30" x14ac:dyDescent="0.25">
      <c r="A124">
        <v>6293</v>
      </c>
      <c r="B124" t="s">
        <v>266</v>
      </c>
      <c r="C124" t="s">
        <v>267</v>
      </c>
      <c r="D124" s="11">
        <f t="shared" si="1"/>
        <v>2311790.0499999998</v>
      </c>
      <c r="E124">
        <v>2311790.0499999998</v>
      </c>
      <c r="F124">
        <v>0</v>
      </c>
      <c r="G124">
        <v>0</v>
      </c>
      <c r="H124">
        <v>0</v>
      </c>
      <c r="I124">
        <v>323650.62</v>
      </c>
      <c r="J124">
        <v>69353.710000000006</v>
      </c>
      <c r="K124">
        <v>57794.75</v>
      </c>
      <c r="L124">
        <v>0</v>
      </c>
      <c r="M124">
        <v>11170.22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1849821</v>
      </c>
      <c r="T124" s="2">
        <v>45147</v>
      </c>
      <c r="V124" t="s">
        <v>31</v>
      </c>
      <c r="W124">
        <v>2808</v>
      </c>
      <c r="X124">
        <v>0</v>
      </c>
      <c r="Y124" t="s">
        <v>551</v>
      </c>
      <c r="Z124">
        <v>0</v>
      </c>
      <c r="AA124" t="s">
        <v>3086</v>
      </c>
      <c r="AB124">
        <v>576881</v>
      </c>
      <c r="AC124">
        <v>0.25</v>
      </c>
      <c r="AD124" t="s">
        <v>3408</v>
      </c>
    </row>
    <row r="125" spans="1:30" x14ac:dyDescent="0.25">
      <c r="A125">
        <v>6295</v>
      </c>
      <c r="B125" t="s">
        <v>268</v>
      </c>
      <c r="C125" t="s">
        <v>269</v>
      </c>
      <c r="D125" s="11">
        <f t="shared" si="1"/>
        <v>901467.7</v>
      </c>
      <c r="E125">
        <v>901467.7</v>
      </c>
      <c r="F125">
        <v>0</v>
      </c>
      <c r="G125">
        <v>0</v>
      </c>
      <c r="H125">
        <v>0</v>
      </c>
      <c r="I125">
        <v>126205.47</v>
      </c>
      <c r="J125">
        <v>27044.03</v>
      </c>
      <c r="K125">
        <v>22536.69</v>
      </c>
      <c r="L125">
        <v>0</v>
      </c>
      <c r="M125">
        <v>11170.22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714511</v>
      </c>
      <c r="T125" s="2">
        <v>45261</v>
      </c>
      <c r="V125" t="s">
        <v>31</v>
      </c>
      <c r="W125">
        <v>105408</v>
      </c>
      <c r="X125">
        <v>0</v>
      </c>
      <c r="Y125" t="s">
        <v>551</v>
      </c>
      <c r="Z125">
        <v>0</v>
      </c>
      <c r="AA125" t="s">
        <v>3086</v>
      </c>
      <c r="AB125">
        <v>63647.5</v>
      </c>
      <c r="AC125">
        <v>-0.28999999999999998</v>
      </c>
      <c r="AD125" t="s">
        <v>3409</v>
      </c>
    </row>
    <row r="126" spans="1:30" x14ac:dyDescent="0.25">
      <c r="A126">
        <v>6306</v>
      </c>
      <c r="B126" t="s">
        <v>270</v>
      </c>
      <c r="C126" t="s">
        <v>271</v>
      </c>
      <c r="D126" s="11">
        <f t="shared" si="1"/>
        <v>989553.83000000007</v>
      </c>
      <c r="E126">
        <v>762396.8</v>
      </c>
      <c r="F126">
        <v>0</v>
      </c>
      <c r="G126">
        <v>0</v>
      </c>
      <c r="H126">
        <v>0</v>
      </c>
      <c r="I126">
        <v>138537.53</v>
      </c>
      <c r="J126">
        <v>29686.61</v>
      </c>
      <c r="K126">
        <v>24738.85</v>
      </c>
      <c r="L126">
        <v>0</v>
      </c>
      <c r="M126">
        <v>11170.22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785421</v>
      </c>
      <c r="T126" s="2">
        <v>45110</v>
      </c>
      <c r="V126" t="s">
        <v>31</v>
      </c>
      <c r="W126">
        <v>2808</v>
      </c>
      <c r="X126">
        <v>0</v>
      </c>
      <c r="Y126" t="s">
        <v>551</v>
      </c>
      <c r="Z126">
        <v>227157.03</v>
      </c>
      <c r="AA126" t="s">
        <v>3122</v>
      </c>
      <c r="AB126">
        <v>82086</v>
      </c>
      <c r="AC126">
        <v>0.38</v>
      </c>
      <c r="AD126" t="s">
        <v>3348</v>
      </c>
    </row>
    <row r="127" spans="1:30" x14ac:dyDescent="0.25">
      <c r="A127">
        <v>6322</v>
      </c>
      <c r="B127" t="s">
        <v>272</v>
      </c>
      <c r="C127" t="s">
        <v>273</v>
      </c>
      <c r="D127" s="11">
        <f t="shared" si="1"/>
        <v>872455</v>
      </c>
      <c r="E127">
        <v>872455</v>
      </c>
      <c r="F127">
        <v>0</v>
      </c>
      <c r="G127">
        <v>0</v>
      </c>
      <c r="H127">
        <v>0</v>
      </c>
      <c r="I127">
        <v>122143.7</v>
      </c>
      <c r="J127">
        <v>26173.65</v>
      </c>
      <c r="K127">
        <v>21811.38</v>
      </c>
      <c r="L127">
        <v>0</v>
      </c>
      <c r="M127">
        <v>11170.22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691156</v>
      </c>
      <c r="T127" s="2">
        <v>45261</v>
      </c>
      <c r="V127" t="s">
        <v>31</v>
      </c>
      <c r="W127">
        <v>110206</v>
      </c>
      <c r="X127">
        <v>0</v>
      </c>
      <c r="Y127" t="s">
        <v>551</v>
      </c>
      <c r="Z127">
        <v>0</v>
      </c>
      <c r="AA127" t="s">
        <v>3086</v>
      </c>
      <c r="AB127">
        <v>30670.5</v>
      </c>
      <c r="AC127">
        <v>-0.05</v>
      </c>
      <c r="AD127" t="s">
        <v>3410</v>
      </c>
    </row>
    <row r="128" spans="1:30" x14ac:dyDescent="0.25">
      <c r="A128">
        <v>6341</v>
      </c>
      <c r="B128" t="s">
        <v>274</v>
      </c>
      <c r="C128" t="s">
        <v>275</v>
      </c>
      <c r="D128" s="11">
        <f t="shared" si="1"/>
        <v>865908.4</v>
      </c>
      <c r="E128">
        <v>865908.4</v>
      </c>
      <c r="F128">
        <v>0</v>
      </c>
      <c r="G128">
        <v>0</v>
      </c>
      <c r="H128">
        <v>0</v>
      </c>
      <c r="I128">
        <v>121227.18</v>
      </c>
      <c r="J128">
        <v>25977.25</v>
      </c>
      <c r="K128">
        <v>21647.71</v>
      </c>
      <c r="L128">
        <v>0</v>
      </c>
      <c r="M128">
        <v>11170.22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685886</v>
      </c>
      <c r="T128" s="2">
        <v>45261</v>
      </c>
      <c r="V128" t="s">
        <v>31</v>
      </c>
      <c r="W128">
        <v>2808</v>
      </c>
      <c r="X128">
        <v>0</v>
      </c>
      <c r="Y128" t="s">
        <v>551</v>
      </c>
      <c r="Z128">
        <v>0</v>
      </c>
      <c r="AA128" t="s">
        <v>3086</v>
      </c>
      <c r="AB128">
        <v>25215</v>
      </c>
      <c r="AC128">
        <v>-0.04</v>
      </c>
      <c r="AD128" t="s">
        <v>3341</v>
      </c>
    </row>
    <row r="129" spans="1:30" x14ac:dyDescent="0.25">
      <c r="A129">
        <v>6378</v>
      </c>
      <c r="B129" t="s">
        <v>276</v>
      </c>
      <c r="C129" t="s">
        <v>277</v>
      </c>
      <c r="D129" s="11">
        <f t="shared" si="1"/>
        <v>1004158</v>
      </c>
      <c r="E129">
        <v>627614</v>
      </c>
      <c r="F129">
        <v>376544</v>
      </c>
      <c r="G129">
        <v>0</v>
      </c>
      <c r="H129">
        <v>0</v>
      </c>
      <c r="I129">
        <v>140582.12</v>
      </c>
      <c r="J129">
        <v>30124.74</v>
      </c>
      <c r="K129">
        <v>25103.95</v>
      </c>
      <c r="L129">
        <v>0</v>
      </c>
      <c r="M129">
        <v>11170.22</v>
      </c>
      <c r="N129">
        <v>0</v>
      </c>
      <c r="O129">
        <v>396160.5</v>
      </c>
      <c r="P129">
        <v>0</v>
      </c>
      <c r="Q129">
        <v>-40000</v>
      </c>
      <c r="R129">
        <v>0</v>
      </c>
      <c r="S129">
        <v>361016</v>
      </c>
      <c r="T129" s="2">
        <v>45390</v>
      </c>
      <c r="V129" t="s">
        <v>31</v>
      </c>
      <c r="W129">
        <v>119906</v>
      </c>
      <c r="X129">
        <v>0</v>
      </c>
      <c r="Y129" t="s">
        <v>551</v>
      </c>
      <c r="Z129">
        <v>0</v>
      </c>
      <c r="AA129" t="s">
        <v>3086</v>
      </c>
      <c r="AB129">
        <v>0</v>
      </c>
      <c r="AC129">
        <v>-0.47</v>
      </c>
      <c r="AD129" t="s">
        <v>3411</v>
      </c>
    </row>
    <row r="130" spans="1:30" x14ac:dyDescent="0.25">
      <c r="A130">
        <v>6415</v>
      </c>
      <c r="B130" t="s">
        <v>2921</v>
      </c>
      <c r="C130" t="s">
        <v>1598</v>
      </c>
      <c r="D130" s="11">
        <f t="shared" si="1"/>
        <v>1025805.9500000001</v>
      </c>
      <c r="E130">
        <v>789986.8</v>
      </c>
      <c r="F130">
        <v>0</v>
      </c>
      <c r="G130">
        <v>0</v>
      </c>
      <c r="H130">
        <v>0</v>
      </c>
      <c r="I130">
        <v>143612.82999999999</v>
      </c>
      <c r="J130">
        <v>30774.18</v>
      </c>
      <c r="K130">
        <v>25645.15</v>
      </c>
      <c r="L130">
        <v>0</v>
      </c>
      <c r="M130">
        <v>11170.22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814604</v>
      </c>
      <c r="T130" s="2">
        <v>45568</v>
      </c>
      <c r="V130" t="s">
        <v>31</v>
      </c>
      <c r="W130">
        <v>105408</v>
      </c>
      <c r="X130">
        <v>0</v>
      </c>
      <c r="Y130" t="s">
        <v>551</v>
      </c>
      <c r="Z130">
        <v>235819.15</v>
      </c>
      <c r="AA130" t="s">
        <v>3122</v>
      </c>
      <c r="AB130">
        <v>86736</v>
      </c>
      <c r="AC130">
        <v>0.43</v>
      </c>
      <c r="AD130" t="s">
        <v>3412</v>
      </c>
    </row>
    <row r="131" spans="1:30" x14ac:dyDescent="0.25">
      <c r="A131">
        <v>6427</v>
      </c>
      <c r="B131" t="s">
        <v>278</v>
      </c>
      <c r="C131" t="s">
        <v>279</v>
      </c>
      <c r="D131" s="11">
        <f t="shared" ref="D131:D194" si="2">+E131+F131+Z131</f>
        <v>1139712.93</v>
      </c>
      <c r="E131">
        <v>893338.5</v>
      </c>
      <c r="F131">
        <v>0</v>
      </c>
      <c r="G131">
        <v>0</v>
      </c>
      <c r="H131">
        <v>0</v>
      </c>
      <c r="I131">
        <v>159559.81</v>
      </c>
      <c r="J131">
        <v>34191.39</v>
      </c>
      <c r="K131">
        <v>28492.82</v>
      </c>
      <c r="L131">
        <v>0</v>
      </c>
      <c r="M131">
        <v>11170.22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906299</v>
      </c>
      <c r="T131" s="2">
        <v>45261</v>
      </c>
      <c r="V131" t="s">
        <v>31</v>
      </c>
      <c r="W131">
        <v>105408</v>
      </c>
      <c r="X131">
        <v>0</v>
      </c>
      <c r="Y131" t="s">
        <v>551</v>
      </c>
      <c r="Z131">
        <v>246374.43</v>
      </c>
      <c r="AA131" t="s">
        <v>3086</v>
      </c>
      <c r="AB131">
        <v>89031</v>
      </c>
      <c r="AC131">
        <v>0.31</v>
      </c>
      <c r="AD131" t="s">
        <v>3301</v>
      </c>
    </row>
    <row r="132" spans="1:30" x14ac:dyDescent="0.25">
      <c r="A132">
        <v>6480</v>
      </c>
      <c r="B132" t="s">
        <v>282</v>
      </c>
      <c r="C132" t="s">
        <v>283</v>
      </c>
      <c r="D132" s="11">
        <f t="shared" si="2"/>
        <v>898641.4</v>
      </c>
      <c r="E132">
        <v>898641.4</v>
      </c>
      <c r="F132">
        <v>0</v>
      </c>
      <c r="G132">
        <v>0</v>
      </c>
      <c r="H132">
        <v>0</v>
      </c>
      <c r="I132">
        <v>125809.8</v>
      </c>
      <c r="J132">
        <v>26959.24</v>
      </c>
      <c r="K132">
        <v>22466.04</v>
      </c>
      <c r="L132">
        <v>0</v>
      </c>
      <c r="M132">
        <v>11170.22</v>
      </c>
      <c r="N132">
        <v>0</v>
      </c>
      <c r="O132">
        <v>0</v>
      </c>
      <c r="P132">
        <v>0</v>
      </c>
      <c r="Q132">
        <v>-191335.64</v>
      </c>
      <c r="R132">
        <v>0</v>
      </c>
      <c r="S132">
        <v>520901</v>
      </c>
      <c r="T132" s="2">
        <v>45261</v>
      </c>
      <c r="V132" t="s">
        <v>31</v>
      </c>
      <c r="W132">
        <v>3009</v>
      </c>
      <c r="X132">
        <v>0</v>
      </c>
      <c r="Y132" t="s">
        <v>551</v>
      </c>
      <c r="Z132">
        <v>0</v>
      </c>
      <c r="AA132" t="s">
        <v>3086</v>
      </c>
      <c r="AB132">
        <v>52492.5</v>
      </c>
      <c r="AC132">
        <v>0.54</v>
      </c>
      <c r="AD132" t="s">
        <v>3413</v>
      </c>
    </row>
    <row r="133" spans="1:30" x14ac:dyDescent="0.25">
      <c r="A133">
        <v>6532</v>
      </c>
      <c r="B133" t="s">
        <v>284</v>
      </c>
      <c r="C133" t="s">
        <v>285</v>
      </c>
      <c r="D133" s="11">
        <f t="shared" si="2"/>
        <v>943095.8</v>
      </c>
      <c r="E133">
        <v>943095.8</v>
      </c>
      <c r="F133">
        <v>0</v>
      </c>
      <c r="G133">
        <v>0</v>
      </c>
      <c r="H133">
        <v>0</v>
      </c>
      <c r="I133">
        <v>132033.41</v>
      </c>
      <c r="J133">
        <v>28292.87</v>
      </c>
      <c r="K133">
        <v>23577.4</v>
      </c>
      <c r="L133">
        <v>0</v>
      </c>
      <c r="M133">
        <v>11170.22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748022</v>
      </c>
      <c r="T133" s="2">
        <v>45261</v>
      </c>
      <c r="V133" t="s">
        <v>31</v>
      </c>
      <c r="W133">
        <v>3009</v>
      </c>
      <c r="X133">
        <v>0</v>
      </c>
      <c r="Y133" t="s">
        <v>551</v>
      </c>
      <c r="Z133">
        <v>0</v>
      </c>
      <c r="AA133" t="s">
        <v>3086</v>
      </c>
      <c r="AB133">
        <v>26040</v>
      </c>
      <c r="AC133">
        <v>0.1</v>
      </c>
      <c r="AD133" t="s">
        <v>3414</v>
      </c>
    </row>
    <row r="134" spans="1:30" x14ac:dyDescent="0.25">
      <c r="A134">
        <v>6574</v>
      </c>
      <c r="B134" t="s">
        <v>286</v>
      </c>
      <c r="C134" t="s">
        <v>287</v>
      </c>
      <c r="D134" s="11">
        <f t="shared" si="2"/>
        <v>932145.89999999991</v>
      </c>
      <c r="E134">
        <v>731926.6</v>
      </c>
      <c r="F134">
        <v>0</v>
      </c>
      <c r="G134">
        <v>0</v>
      </c>
      <c r="H134">
        <v>0</v>
      </c>
      <c r="I134">
        <v>130500.42</v>
      </c>
      <c r="J134">
        <v>27964.37</v>
      </c>
      <c r="K134">
        <v>23303.65</v>
      </c>
      <c r="L134">
        <v>0</v>
      </c>
      <c r="M134">
        <v>11170.22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739207</v>
      </c>
      <c r="T134" s="2">
        <v>45104</v>
      </c>
      <c r="V134" t="s">
        <v>31</v>
      </c>
      <c r="W134">
        <v>106609</v>
      </c>
      <c r="X134">
        <v>0</v>
      </c>
      <c r="Y134" t="s">
        <v>551</v>
      </c>
      <c r="Z134">
        <v>200219.3</v>
      </c>
      <c r="AA134" t="s">
        <v>3086</v>
      </c>
      <c r="AB134">
        <v>92424</v>
      </c>
      <c r="AC134">
        <v>-0.24</v>
      </c>
      <c r="AD134" t="s">
        <v>3415</v>
      </c>
    </row>
    <row r="135" spans="1:30" x14ac:dyDescent="0.25">
      <c r="A135">
        <v>6581</v>
      </c>
      <c r="B135" t="s">
        <v>288</v>
      </c>
      <c r="C135" t="s">
        <v>289</v>
      </c>
      <c r="D135" s="11">
        <f t="shared" si="2"/>
        <v>1310151.51</v>
      </c>
      <c r="E135">
        <v>1022439.3</v>
      </c>
      <c r="F135">
        <v>0</v>
      </c>
      <c r="G135">
        <v>0</v>
      </c>
      <c r="H135">
        <v>0</v>
      </c>
      <c r="I135">
        <v>183421.2</v>
      </c>
      <c r="J135">
        <v>39304.54</v>
      </c>
      <c r="K135">
        <v>32753.79</v>
      </c>
      <c r="L135">
        <v>0</v>
      </c>
      <c r="M135">
        <v>11170.22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1043502</v>
      </c>
      <c r="T135" s="2">
        <v>45261</v>
      </c>
      <c r="V135" t="s">
        <v>31</v>
      </c>
      <c r="W135">
        <v>2808</v>
      </c>
      <c r="X135">
        <v>0</v>
      </c>
      <c r="Y135" t="s">
        <v>551</v>
      </c>
      <c r="Z135">
        <v>287712.21000000002</v>
      </c>
      <c r="AA135" t="s">
        <v>3086</v>
      </c>
      <c r="AB135">
        <v>199977</v>
      </c>
      <c r="AC135">
        <v>0.24</v>
      </c>
      <c r="AD135" t="s">
        <v>3416</v>
      </c>
    </row>
    <row r="136" spans="1:30" x14ac:dyDescent="0.25">
      <c r="A136">
        <v>6582</v>
      </c>
      <c r="B136" t="s">
        <v>290</v>
      </c>
      <c r="C136" t="s">
        <v>291</v>
      </c>
      <c r="D136" s="11">
        <f t="shared" si="2"/>
        <v>2491527.79</v>
      </c>
      <c r="E136">
        <v>2491527.79</v>
      </c>
      <c r="F136">
        <v>0</v>
      </c>
      <c r="G136">
        <v>0</v>
      </c>
      <c r="H136">
        <v>0</v>
      </c>
      <c r="I136">
        <v>348813.89</v>
      </c>
      <c r="J136">
        <v>74745.83</v>
      </c>
      <c r="K136">
        <v>62288.2</v>
      </c>
      <c r="L136">
        <v>0</v>
      </c>
      <c r="M136">
        <v>11170.22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1994510</v>
      </c>
      <c r="T136" s="2">
        <v>45261</v>
      </c>
      <c r="V136" t="s">
        <v>31</v>
      </c>
      <c r="W136">
        <v>121705</v>
      </c>
      <c r="X136">
        <v>0</v>
      </c>
      <c r="Y136" t="s">
        <v>551</v>
      </c>
      <c r="Z136">
        <v>0</v>
      </c>
      <c r="AA136" t="s">
        <v>3086</v>
      </c>
      <c r="AB136">
        <v>638545.5</v>
      </c>
      <c r="AC136">
        <v>0.35</v>
      </c>
      <c r="AD136" t="s">
        <v>3417</v>
      </c>
    </row>
    <row r="137" spans="1:30" x14ac:dyDescent="0.25">
      <c r="A137">
        <v>6589</v>
      </c>
      <c r="B137" t="s">
        <v>292</v>
      </c>
      <c r="C137" t="s">
        <v>293</v>
      </c>
      <c r="D137" s="11">
        <f t="shared" si="2"/>
        <v>835650.4</v>
      </c>
      <c r="E137">
        <v>835650.4</v>
      </c>
      <c r="F137">
        <v>0</v>
      </c>
      <c r="G137">
        <v>0</v>
      </c>
      <c r="H137">
        <v>0</v>
      </c>
      <c r="I137">
        <v>116991.06</v>
      </c>
      <c r="J137">
        <v>25069.51</v>
      </c>
      <c r="K137">
        <v>20891.259999999998</v>
      </c>
      <c r="L137">
        <v>0</v>
      </c>
      <c r="M137">
        <v>11170.22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661528</v>
      </c>
      <c r="T137" s="2">
        <v>45261</v>
      </c>
      <c r="V137" t="s">
        <v>31</v>
      </c>
      <c r="W137">
        <v>105408</v>
      </c>
      <c r="X137">
        <v>0</v>
      </c>
      <c r="Y137" t="s">
        <v>551</v>
      </c>
      <c r="Z137">
        <v>0</v>
      </c>
      <c r="AA137" t="s">
        <v>3116</v>
      </c>
      <c r="AB137">
        <v>0</v>
      </c>
      <c r="AC137">
        <v>-0.35</v>
      </c>
      <c r="AD137" t="s">
        <v>3324</v>
      </c>
    </row>
    <row r="138" spans="1:30" x14ac:dyDescent="0.25">
      <c r="A138">
        <v>6597</v>
      </c>
      <c r="B138" t="s">
        <v>2633</v>
      </c>
      <c r="C138" t="s">
        <v>2634</v>
      </c>
      <c r="D138" s="11">
        <f t="shared" si="2"/>
        <v>488498.6</v>
      </c>
      <c r="E138">
        <v>488498.6</v>
      </c>
      <c r="F138">
        <v>0</v>
      </c>
      <c r="G138">
        <v>0</v>
      </c>
      <c r="H138">
        <v>0</v>
      </c>
      <c r="I138">
        <v>68389.81</v>
      </c>
      <c r="J138">
        <v>14654.96</v>
      </c>
      <c r="K138">
        <v>12212.47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515734</v>
      </c>
      <c r="T138" s="2">
        <v>45560</v>
      </c>
      <c r="V138" t="s">
        <v>31</v>
      </c>
      <c r="W138">
        <v>2808</v>
      </c>
      <c r="X138">
        <v>0</v>
      </c>
      <c r="Y138" t="s">
        <v>3305</v>
      </c>
      <c r="Z138">
        <v>0</v>
      </c>
      <c r="AA138" t="s">
        <v>3086</v>
      </c>
      <c r="AB138">
        <v>58835</v>
      </c>
      <c r="AC138">
        <v>-0.36</v>
      </c>
      <c r="AD138" t="s">
        <v>3322</v>
      </c>
    </row>
    <row r="139" spans="1:30" x14ac:dyDescent="0.25">
      <c r="A139">
        <v>6598</v>
      </c>
      <c r="B139" t="s">
        <v>294</v>
      </c>
      <c r="C139" t="s">
        <v>295</v>
      </c>
      <c r="D139" s="11">
        <f t="shared" si="2"/>
        <v>1015060.9</v>
      </c>
      <c r="E139">
        <v>638516.9</v>
      </c>
      <c r="F139">
        <v>376544</v>
      </c>
      <c r="G139">
        <v>0</v>
      </c>
      <c r="H139">
        <v>0</v>
      </c>
      <c r="I139">
        <v>142108.53</v>
      </c>
      <c r="J139">
        <v>30451.83</v>
      </c>
      <c r="K139">
        <v>25376.53</v>
      </c>
      <c r="L139">
        <v>0</v>
      </c>
      <c r="M139">
        <v>11170.22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805954</v>
      </c>
      <c r="T139" s="2">
        <v>45261</v>
      </c>
      <c r="V139" t="s">
        <v>31</v>
      </c>
      <c r="W139">
        <v>121705</v>
      </c>
      <c r="X139">
        <v>0</v>
      </c>
      <c r="Y139" t="s">
        <v>551</v>
      </c>
      <c r="Z139">
        <v>0</v>
      </c>
      <c r="AA139" t="s">
        <v>3086</v>
      </c>
      <c r="AB139">
        <v>45387</v>
      </c>
      <c r="AC139">
        <v>0.21</v>
      </c>
      <c r="AD139" t="s">
        <v>3418</v>
      </c>
    </row>
    <row r="140" spans="1:30" x14ac:dyDescent="0.25">
      <c r="A140">
        <v>6599</v>
      </c>
      <c r="B140" t="s">
        <v>296</v>
      </c>
      <c r="C140" t="s">
        <v>297</v>
      </c>
      <c r="D140" s="11">
        <f t="shared" si="2"/>
        <v>936146.1</v>
      </c>
      <c r="E140">
        <v>559602.1</v>
      </c>
      <c r="F140">
        <v>376544</v>
      </c>
      <c r="G140">
        <v>0</v>
      </c>
      <c r="H140">
        <v>0</v>
      </c>
      <c r="I140">
        <v>131060.47</v>
      </c>
      <c r="J140">
        <v>28084.39</v>
      </c>
      <c r="K140">
        <v>23403.65</v>
      </c>
      <c r="L140">
        <v>0</v>
      </c>
      <c r="M140">
        <v>11170.22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742427</v>
      </c>
      <c r="T140" s="2">
        <v>44935</v>
      </c>
      <c r="V140" t="s">
        <v>31</v>
      </c>
      <c r="W140">
        <v>2808</v>
      </c>
      <c r="X140">
        <v>0</v>
      </c>
      <c r="Y140" t="s">
        <v>551</v>
      </c>
      <c r="Z140">
        <v>0</v>
      </c>
      <c r="AA140" t="s">
        <v>3086</v>
      </c>
      <c r="AB140">
        <v>0</v>
      </c>
      <c r="AC140">
        <v>-0.37</v>
      </c>
      <c r="AD140" t="s">
        <v>3419</v>
      </c>
    </row>
    <row r="141" spans="1:30" x14ac:dyDescent="0.25">
      <c r="A141">
        <v>6621</v>
      </c>
      <c r="B141" t="s">
        <v>649</v>
      </c>
      <c r="C141" t="s">
        <v>698</v>
      </c>
      <c r="D141" s="11">
        <f t="shared" si="2"/>
        <v>822277.1</v>
      </c>
      <c r="E141">
        <v>822277.1</v>
      </c>
      <c r="F141">
        <v>0</v>
      </c>
      <c r="G141">
        <v>0</v>
      </c>
      <c r="H141">
        <v>0</v>
      </c>
      <c r="I141">
        <v>115118.79</v>
      </c>
      <c r="J141">
        <v>24668.31</v>
      </c>
      <c r="K141">
        <v>20556.93</v>
      </c>
      <c r="L141">
        <v>0</v>
      </c>
      <c r="M141">
        <v>11170.22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1031468</v>
      </c>
      <c r="T141" s="2">
        <v>45398</v>
      </c>
      <c r="V141" t="s">
        <v>31</v>
      </c>
      <c r="W141">
        <v>105408</v>
      </c>
      <c r="X141">
        <v>0</v>
      </c>
      <c r="Y141" t="s">
        <v>3406</v>
      </c>
      <c r="Z141">
        <v>0</v>
      </c>
      <c r="AA141" t="s">
        <v>3122</v>
      </c>
      <c r="AB141">
        <v>99515.5</v>
      </c>
      <c r="AC141">
        <v>0.15</v>
      </c>
      <c r="AD141" t="s">
        <v>3316</v>
      </c>
    </row>
    <row r="142" spans="1:30" x14ac:dyDescent="0.25">
      <c r="A142">
        <v>6625</v>
      </c>
      <c r="B142" t="s">
        <v>298</v>
      </c>
      <c r="C142" t="s">
        <v>299</v>
      </c>
      <c r="D142" s="11">
        <f t="shared" si="2"/>
        <v>1351821.66</v>
      </c>
      <c r="E142">
        <v>1054714.5</v>
      </c>
      <c r="F142">
        <v>0</v>
      </c>
      <c r="G142">
        <v>0</v>
      </c>
      <c r="H142">
        <v>0</v>
      </c>
      <c r="I142">
        <v>189255.03</v>
      </c>
      <c r="J142">
        <v>40554.65</v>
      </c>
      <c r="K142">
        <v>33795.54</v>
      </c>
      <c r="L142">
        <v>0</v>
      </c>
      <c r="M142">
        <v>11170.22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1077046</v>
      </c>
      <c r="T142" s="2">
        <v>45415</v>
      </c>
      <c r="V142" t="s">
        <v>31</v>
      </c>
      <c r="W142">
        <v>105408</v>
      </c>
      <c r="X142">
        <v>0</v>
      </c>
      <c r="Y142" t="s">
        <v>551</v>
      </c>
      <c r="Z142">
        <v>297107.15999999997</v>
      </c>
      <c r="AA142" t="s">
        <v>3086</v>
      </c>
      <c r="AB142">
        <v>205020</v>
      </c>
      <c r="AC142">
        <v>-0.22</v>
      </c>
      <c r="AD142" t="s">
        <v>3334</v>
      </c>
    </row>
    <row r="143" spans="1:30" x14ac:dyDescent="0.25">
      <c r="A143">
        <v>6635</v>
      </c>
      <c r="B143" t="s">
        <v>530</v>
      </c>
      <c r="C143" t="s">
        <v>589</v>
      </c>
      <c r="D143" s="11">
        <f t="shared" si="2"/>
        <v>1698703.07</v>
      </c>
      <c r="E143">
        <v>1698703.07</v>
      </c>
      <c r="F143">
        <v>0</v>
      </c>
      <c r="G143">
        <v>0</v>
      </c>
      <c r="H143">
        <v>0</v>
      </c>
      <c r="I143">
        <v>237818.43</v>
      </c>
      <c r="J143">
        <v>50961.09</v>
      </c>
      <c r="K143">
        <v>42467.58</v>
      </c>
      <c r="L143">
        <v>0</v>
      </c>
      <c r="M143">
        <v>11170.22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1478778</v>
      </c>
      <c r="T143" s="2">
        <v>45338</v>
      </c>
      <c r="V143" t="s">
        <v>31</v>
      </c>
      <c r="W143">
        <v>105408</v>
      </c>
      <c r="X143">
        <v>0</v>
      </c>
      <c r="Y143" t="s">
        <v>3305</v>
      </c>
      <c r="Z143">
        <v>0</v>
      </c>
      <c r="AA143" t="s">
        <v>3086</v>
      </c>
      <c r="AB143">
        <v>306151</v>
      </c>
      <c r="AC143">
        <v>-0.75</v>
      </c>
      <c r="AD143" t="s">
        <v>3327</v>
      </c>
    </row>
    <row r="144" spans="1:30" x14ac:dyDescent="0.25">
      <c r="A144">
        <v>6667</v>
      </c>
      <c r="B144" t="s">
        <v>300</v>
      </c>
      <c r="C144" t="s">
        <v>301</v>
      </c>
      <c r="D144" s="11">
        <f t="shared" si="2"/>
        <v>1034416</v>
      </c>
      <c r="E144">
        <v>657872</v>
      </c>
      <c r="F144">
        <v>376544</v>
      </c>
      <c r="G144">
        <v>0</v>
      </c>
      <c r="H144">
        <v>0</v>
      </c>
      <c r="I144">
        <v>144818.23999999999</v>
      </c>
      <c r="J144">
        <v>31032.48</v>
      </c>
      <c r="K144">
        <v>25860.400000000001</v>
      </c>
      <c r="L144">
        <v>0</v>
      </c>
      <c r="M144">
        <v>11170.22</v>
      </c>
      <c r="N144">
        <v>0</v>
      </c>
      <c r="O144">
        <v>0</v>
      </c>
      <c r="P144">
        <v>0</v>
      </c>
      <c r="Q144">
        <v>-80000</v>
      </c>
      <c r="R144">
        <v>0</v>
      </c>
      <c r="S144">
        <v>741535</v>
      </c>
      <c r="T144" s="2">
        <v>45261</v>
      </c>
      <c r="V144" t="s">
        <v>31</v>
      </c>
      <c r="W144">
        <v>105408</v>
      </c>
      <c r="X144">
        <v>0</v>
      </c>
      <c r="Y144" t="s">
        <v>551</v>
      </c>
      <c r="Z144">
        <v>0</v>
      </c>
      <c r="AA144" t="s">
        <v>3086</v>
      </c>
      <c r="AB144">
        <v>25215</v>
      </c>
      <c r="AC144">
        <v>0.34</v>
      </c>
      <c r="AD144" t="s">
        <v>3420</v>
      </c>
    </row>
    <row r="145" spans="1:30" x14ac:dyDescent="0.25">
      <c r="A145">
        <v>6678</v>
      </c>
      <c r="B145" t="s">
        <v>304</v>
      </c>
      <c r="C145" t="s">
        <v>305</v>
      </c>
      <c r="D145" s="11">
        <f t="shared" si="2"/>
        <v>877638.4</v>
      </c>
      <c r="E145">
        <v>530438.40000000002</v>
      </c>
      <c r="F145">
        <v>347200</v>
      </c>
      <c r="G145">
        <v>0</v>
      </c>
      <c r="H145">
        <v>0</v>
      </c>
      <c r="I145">
        <v>122869.37</v>
      </c>
      <c r="J145">
        <v>26329.15</v>
      </c>
      <c r="K145">
        <v>21940.959999999999</v>
      </c>
      <c r="L145">
        <v>0</v>
      </c>
      <c r="M145">
        <v>11170.22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695329</v>
      </c>
      <c r="T145" s="2">
        <v>45261</v>
      </c>
      <c r="V145" t="s">
        <v>31</v>
      </c>
      <c r="W145">
        <v>105408</v>
      </c>
      <c r="X145">
        <v>0</v>
      </c>
      <c r="Y145" t="s">
        <v>551</v>
      </c>
      <c r="Z145">
        <v>0</v>
      </c>
      <c r="AA145" t="s">
        <v>3122</v>
      </c>
      <c r="AB145">
        <v>0</v>
      </c>
      <c r="AC145">
        <v>0.3</v>
      </c>
      <c r="AD145" t="s">
        <v>3421</v>
      </c>
    </row>
    <row r="146" spans="1:30" x14ac:dyDescent="0.25">
      <c r="A146">
        <v>6687</v>
      </c>
      <c r="B146" t="s">
        <v>306</v>
      </c>
      <c r="C146" t="s">
        <v>307</v>
      </c>
      <c r="D146" s="11">
        <f t="shared" si="2"/>
        <v>1173452.49</v>
      </c>
      <c r="E146">
        <v>919562.1</v>
      </c>
      <c r="F146">
        <v>0</v>
      </c>
      <c r="G146">
        <v>0</v>
      </c>
      <c r="H146">
        <v>0</v>
      </c>
      <c r="I146">
        <v>164283.34</v>
      </c>
      <c r="J146">
        <v>35203.57</v>
      </c>
      <c r="K146">
        <v>29336.31</v>
      </c>
      <c r="L146">
        <v>0</v>
      </c>
      <c r="M146">
        <v>11170.22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933459</v>
      </c>
      <c r="T146" s="2">
        <v>45261</v>
      </c>
      <c r="V146" t="s">
        <v>31</v>
      </c>
      <c r="W146">
        <v>105408</v>
      </c>
      <c r="X146">
        <v>0</v>
      </c>
      <c r="Y146" t="s">
        <v>551</v>
      </c>
      <c r="Z146">
        <v>253890.39</v>
      </c>
      <c r="AA146" t="s">
        <v>3086</v>
      </c>
      <c r="AB146">
        <v>89031</v>
      </c>
      <c r="AC146">
        <v>-0.05</v>
      </c>
      <c r="AD146" t="s">
        <v>3310</v>
      </c>
    </row>
    <row r="147" spans="1:30" x14ac:dyDescent="0.25">
      <c r="A147">
        <v>6719</v>
      </c>
      <c r="B147" t="s">
        <v>308</v>
      </c>
      <c r="C147" t="s">
        <v>309</v>
      </c>
      <c r="D147" s="11">
        <f t="shared" si="2"/>
        <v>880486.6</v>
      </c>
      <c r="E147">
        <v>880486.6</v>
      </c>
      <c r="F147">
        <v>0</v>
      </c>
      <c r="G147">
        <v>0</v>
      </c>
      <c r="H147">
        <v>0</v>
      </c>
      <c r="I147">
        <v>123268.12</v>
      </c>
      <c r="J147">
        <v>26414.59</v>
      </c>
      <c r="K147">
        <v>22012.17</v>
      </c>
      <c r="L147">
        <v>0</v>
      </c>
      <c r="M147">
        <v>11170.22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697621</v>
      </c>
      <c r="T147" s="2">
        <v>45261</v>
      </c>
      <c r="V147" t="s">
        <v>31</v>
      </c>
      <c r="W147">
        <v>105408</v>
      </c>
      <c r="X147">
        <v>0</v>
      </c>
      <c r="Y147" t="s">
        <v>551</v>
      </c>
      <c r="Z147">
        <v>0</v>
      </c>
      <c r="AA147" t="s">
        <v>3086</v>
      </c>
      <c r="AB147">
        <v>37363.5</v>
      </c>
      <c r="AC147">
        <v>-0.5</v>
      </c>
      <c r="AD147" t="s">
        <v>3422</v>
      </c>
    </row>
    <row r="148" spans="1:30" x14ac:dyDescent="0.25">
      <c r="A148">
        <v>6735</v>
      </c>
      <c r="B148" t="s">
        <v>312</v>
      </c>
      <c r="C148" t="s">
        <v>313</v>
      </c>
      <c r="D148" s="11">
        <f t="shared" si="2"/>
        <v>979129.9</v>
      </c>
      <c r="E148">
        <v>979129.9</v>
      </c>
      <c r="F148">
        <v>0</v>
      </c>
      <c r="G148">
        <v>0</v>
      </c>
      <c r="H148">
        <v>0</v>
      </c>
      <c r="I148">
        <v>137078.19</v>
      </c>
      <c r="J148">
        <v>29373.9</v>
      </c>
      <c r="K148">
        <v>24478.25</v>
      </c>
      <c r="L148">
        <v>0</v>
      </c>
      <c r="M148">
        <v>11170.22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777029</v>
      </c>
      <c r="T148" s="2">
        <v>45261</v>
      </c>
      <c r="V148" t="s">
        <v>31</v>
      </c>
      <c r="W148">
        <v>2808</v>
      </c>
      <c r="X148">
        <v>0</v>
      </c>
      <c r="Y148" t="s">
        <v>551</v>
      </c>
      <c r="Z148">
        <v>0</v>
      </c>
      <c r="AA148" t="s">
        <v>3086</v>
      </c>
      <c r="AB148">
        <v>122482.5</v>
      </c>
      <c r="AC148">
        <v>-0.34</v>
      </c>
      <c r="AD148" t="s">
        <v>3423</v>
      </c>
    </row>
    <row r="149" spans="1:30" x14ac:dyDescent="0.25">
      <c r="A149">
        <v>6749</v>
      </c>
      <c r="B149" t="s">
        <v>314</v>
      </c>
      <c r="C149" t="s">
        <v>315</v>
      </c>
      <c r="D149" s="11">
        <f t="shared" si="2"/>
        <v>874187.5</v>
      </c>
      <c r="E149">
        <v>874187.5</v>
      </c>
      <c r="F149">
        <v>0</v>
      </c>
      <c r="G149">
        <v>0</v>
      </c>
      <c r="H149">
        <v>0</v>
      </c>
      <c r="I149">
        <v>122386.26</v>
      </c>
      <c r="J149">
        <v>26225.63</v>
      </c>
      <c r="K149">
        <v>21854.68</v>
      </c>
      <c r="L149">
        <v>0</v>
      </c>
      <c r="M149">
        <v>11170.22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692550</v>
      </c>
      <c r="T149" s="2">
        <v>45261</v>
      </c>
      <c r="V149" t="s">
        <v>31</v>
      </c>
      <c r="W149">
        <v>109202</v>
      </c>
      <c r="X149">
        <v>0</v>
      </c>
      <c r="Y149" t="s">
        <v>551</v>
      </c>
      <c r="Z149">
        <v>0</v>
      </c>
      <c r="AA149" t="s">
        <v>3086</v>
      </c>
      <c r="AB149">
        <v>32114.25</v>
      </c>
      <c r="AC149">
        <v>-0.71</v>
      </c>
      <c r="AD149" t="s">
        <v>3424</v>
      </c>
    </row>
    <row r="150" spans="1:30" x14ac:dyDescent="0.25">
      <c r="A150">
        <v>6781</v>
      </c>
      <c r="B150" t="s">
        <v>316</v>
      </c>
      <c r="C150" t="s">
        <v>317</v>
      </c>
      <c r="D150" s="11">
        <f t="shared" si="2"/>
        <v>835650.4</v>
      </c>
      <c r="E150">
        <v>835650.4</v>
      </c>
      <c r="F150">
        <v>0</v>
      </c>
      <c r="G150">
        <v>0</v>
      </c>
      <c r="H150">
        <v>0</v>
      </c>
      <c r="I150">
        <v>116991.06</v>
      </c>
      <c r="J150">
        <v>25069.51</v>
      </c>
      <c r="K150">
        <v>20891.259999999998</v>
      </c>
      <c r="L150">
        <v>0</v>
      </c>
      <c r="M150">
        <v>11170.22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661528</v>
      </c>
      <c r="T150" s="2">
        <v>45261</v>
      </c>
      <c r="V150" t="s">
        <v>31</v>
      </c>
      <c r="W150">
        <v>105408</v>
      </c>
      <c r="X150">
        <v>0</v>
      </c>
      <c r="Y150" t="s">
        <v>551</v>
      </c>
      <c r="Z150">
        <v>0</v>
      </c>
      <c r="AA150" t="s">
        <v>3086</v>
      </c>
      <c r="AB150">
        <v>0</v>
      </c>
      <c r="AC150">
        <v>-0.35</v>
      </c>
      <c r="AD150" t="s">
        <v>3324</v>
      </c>
    </row>
    <row r="151" spans="1:30" x14ac:dyDescent="0.25">
      <c r="A151">
        <v>6784</v>
      </c>
      <c r="B151" t="s">
        <v>318</v>
      </c>
      <c r="C151" t="s">
        <v>319</v>
      </c>
      <c r="D151" s="11">
        <f t="shared" si="2"/>
        <v>835650.4</v>
      </c>
      <c r="E151">
        <v>835650.4</v>
      </c>
      <c r="F151">
        <v>0</v>
      </c>
      <c r="G151">
        <v>0</v>
      </c>
      <c r="H151">
        <v>0</v>
      </c>
      <c r="I151">
        <v>116991.06</v>
      </c>
      <c r="J151">
        <v>25069.51</v>
      </c>
      <c r="K151">
        <v>20891.259999999998</v>
      </c>
      <c r="L151">
        <v>0</v>
      </c>
      <c r="M151">
        <v>11170.22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661528</v>
      </c>
      <c r="T151" s="2">
        <v>45261</v>
      </c>
      <c r="V151" t="s">
        <v>31</v>
      </c>
      <c r="W151">
        <v>105408</v>
      </c>
      <c r="X151">
        <v>0</v>
      </c>
      <c r="Y151" t="s">
        <v>551</v>
      </c>
      <c r="Z151">
        <v>0</v>
      </c>
      <c r="AA151" t="s">
        <v>3086</v>
      </c>
      <c r="AB151">
        <v>0</v>
      </c>
      <c r="AC151">
        <v>-0.35</v>
      </c>
      <c r="AD151" t="s">
        <v>3324</v>
      </c>
    </row>
    <row r="152" spans="1:30" x14ac:dyDescent="0.25">
      <c r="A152">
        <v>6786</v>
      </c>
      <c r="B152" t="s">
        <v>320</v>
      </c>
      <c r="C152" t="s">
        <v>321</v>
      </c>
      <c r="D152" s="11">
        <f t="shared" si="2"/>
        <v>1139712.93</v>
      </c>
      <c r="E152">
        <v>893338.5</v>
      </c>
      <c r="F152">
        <v>0</v>
      </c>
      <c r="G152">
        <v>0</v>
      </c>
      <c r="H152">
        <v>0</v>
      </c>
      <c r="I152">
        <v>159559.81</v>
      </c>
      <c r="J152">
        <v>34191.39</v>
      </c>
      <c r="K152">
        <v>28492.82</v>
      </c>
      <c r="L152">
        <v>0</v>
      </c>
      <c r="M152">
        <v>11170.22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906299</v>
      </c>
      <c r="T152" s="2">
        <v>45261</v>
      </c>
      <c r="V152" t="s">
        <v>31</v>
      </c>
      <c r="W152">
        <v>105408</v>
      </c>
      <c r="X152">
        <v>0</v>
      </c>
      <c r="Y152" t="s">
        <v>551</v>
      </c>
      <c r="Z152">
        <v>246374.43</v>
      </c>
      <c r="AA152" t="s">
        <v>3086</v>
      </c>
      <c r="AB152">
        <v>89031</v>
      </c>
      <c r="AC152">
        <v>0.31</v>
      </c>
      <c r="AD152" t="s">
        <v>3301</v>
      </c>
    </row>
    <row r="153" spans="1:30" x14ac:dyDescent="0.25">
      <c r="A153">
        <v>6789</v>
      </c>
      <c r="B153" t="s">
        <v>322</v>
      </c>
      <c r="C153" t="s">
        <v>323</v>
      </c>
      <c r="D153" s="11">
        <f t="shared" si="2"/>
        <v>1004158</v>
      </c>
      <c r="E153">
        <v>627614</v>
      </c>
      <c r="F153">
        <v>376544</v>
      </c>
      <c r="G153">
        <v>0</v>
      </c>
      <c r="H153">
        <v>0</v>
      </c>
      <c r="I153">
        <v>140582.12</v>
      </c>
      <c r="J153">
        <v>30124.74</v>
      </c>
      <c r="K153">
        <v>25103.95</v>
      </c>
      <c r="L153">
        <v>0</v>
      </c>
      <c r="M153">
        <v>11170.22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797177</v>
      </c>
      <c r="T153" s="2">
        <v>45261</v>
      </c>
      <c r="V153" t="s">
        <v>31</v>
      </c>
      <c r="W153">
        <v>105408</v>
      </c>
      <c r="X153">
        <v>0</v>
      </c>
      <c r="Y153" t="s">
        <v>551</v>
      </c>
      <c r="Z153">
        <v>0</v>
      </c>
      <c r="AA153" t="s">
        <v>3086</v>
      </c>
      <c r="AB153">
        <v>0</v>
      </c>
      <c r="AC153">
        <v>0.03</v>
      </c>
      <c r="AD153" t="s">
        <v>3425</v>
      </c>
    </row>
    <row r="154" spans="1:30" x14ac:dyDescent="0.25">
      <c r="A154">
        <v>6794</v>
      </c>
      <c r="B154" t="s">
        <v>324</v>
      </c>
      <c r="C154" t="s">
        <v>325</v>
      </c>
      <c r="D154" s="11">
        <f t="shared" si="2"/>
        <v>863723.1</v>
      </c>
      <c r="E154">
        <v>863723.1</v>
      </c>
      <c r="F154">
        <v>0</v>
      </c>
      <c r="G154">
        <v>0</v>
      </c>
      <c r="H154">
        <v>0</v>
      </c>
      <c r="I154">
        <v>120921.23</v>
      </c>
      <c r="J154">
        <v>25911.69</v>
      </c>
      <c r="K154">
        <v>21593.08</v>
      </c>
      <c r="L154">
        <v>0</v>
      </c>
      <c r="M154">
        <v>11170.22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684126</v>
      </c>
      <c r="T154" s="2">
        <v>45261</v>
      </c>
      <c r="V154" t="s">
        <v>31</v>
      </c>
      <c r="W154">
        <v>125509</v>
      </c>
      <c r="X154">
        <v>0</v>
      </c>
      <c r="Y154" t="s">
        <v>551</v>
      </c>
      <c r="Z154">
        <v>0</v>
      </c>
      <c r="AA154" t="s">
        <v>3086</v>
      </c>
      <c r="AB154">
        <v>25215</v>
      </c>
      <c r="AC154">
        <v>-0.88</v>
      </c>
      <c r="AD154" t="s">
        <v>3426</v>
      </c>
    </row>
    <row r="155" spans="1:30" x14ac:dyDescent="0.25">
      <c r="A155">
        <v>6796</v>
      </c>
      <c r="B155" t="s">
        <v>1531</v>
      </c>
      <c r="C155" t="s">
        <v>1532</v>
      </c>
      <c r="D155" s="11">
        <f t="shared" si="2"/>
        <v>675913.6</v>
      </c>
      <c r="E155">
        <v>502313.6</v>
      </c>
      <c r="F155">
        <v>173600</v>
      </c>
      <c r="G155">
        <v>0</v>
      </c>
      <c r="H155">
        <v>0</v>
      </c>
      <c r="I155">
        <v>94627.91</v>
      </c>
      <c r="J155">
        <v>20680.04</v>
      </c>
      <c r="K155">
        <v>16897.849999999999</v>
      </c>
      <c r="L155">
        <v>0</v>
      </c>
      <c r="M155">
        <v>11170.22</v>
      </c>
      <c r="N155">
        <v>0</v>
      </c>
      <c r="O155">
        <v>0</v>
      </c>
      <c r="P155">
        <v>0</v>
      </c>
      <c r="Q155">
        <v>402.63</v>
      </c>
      <c r="R155">
        <v>402.63</v>
      </c>
      <c r="S155">
        <v>532940</v>
      </c>
      <c r="T155" s="2">
        <v>45461</v>
      </c>
      <c r="V155" t="s">
        <v>31</v>
      </c>
      <c r="W155">
        <v>105408</v>
      </c>
      <c r="X155">
        <v>0</v>
      </c>
      <c r="Y155" t="s">
        <v>551</v>
      </c>
      <c r="Z155">
        <v>0</v>
      </c>
      <c r="AA155" t="s">
        <v>3122</v>
      </c>
      <c r="AB155">
        <v>26334</v>
      </c>
      <c r="AC155">
        <v>-0.21</v>
      </c>
      <c r="AD155" t="s">
        <v>3427</v>
      </c>
    </row>
    <row r="156" spans="1:30" x14ac:dyDescent="0.25">
      <c r="A156">
        <v>6797</v>
      </c>
      <c r="B156" t="s">
        <v>326</v>
      </c>
      <c r="C156" t="s">
        <v>327</v>
      </c>
      <c r="D156" s="11">
        <f t="shared" si="2"/>
        <v>2265738.2200000002</v>
      </c>
      <c r="E156">
        <v>2265738.2200000002</v>
      </c>
      <c r="F156">
        <v>0</v>
      </c>
      <c r="G156">
        <v>0</v>
      </c>
      <c r="H156">
        <v>0</v>
      </c>
      <c r="I156">
        <v>317203.34999999998</v>
      </c>
      <c r="J156">
        <v>67972.149999999994</v>
      </c>
      <c r="K156">
        <v>56643.45</v>
      </c>
      <c r="L156">
        <v>0</v>
      </c>
      <c r="M156">
        <v>11170.22</v>
      </c>
      <c r="N156">
        <v>0</v>
      </c>
      <c r="O156">
        <v>0</v>
      </c>
      <c r="P156">
        <v>0</v>
      </c>
      <c r="Q156">
        <v>-40000</v>
      </c>
      <c r="R156">
        <v>0</v>
      </c>
      <c r="S156">
        <v>1772750</v>
      </c>
      <c r="T156" s="2">
        <v>45575</v>
      </c>
      <c r="V156" t="s">
        <v>31</v>
      </c>
      <c r="W156">
        <v>105408</v>
      </c>
      <c r="X156">
        <v>0</v>
      </c>
      <c r="Y156" t="s">
        <v>551</v>
      </c>
      <c r="Z156">
        <v>0</v>
      </c>
      <c r="AA156" t="s">
        <v>3086</v>
      </c>
      <c r="AB156">
        <v>555795</v>
      </c>
      <c r="AC156">
        <v>0.95</v>
      </c>
      <c r="AD156" t="s">
        <v>3428</v>
      </c>
    </row>
    <row r="157" spans="1:30" x14ac:dyDescent="0.25">
      <c r="A157">
        <v>6813</v>
      </c>
      <c r="B157" t="s">
        <v>328</v>
      </c>
      <c r="C157" t="s">
        <v>329</v>
      </c>
      <c r="D157" s="11">
        <f t="shared" si="2"/>
        <v>1351821.66</v>
      </c>
      <c r="E157">
        <v>1054714.5</v>
      </c>
      <c r="F157">
        <v>0</v>
      </c>
      <c r="G157">
        <v>0</v>
      </c>
      <c r="H157">
        <v>0</v>
      </c>
      <c r="I157">
        <v>189255.03</v>
      </c>
      <c r="J157">
        <v>40554.65</v>
      </c>
      <c r="K157">
        <v>33795.54</v>
      </c>
      <c r="L157">
        <v>0</v>
      </c>
      <c r="M157">
        <v>11170.22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1077046</v>
      </c>
      <c r="T157" s="2">
        <v>45261</v>
      </c>
      <c r="V157" t="s">
        <v>31</v>
      </c>
      <c r="W157">
        <v>105408</v>
      </c>
      <c r="X157">
        <v>0</v>
      </c>
      <c r="Y157" t="s">
        <v>551</v>
      </c>
      <c r="Z157">
        <v>297107.15999999997</v>
      </c>
      <c r="AA157" t="s">
        <v>3086</v>
      </c>
      <c r="AB157">
        <v>205020</v>
      </c>
      <c r="AC157">
        <v>-0.22</v>
      </c>
      <c r="AD157" t="s">
        <v>3334</v>
      </c>
    </row>
    <row r="158" spans="1:30" x14ac:dyDescent="0.25">
      <c r="A158">
        <v>6814</v>
      </c>
      <c r="B158" t="s">
        <v>1338</v>
      </c>
      <c r="C158" t="s">
        <v>1339</v>
      </c>
      <c r="D158" s="11">
        <f t="shared" si="2"/>
        <v>881461.5</v>
      </c>
      <c r="E158">
        <v>881461.5</v>
      </c>
      <c r="F158">
        <v>0</v>
      </c>
      <c r="G158">
        <v>0</v>
      </c>
      <c r="H158">
        <v>0</v>
      </c>
      <c r="I158">
        <v>123404.61</v>
      </c>
      <c r="J158">
        <v>26443.85</v>
      </c>
      <c r="K158">
        <v>22036.53</v>
      </c>
      <c r="L158">
        <v>0</v>
      </c>
      <c r="M158">
        <v>11170.22</v>
      </c>
      <c r="N158">
        <v>0</v>
      </c>
      <c r="O158">
        <v>0</v>
      </c>
      <c r="P158">
        <v>0</v>
      </c>
      <c r="Q158">
        <v>-80000</v>
      </c>
      <c r="R158">
        <v>0</v>
      </c>
      <c r="S158">
        <v>618406</v>
      </c>
      <c r="T158" s="2">
        <v>45433</v>
      </c>
      <c r="V158" t="s">
        <v>31</v>
      </c>
      <c r="W158">
        <v>2808</v>
      </c>
      <c r="X158">
        <v>0</v>
      </c>
      <c r="Y158" t="s">
        <v>551</v>
      </c>
      <c r="Z158">
        <v>0</v>
      </c>
      <c r="AA158" t="s">
        <v>3086</v>
      </c>
      <c r="AB158">
        <v>71212</v>
      </c>
      <c r="AC158">
        <v>-0.28999999999999998</v>
      </c>
      <c r="AD158" t="s">
        <v>3429</v>
      </c>
    </row>
    <row r="159" spans="1:30" x14ac:dyDescent="0.25">
      <c r="A159">
        <v>6835</v>
      </c>
      <c r="B159" t="s">
        <v>332</v>
      </c>
      <c r="C159" t="s">
        <v>333</v>
      </c>
      <c r="D159" s="11">
        <f t="shared" si="2"/>
        <v>907708.4</v>
      </c>
      <c r="E159">
        <v>560508.4</v>
      </c>
      <c r="F159">
        <v>347200</v>
      </c>
      <c r="G159">
        <v>0</v>
      </c>
      <c r="H159">
        <v>0</v>
      </c>
      <c r="I159">
        <v>127079.17</v>
      </c>
      <c r="J159">
        <v>27231.25</v>
      </c>
      <c r="K159">
        <v>22692.71</v>
      </c>
      <c r="L159">
        <v>0</v>
      </c>
      <c r="M159">
        <v>11170.22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719535</v>
      </c>
      <c r="T159" s="2">
        <v>45261</v>
      </c>
      <c r="V159" t="s">
        <v>31</v>
      </c>
      <c r="W159">
        <v>105408</v>
      </c>
      <c r="X159">
        <v>0</v>
      </c>
      <c r="Y159" t="s">
        <v>551</v>
      </c>
      <c r="Z159">
        <v>0</v>
      </c>
      <c r="AA159" t="s">
        <v>3122</v>
      </c>
      <c r="AB159">
        <v>23250</v>
      </c>
      <c r="AC159">
        <v>-0.05</v>
      </c>
      <c r="AD159" t="s">
        <v>3430</v>
      </c>
    </row>
    <row r="160" spans="1:30" x14ac:dyDescent="0.25">
      <c r="A160">
        <v>6843</v>
      </c>
      <c r="B160" t="s">
        <v>334</v>
      </c>
      <c r="C160" t="s">
        <v>335</v>
      </c>
      <c r="D160" s="11">
        <f t="shared" si="2"/>
        <v>937654.05</v>
      </c>
      <c r="E160">
        <v>937654.05</v>
      </c>
      <c r="F160">
        <v>0</v>
      </c>
      <c r="G160">
        <v>0</v>
      </c>
      <c r="H160">
        <v>0</v>
      </c>
      <c r="I160">
        <v>131271.57</v>
      </c>
      <c r="J160">
        <v>28129.62</v>
      </c>
      <c r="K160">
        <v>23441.360000000001</v>
      </c>
      <c r="L160">
        <v>0</v>
      </c>
      <c r="M160">
        <v>11170.22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743641</v>
      </c>
      <c r="T160" s="2">
        <v>45261</v>
      </c>
      <c r="V160" t="s">
        <v>31</v>
      </c>
      <c r="W160">
        <v>121705</v>
      </c>
      <c r="X160">
        <v>0</v>
      </c>
      <c r="Y160" t="s">
        <v>551</v>
      </c>
      <c r="Z160">
        <v>0</v>
      </c>
      <c r="AA160" t="s">
        <v>3086</v>
      </c>
      <c r="AB160">
        <v>86381.46</v>
      </c>
      <c r="AC160">
        <v>-0.28000000000000003</v>
      </c>
      <c r="AD160" t="s">
        <v>3431</v>
      </c>
    </row>
    <row r="161" spans="1:30" x14ac:dyDescent="0.25">
      <c r="A161">
        <v>6848</v>
      </c>
      <c r="B161" t="s">
        <v>336</v>
      </c>
      <c r="C161" t="s">
        <v>337</v>
      </c>
      <c r="D161" s="11">
        <f t="shared" si="2"/>
        <v>1595524.5</v>
      </c>
      <c r="E161">
        <v>1595524.5</v>
      </c>
      <c r="F161">
        <v>0</v>
      </c>
      <c r="G161">
        <v>0</v>
      </c>
      <c r="H161">
        <v>0</v>
      </c>
      <c r="I161">
        <v>223373.42</v>
      </c>
      <c r="J161">
        <v>47865.73</v>
      </c>
      <c r="K161">
        <v>39888.11</v>
      </c>
      <c r="L161">
        <v>0</v>
      </c>
      <c r="M161">
        <v>11170.22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1273227</v>
      </c>
      <c r="T161" s="2">
        <v>44614</v>
      </c>
      <c r="V161" t="s">
        <v>31</v>
      </c>
      <c r="W161">
        <v>119302</v>
      </c>
      <c r="X161">
        <v>0</v>
      </c>
      <c r="Y161" t="s">
        <v>551</v>
      </c>
      <c r="Z161">
        <v>0</v>
      </c>
      <c r="AA161" t="s">
        <v>3122</v>
      </c>
      <c r="AB161">
        <v>793150.5</v>
      </c>
      <c r="AC161">
        <v>-0.02</v>
      </c>
      <c r="AD161" t="s">
        <v>3432</v>
      </c>
    </row>
    <row r="162" spans="1:30" x14ac:dyDescent="0.25">
      <c r="A162">
        <v>6855</v>
      </c>
      <c r="B162" t="s">
        <v>340</v>
      </c>
      <c r="C162" t="s">
        <v>341</v>
      </c>
      <c r="D162" s="11">
        <f t="shared" si="2"/>
        <v>870419.2</v>
      </c>
      <c r="E162">
        <v>870419.2</v>
      </c>
      <c r="F162">
        <v>0</v>
      </c>
      <c r="G162">
        <v>0</v>
      </c>
      <c r="H162">
        <v>0</v>
      </c>
      <c r="I162">
        <v>121858.7</v>
      </c>
      <c r="J162">
        <v>26112.58</v>
      </c>
      <c r="K162">
        <v>21760.49</v>
      </c>
      <c r="L162">
        <v>0</v>
      </c>
      <c r="M162">
        <v>11170.22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689517</v>
      </c>
      <c r="T162" s="2">
        <v>45261</v>
      </c>
      <c r="V162" t="s">
        <v>31</v>
      </c>
      <c r="W162">
        <v>105408</v>
      </c>
      <c r="X162">
        <v>0</v>
      </c>
      <c r="Y162" t="s">
        <v>551</v>
      </c>
      <c r="Z162">
        <v>0</v>
      </c>
      <c r="AA162" t="s">
        <v>3086</v>
      </c>
      <c r="AB162">
        <v>28974</v>
      </c>
      <c r="AC162">
        <v>-0.21</v>
      </c>
      <c r="AD162" t="s">
        <v>3433</v>
      </c>
    </row>
    <row r="163" spans="1:30" x14ac:dyDescent="0.25">
      <c r="A163">
        <v>6861</v>
      </c>
      <c r="B163" t="s">
        <v>342</v>
      </c>
      <c r="C163" t="s">
        <v>343</v>
      </c>
      <c r="D163" s="11">
        <f t="shared" si="2"/>
        <v>2895527.38</v>
      </c>
      <c r="E163">
        <v>2895527.38</v>
      </c>
      <c r="F163">
        <v>0</v>
      </c>
      <c r="G163">
        <v>0</v>
      </c>
      <c r="H163">
        <v>0</v>
      </c>
      <c r="I163">
        <v>405373.84</v>
      </c>
      <c r="J163">
        <v>86865.83</v>
      </c>
      <c r="K163">
        <v>72388.19</v>
      </c>
      <c r="L163">
        <v>0</v>
      </c>
      <c r="M163">
        <v>11170.22</v>
      </c>
      <c r="N163">
        <v>0</v>
      </c>
      <c r="O163">
        <v>0</v>
      </c>
      <c r="P163">
        <v>0</v>
      </c>
      <c r="Q163">
        <v>-40000</v>
      </c>
      <c r="R163">
        <v>0</v>
      </c>
      <c r="S163">
        <v>2279729</v>
      </c>
      <c r="T163" s="2">
        <v>45161</v>
      </c>
      <c r="V163" t="s">
        <v>31</v>
      </c>
      <c r="W163">
        <v>123305</v>
      </c>
      <c r="X163">
        <v>0</v>
      </c>
      <c r="Y163" t="s">
        <v>551</v>
      </c>
      <c r="Z163">
        <v>0</v>
      </c>
      <c r="AA163" t="s">
        <v>3086</v>
      </c>
      <c r="AB163">
        <v>696232</v>
      </c>
      <c r="AC163">
        <v>-0.3</v>
      </c>
      <c r="AD163" t="s">
        <v>3434</v>
      </c>
    </row>
    <row r="164" spans="1:30" x14ac:dyDescent="0.25">
      <c r="A164">
        <v>6874</v>
      </c>
      <c r="B164" t="s">
        <v>350</v>
      </c>
      <c r="C164" t="s">
        <v>351</v>
      </c>
      <c r="D164" s="11">
        <f t="shared" si="2"/>
        <v>2421734.79</v>
      </c>
      <c r="E164">
        <v>2421734.79</v>
      </c>
      <c r="F164">
        <v>0</v>
      </c>
      <c r="G164">
        <v>0</v>
      </c>
      <c r="H164">
        <v>0</v>
      </c>
      <c r="I164">
        <v>339042.87</v>
      </c>
      <c r="J164">
        <v>72652.039999999994</v>
      </c>
      <c r="K164">
        <v>60543.37</v>
      </c>
      <c r="L164">
        <v>0</v>
      </c>
      <c r="M164">
        <v>11170.22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1938326</v>
      </c>
      <c r="T164" s="2">
        <v>45261</v>
      </c>
      <c r="V164" t="s">
        <v>31</v>
      </c>
      <c r="W164">
        <v>111209</v>
      </c>
      <c r="X164">
        <v>0</v>
      </c>
      <c r="Y164" t="s">
        <v>551</v>
      </c>
      <c r="Z164">
        <v>0</v>
      </c>
      <c r="AA164" t="s">
        <v>3086</v>
      </c>
      <c r="AB164">
        <v>536448</v>
      </c>
      <c r="AC164">
        <v>-0.28999999999999998</v>
      </c>
      <c r="AD164" t="s">
        <v>3435</v>
      </c>
    </row>
    <row r="165" spans="1:30" x14ac:dyDescent="0.25">
      <c r="A165">
        <v>6875</v>
      </c>
      <c r="B165" t="s">
        <v>352</v>
      </c>
      <c r="C165" t="s">
        <v>353</v>
      </c>
      <c r="D165" s="11">
        <f t="shared" si="2"/>
        <v>962399.7</v>
      </c>
      <c r="E165">
        <v>962399.7</v>
      </c>
      <c r="F165">
        <v>0</v>
      </c>
      <c r="G165">
        <v>0</v>
      </c>
      <c r="H165">
        <v>0</v>
      </c>
      <c r="I165">
        <v>134735.96</v>
      </c>
      <c r="J165">
        <v>28871.99</v>
      </c>
      <c r="K165">
        <v>24060</v>
      </c>
      <c r="L165">
        <v>0</v>
      </c>
      <c r="M165">
        <v>11170.22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1031468</v>
      </c>
      <c r="T165" s="2">
        <v>45054</v>
      </c>
      <c r="V165" t="s">
        <v>31</v>
      </c>
      <c r="W165">
        <v>105408</v>
      </c>
      <c r="X165">
        <v>0</v>
      </c>
      <c r="Y165" t="s">
        <v>3355</v>
      </c>
      <c r="Z165">
        <v>0</v>
      </c>
      <c r="AA165" t="s">
        <v>3086</v>
      </c>
      <c r="AB165">
        <v>107934.5</v>
      </c>
      <c r="AC165">
        <v>-0.53</v>
      </c>
      <c r="AD165" t="s">
        <v>3316</v>
      </c>
    </row>
    <row r="166" spans="1:30" x14ac:dyDescent="0.25">
      <c r="A166">
        <v>6884</v>
      </c>
      <c r="B166" t="s">
        <v>354</v>
      </c>
      <c r="C166" t="s">
        <v>355</v>
      </c>
      <c r="D166" s="11">
        <f t="shared" si="2"/>
        <v>743246.9</v>
      </c>
      <c r="E166">
        <v>743246.9</v>
      </c>
      <c r="F166">
        <v>0</v>
      </c>
      <c r="G166">
        <v>0</v>
      </c>
      <c r="H166">
        <v>0</v>
      </c>
      <c r="I166">
        <v>104054.57</v>
      </c>
      <c r="J166">
        <v>22297.41</v>
      </c>
      <c r="K166">
        <v>18581.169999999998</v>
      </c>
      <c r="L166">
        <v>0</v>
      </c>
      <c r="M166">
        <v>11170.22</v>
      </c>
      <c r="N166">
        <v>0</v>
      </c>
      <c r="O166">
        <v>0</v>
      </c>
      <c r="P166">
        <v>0</v>
      </c>
      <c r="Q166">
        <v>-120000</v>
      </c>
      <c r="R166">
        <v>0</v>
      </c>
      <c r="S166">
        <v>467143</v>
      </c>
      <c r="T166" s="2">
        <v>45261</v>
      </c>
      <c r="V166" t="s">
        <v>31</v>
      </c>
      <c r="W166">
        <v>105408</v>
      </c>
      <c r="X166">
        <v>0</v>
      </c>
      <c r="Y166" t="s">
        <v>551</v>
      </c>
      <c r="Z166">
        <v>0</v>
      </c>
      <c r="AA166" t="s">
        <v>3122</v>
      </c>
      <c r="AB166">
        <v>28279.5</v>
      </c>
      <c r="AC166">
        <v>-0.53</v>
      </c>
      <c r="AD166" t="s">
        <v>3436</v>
      </c>
    </row>
    <row r="167" spans="1:30" x14ac:dyDescent="0.25">
      <c r="A167">
        <v>6886</v>
      </c>
      <c r="B167" t="s">
        <v>356</v>
      </c>
      <c r="C167" t="s">
        <v>357</v>
      </c>
      <c r="D167" s="11">
        <f t="shared" si="2"/>
        <v>975546.75</v>
      </c>
      <c r="E167">
        <v>599002.75</v>
      </c>
      <c r="F167">
        <v>376544</v>
      </c>
      <c r="G167">
        <v>0</v>
      </c>
      <c r="H167">
        <v>0</v>
      </c>
      <c r="I167">
        <v>136576.54</v>
      </c>
      <c r="J167">
        <v>29266.400000000001</v>
      </c>
      <c r="K167">
        <v>24388.67</v>
      </c>
      <c r="L167">
        <v>0</v>
      </c>
      <c r="M167">
        <v>11170.22</v>
      </c>
      <c r="N167">
        <v>0</v>
      </c>
      <c r="O167">
        <v>0</v>
      </c>
      <c r="P167">
        <v>0</v>
      </c>
      <c r="Q167">
        <v>-40000</v>
      </c>
      <c r="R167">
        <v>0</v>
      </c>
      <c r="S167">
        <v>734145</v>
      </c>
      <c r="T167" s="2">
        <v>45261</v>
      </c>
      <c r="V167" t="s">
        <v>31</v>
      </c>
      <c r="W167">
        <v>105408</v>
      </c>
      <c r="X167">
        <v>0</v>
      </c>
      <c r="Y167" t="s">
        <v>551</v>
      </c>
      <c r="Z167">
        <v>0</v>
      </c>
      <c r="AA167" t="s">
        <v>3086</v>
      </c>
      <c r="AB167">
        <v>45387</v>
      </c>
      <c r="AC167">
        <v>0.08</v>
      </c>
      <c r="AD167" t="s">
        <v>3437</v>
      </c>
    </row>
    <row r="168" spans="1:30" x14ac:dyDescent="0.25">
      <c r="A168">
        <v>6888</v>
      </c>
      <c r="B168" t="s">
        <v>360</v>
      </c>
      <c r="C168" t="s">
        <v>361</v>
      </c>
      <c r="D168" s="11">
        <f t="shared" si="2"/>
        <v>2746023.28</v>
      </c>
      <c r="E168">
        <v>2746023.28</v>
      </c>
      <c r="F168">
        <v>0</v>
      </c>
      <c r="G168">
        <v>0</v>
      </c>
      <c r="H168">
        <v>0</v>
      </c>
      <c r="I168">
        <v>384443.25</v>
      </c>
      <c r="J168">
        <v>82380.69</v>
      </c>
      <c r="K168">
        <v>68650.58</v>
      </c>
      <c r="L168">
        <v>0</v>
      </c>
      <c r="M168">
        <v>11170.22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2199378</v>
      </c>
      <c r="T168" s="2">
        <v>45156</v>
      </c>
      <c r="V168" t="s">
        <v>31</v>
      </c>
      <c r="W168">
        <v>105408</v>
      </c>
      <c r="X168">
        <v>0</v>
      </c>
      <c r="Y168" t="s">
        <v>551</v>
      </c>
      <c r="Z168">
        <v>0</v>
      </c>
      <c r="AA168" t="s">
        <v>3083</v>
      </c>
      <c r="AB168">
        <v>753832</v>
      </c>
      <c r="AC168">
        <v>-0.54</v>
      </c>
      <c r="AD168" t="s">
        <v>3438</v>
      </c>
    </row>
    <row r="169" spans="1:30" x14ac:dyDescent="0.25">
      <c r="A169">
        <v>6889</v>
      </c>
      <c r="B169" t="s">
        <v>362</v>
      </c>
      <c r="C169" t="s">
        <v>363</v>
      </c>
      <c r="D169" s="11">
        <f t="shared" si="2"/>
        <v>786995.19999999995</v>
      </c>
      <c r="E169">
        <v>588299</v>
      </c>
      <c r="F169">
        <v>0</v>
      </c>
      <c r="G169">
        <v>0</v>
      </c>
      <c r="H169">
        <v>0</v>
      </c>
      <c r="I169">
        <v>110179.32</v>
      </c>
      <c r="J169">
        <v>23609.85</v>
      </c>
      <c r="K169">
        <v>19674.89</v>
      </c>
      <c r="L169">
        <v>0</v>
      </c>
      <c r="M169">
        <v>11170.22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622361</v>
      </c>
      <c r="T169" s="2">
        <v>45474</v>
      </c>
      <c r="V169" t="s">
        <v>31</v>
      </c>
      <c r="W169">
        <v>105408</v>
      </c>
      <c r="X169">
        <v>0</v>
      </c>
      <c r="Y169" t="s">
        <v>551</v>
      </c>
      <c r="Z169">
        <v>198696.2</v>
      </c>
      <c r="AA169" t="s">
        <v>3122</v>
      </c>
      <c r="AB169">
        <v>67377</v>
      </c>
      <c r="AC169">
        <v>0.08</v>
      </c>
      <c r="AD169" t="s">
        <v>3439</v>
      </c>
    </row>
    <row r="170" spans="1:30" x14ac:dyDescent="0.25">
      <c r="A170">
        <v>6894</v>
      </c>
      <c r="B170" t="s">
        <v>364</v>
      </c>
      <c r="C170" t="s">
        <v>365</v>
      </c>
      <c r="D170" s="11">
        <f t="shared" si="2"/>
        <v>3019751.13</v>
      </c>
      <c r="E170">
        <v>3019751.13</v>
      </c>
      <c r="F170">
        <v>0</v>
      </c>
      <c r="G170">
        <v>0</v>
      </c>
      <c r="H170">
        <v>0</v>
      </c>
      <c r="I170">
        <v>422765.16</v>
      </c>
      <c r="J170">
        <v>90592.53</v>
      </c>
      <c r="K170">
        <v>75493.78</v>
      </c>
      <c r="L170">
        <v>0</v>
      </c>
      <c r="M170">
        <v>11170.22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2419730</v>
      </c>
      <c r="T170" s="2">
        <v>45261</v>
      </c>
      <c r="V170" t="s">
        <v>31</v>
      </c>
      <c r="W170">
        <v>2808</v>
      </c>
      <c r="X170">
        <v>0</v>
      </c>
      <c r="Y170" t="s">
        <v>551</v>
      </c>
      <c r="Z170">
        <v>0</v>
      </c>
      <c r="AA170" t="s">
        <v>3086</v>
      </c>
      <c r="AB170">
        <v>753111</v>
      </c>
      <c r="AC170">
        <v>0.56000000000000005</v>
      </c>
      <c r="AD170" t="s">
        <v>3440</v>
      </c>
    </row>
    <row r="171" spans="1:30" x14ac:dyDescent="0.25">
      <c r="A171">
        <v>6897</v>
      </c>
      <c r="B171" t="s">
        <v>701</v>
      </c>
      <c r="C171" t="s">
        <v>702</v>
      </c>
      <c r="D171" s="11">
        <f t="shared" si="2"/>
        <v>962399.7</v>
      </c>
      <c r="E171">
        <v>962399.7</v>
      </c>
      <c r="F171">
        <v>0</v>
      </c>
      <c r="G171">
        <v>0</v>
      </c>
      <c r="H171">
        <v>0</v>
      </c>
      <c r="I171">
        <v>134735.96</v>
      </c>
      <c r="J171">
        <v>28871.99</v>
      </c>
      <c r="K171">
        <v>24060</v>
      </c>
      <c r="L171">
        <v>0</v>
      </c>
      <c r="M171">
        <v>11170.22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1031468</v>
      </c>
      <c r="T171" s="2">
        <v>45415</v>
      </c>
      <c r="V171" t="s">
        <v>31</v>
      </c>
      <c r="W171">
        <v>105408</v>
      </c>
      <c r="X171">
        <v>0</v>
      </c>
      <c r="Y171" t="s">
        <v>3355</v>
      </c>
      <c r="Z171">
        <v>0</v>
      </c>
      <c r="AA171" t="s">
        <v>3086</v>
      </c>
      <c r="AB171">
        <v>107934.5</v>
      </c>
      <c r="AC171">
        <v>-0.53</v>
      </c>
      <c r="AD171" t="s">
        <v>3316</v>
      </c>
    </row>
    <row r="172" spans="1:30" x14ac:dyDescent="0.25">
      <c r="A172">
        <v>6899</v>
      </c>
      <c r="B172" t="s">
        <v>651</v>
      </c>
      <c r="C172" t="s">
        <v>703</v>
      </c>
      <c r="D172" s="11">
        <f t="shared" si="2"/>
        <v>2603430.4900000002</v>
      </c>
      <c r="E172">
        <v>2603430.4900000002</v>
      </c>
      <c r="F172">
        <v>0</v>
      </c>
      <c r="G172">
        <v>0</v>
      </c>
      <c r="H172">
        <v>0</v>
      </c>
      <c r="I172">
        <v>364480.26</v>
      </c>
      <c r="J172">
        <v>78102.91</v>
      </c>
      <c r="K172">
        <v>65085.760000000002</v>
      </c>
      <c r="L172">
        <v>0</v>
      </c>
      <c r="M172">
        <v>11170.22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2084591</v>
      </c>
      <c r="T172" s="2">
        <v>45405</v>
      </c>
      <c r="V172" t="s">
        <v>31</v>
      </c>
      <c r="W172">
        <v>105408</v>
      </c>
      <c r="X172">
        <v>0</v>
      </c>
      <c r="Y172" t="s">
        <v>551</v>
      </c>
      <c r="Z172">
        <v>0</v>
      </c>
      <c r="AA172" t="s">
        <v>3086</v>
      </c>
      <c r="AB172">
        <v>580673</v>
      </c>
      <c r="AC172">
        <v>-0.34</v>
      </c>
      <c r="AD172" t="s">
        <v>3441</v>
      </c>
    </row>
    <row r="173" spans="1:30" x14ac:dyDescent="0.25">
      <c r="A173">
        <v>6900</v>
      </c>
      <c r="B173" t="s">
        <v>652</v>
      </c>
      <c r="C173" t="s">
        <v>704</v>
      </c>
      <c r="D173" s="11">
        <f t="shared" si="2"/>
        <v>2998963.76</v>
      </c>
      <c r="E173">
        <v>2998963.76</v>
      </c>
      <c r="F173">
        <v>0</v>
      </c>
      <c r="G173">
        <v>0</v>
      </c>
      <c r="H173">
        <v>0</v>
      </c>
      <c r="I173">
        <v>419854.93</v>
      </c>
      <c r="J173">
        <v>89968.91</v>
      </c>
      <c r="K173">
        <v>74974.100000000006</v>
      </c>
      <c r="L173">
        <v>0</v>
      </c>
      <c r="M173">
        <v>11170.22</v>
      </c>
      <c r="N173">
        <v>0</v>
      </c>
      <c r="O173">
        <v>0</v>
      </c>
      <c r="P173">
        <v>0</v>
      </c>
      <c r="Q173">
        <v>-40000</v>
      </c>
      <c r="R173">
        <v>0</v>
      </c>
      <c r="S173">
        <v>2362995</v>
      </c>
      <c r="T173" s="2">
        <v>45405</v>
      </c>
      <c r="V173" t="s">
        <v>31</v>
      </c>
      <c r="W173">
        <v>105408</v>
      </c>
      <c r="X173">
        <v>0</v>
      </c>
      <c r="Y173" t="s">
        <v>551</v>
      </c>
      <c r="Z173">
        <v>0</v>
      </c>
      <c r="AA173" t="s">
        <v>3083</v>
      </c>
      <c r="AB173">
        <v>701814</v>
      </c>
      <c r="AC173">
        <v>-0.6</v>
      </c>
      <c r="AD173" t="s">
        <v>3442</v>
      </c>
    </row>
    <row r="174" spans="1:30" x14ac:dyDescent="0.25">
      <c r="A174">
        <v>6906</v>
      </c>
      <c r="B174" t="s">
        <v>366</v>
      </c>
      <c r="C174" t="s">
        <v>367</v>
      </c>
      <c r="D174" s="11">
        <f t="shared" si="2"/>
        <v>536895.55000000005</v>
      </c>
      <c r="E174">
        <v>536895.55000000005</v>
      </c>
      <c r="F174">
        <v>0</v>
      </c>
      <c r="G174">
        <v>0</v>
      </c>
      <c r="H174">
        <v>0</v>
      </c>
      <c r="I174">
        <v>75165.37</v>
      </c>
      <c r="J174">
        <v>16106.86</v>
      </c>
      <c r="K174">
        <v>13422.39</v>
      </c>
      <c r="L174">
        <v>0</v>
      </c>
      <c r="M174">
        <v>11170.22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421030</v>
      </c>
      <c r="T174" s="2">
        <v>45261</v>
      </c>
      <c r="V174" t="s">
        <v>31</v>
      </c>
      <c r="W174">
        <v>105408</v>
      </c>
      <c r="X174">
        <v>0</v>
      </c>
      <c r="Y174" t="s">
        <v>551</v>
      </c>
      <c r="Z174">
        <v>0</v>
      </c>
      <c r="AA174" t="s">
        <v>3086</v>
      </c>
      <c r="AB174">
        <v>5043</v>
      </c>
      <c r="AC174">
        <v>-0.71</v>
      </c>
      <c r="AD174" t="s">
        <v>3443</v>
      </c>
    </row>
    <row r="175" spans="1:30" x14ac:dyDescent="0.25">
      <c r="A175">
        <v>6908</v>
      </c>
      <c r="B175" t="s">
        <v>1454</v>
      </c>
      <c r="C175" t="s">
        <v>1500</v>
      </c>
      <c r="D175" s="11">
        <f t="shared" si="2"/>
        <v>2374046.06</v>
      </c>
      <c r="E175">
        <v>2374046.06</v>
      </c>
      <c r="F175">
        <v>0</v>
      </c>
      <c r="G175">
        <v>0</v>
      </c>
      <c r="H175">
        <v>0</v>
      </c>
      <c r="I175">
        <v>332366.45</v>
      </c>
      <c r="J175">
        <v>71221.38</v>
      </c>
      <c r="K175">
        <v>59351.16</v>
      </c>
      <c r="L175">
        <v>0</v>
      </c>
      <c r="M175">
        <v>11170.22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1899937</v>
      </c>
      <c r="T175" s="2">
        <v>45453</v>
      </c>
      <c r="V175" t="s">
        <v>31</v>
      </c>
      <c r="W175">
        <v>105408</v>
      </c>
      <c r="X175">
        <v>0</v>
      </c>
      <c r="Y175" t="s">
        <v>551</v>
      </c>
      <c r="Z175">
        <v>0</v>
      </c>
      <c r="AA175" t="s">
        <v>3086</v>
      </c>
      <c r="AB175">
        <v>618373.5</v>
      </c>
      <c r="AC175">
        <v>0.15</v>
      </c>
      <c r="AD175" t="s">
        <v>3444</v>
      </c>
    </row>
    <row r="176" spans="1:30" x14ac:dyDescent="0.25">
      <c r="A176">
        <v>6917</v>
      </c>
      <c r="B176" t="s">
        <v>368</v>
      </c>
      <c r="C176" t="s">
        <v>369</v>
      </c>
      <c r="D176" s="11">
        <f t="shared" si="2"/>
        <v>1177379.3</v>
      </c>
      <c r="E176">
        <v>903446.8</v>
      </c>
      <c r="F176">
        <v>0</v>
      </c>
      <c r="G176">
        <v>0</v>
      </c>
      <c r="H176">
        <v>0</v>
      </c>
      <c r="I176">
        <v>164833.1</v>
      </c>
      <c r="J176">
        <v>35321.379999999997</v>
      </c>
      <c r="K176">
        <v>29434.48</v>
      </c>
      <c r="L176">
        <v>0</v>
      </c>
      <c r="M176">
        <v>11170.22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936621</v>
      </c>
      <c r="T176" s="2">
        <v>45261</v>
      </c>
      <c r="V176" t="s">
        <v>31</v>
      </c>
      <c r="W176">
        <v>406</v>
      </c>
      <c r="X176">
        <v>0</v>
      </c>
      <c r="Y176" t="s">
        <v>551</v>
      </c>
      <c r="Z176">
        <v>273932.5</v>
      </c>
      <c r="AA176" t="s">
        <v>3122</v>
      </c>
      <c r="AB176">
        <v>189036</v>
      </c>
      <c r="AC176">
        <v>0.88</v>
      </c>
      <c r="AD176" t="s">
        <v>3445</v>
      </c>
    </row>
    <row r="177" spans="1:30" x14ac:dyDescent="0.25">
      <c r="A177">
        <v>6919</v>
      </c>
      <c r="B177" t="s">
        <v>370</v>
      </c>
      <c r="C177" t="s">
        <v>371</v>
      </c>
      <c r="D177" s="11">
        <f t="shared" si="2"/>
        <v>1351821.66</v>
      </c>
      <c r="E177">
        <v>1054714.5</v>
      </c>
      <c r="F177">
        <v>0</v>
      </c>
      <c r="G177">
        <v>0</v>
      </c>
      <c r="H177">
        <v>0</v>
      </c>
      <c r="I177">
        <v>189255.03</v>
      </c>
      <c r="J177">
        <v>40554.65</v>
      </c>
      <c r="K177">
        <v>33795.54</v>
      </c>
      <c r="L177">
        <v>0</v>
      </c>
      <c r="M177">
        <v>11170.22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1077046</v>
      </c>
      <c r="T177" s="2">
        <v>45261</v>
      </c>
      <c r="V177" t="s">
        <v>31</v>
      </c>
      <c r="W177">
        <v>105408</v>
      </c>
      <c r="X177">
        <v>0</v>
      </c>
      <c r="Y177" t="s">
        <v>551</v>
      </c>
      <c r="Z177">
        <v>297107.15999999997</v>
      </c>
      <c r="AA177" t="s">
        <v>3086</v>
      </c>
      <c r="AB177">
        <v>205020</v>
      </c>
      <c r="AC177">
        <v>-0.22</v>
      </c>
      <c r="AD177" t="s">
        <v>3334</v>
      </c>
    </row>
    <row r="178" spans="1:30" x14ac:dyDescent="0.25">
      <c r="A178">
        <v>6921</v>
      </c>
      <c r="B178" t="s">
        <v>372</v>
      </c>
      <c r="C178" t="s">
        <v>373</v>
      </c>
      <c r="D178" s="11">
        <f t="shared" si="2"/>
        <v>888991.8</v>
      </c>
      <c r="E178">
        <v>672806.8</v>
      </c>
      <c r="F178">
        <v>0</v>
      </c>
      <c r="G178">
        <v>0</v>
      </c>
      <c r="H178">
        <v>0</v>
      </c>
      <c r="I178">
        <v>124458.84</v>
      </c>
      <c r="J178">
        <v>26669.75</v>
      </c>
      <c r="K178">
        <v>22224.799999999999</v>
      </c>
      <c r="L178">
        <v>0</v>
      </c>
      <c r="M178">
        <v>11170.22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704469</v>
      </c>
      <c r="T178" s="2">
        <v>45252</v>
      </c>
      <c r="V178" t="s">
        <v>31</v>
      </c>
      <c r="W178">
        <v>105408</v>
      </c>
      <c r="X178">
        <v>0</v>
      </c>
      <c r="Y178" t="s">
        <v>551</v>
      </c>
      <c r="Z178">
        <v>216185</v>
      </c>
      <c r="AA178" t="s">
        <v>3122</v>
      </c>
      <c r="AB178">
        <v>77436</v>
      </c>
      <c r="AC178">
        <v>0.81</v>
      </c>
      <c r="AD178" t="s">
        <v>3446</v>
      </c>
    </row>
    <row r="179" spans="1:30" x14ac:dyDescent="0.25">
      <c r="A179">
        <v>6928</v>
      </c>
      <c r="B179" t="s">
        <v>374</v>
      </c>
      <c r="C179" t="s">
        <v>375</v>
      </c>
      <c r="D179" s="11">
        <f t="shared" si="2"/>
        <v>1125051.03</v>
      </c>
      <c r="E179">
        <v>882063.8</v>
      </c>
      <c r="F179">
        <v>0</v>
      </c>
      <c r="G179">
        <v>0</v>
      </c>
      <c r="H179">
        <v>0</v>
      </c>
      <c r="I179">
        <v>157507.15</v>
      </c>
      <c r="J179">
        <v>33751.54</v>
      </c>
      <c r="K179">
        <v>28126.27</v>
      </c>
      <c r="L179">
        <v>0</v>
      </c>
      <c r="M179">
        <v>11170.22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894496</v>
      </c>
      <c r="T179" s="2">
        <v>45246</v>
      </c>
      <c r="V179" t="s">
        <v>31</v>
      </c>
      <c r="W179">
        <v>105408</v>
      </c>
      <c r="X179">
        <v>0</v>
      </c>
      <c r="Y179" t="s">
        <v>551</v>
      </c>
      <c r="Z179">
        <v>242987.23</v>
      </c>
      <c r="AA179" t="s">
        <v>3086</v>
      </c>
      <c r="AB179">
        <v>83575.5</v>
      </c>
      <c r="AC179">
        <v>0.15</v>
      </c>
      <c r="AD179" t="s">
        <v>3447</v>
      </c>
    </row>
    <row r="180" spans="1:30" x14ac:dyDescent="0.25">
      <c r="A180">
        <v>6943</v>
      </c>
      <c r="B180" t="s">
        <v>707</v>
      </c>
      <c r="C180" t="s">
        <v>708</v>
      </c>
      <c r="D180" s="11">
        <f t="shared" si="2"/>
        <v>2741332.62</v>
      </c>
      <c r="E180">
        <v>2741332.62</v>
      </c>
      <c r="F180">
        <v>0</v>
      </c>
      <c r="G180">
        <v>0</v>
      </c>
      <c r="H180">
        <v>0</v>
      </c>
      <c r="I180">
        <v>383786.57</v>
      </c>
      <c r="J180">
        <v>82239.98</v>
      </c>
      <c r="K180">
        <v>68533.320000000007</v>
      </c>
      <c r="L180">
        <v>0</v>
      </c>
      <c r="M180">
        <v>11170.22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2195603</v>
      </c>
      <c r="T180" s="2">
        <v>45405</v>
      </c>
      <c r="V180" t="s">
        <v>31</v>
      </c>
      <c r="W180">
        <v>105408</v>
      </c>
      <c r="X180">
        <v>0</v>
      </c>
      <c r="Y180" t="s">
        <v>551</v>
      </c>
      <c r="Z180">
        <v>0</v>
      </c>
      <c r="AA180" t="s">
        <v>3086</v>
      </c>
      <c r="AB180">
        <v>625630</v>
      </c>
      <c r="AC180">
        <v>0.47</v>
      </c>
      <c r="AD180" t="s">
        <v>3448</v>
      </c>
    </row>
    <row r="181" spans="1:30" x14ac:dyDescent="0.25">
      <c r="A181">
        <v>6955</v>
      </c>
      <c r="B181" t="s">
        <v>376</v>
      </c>
      <c r="C181" t="s">
        <v>377</v>
      </c>
      <c r="D181" s="11">
        <f t="shared" si="2"/>
        <v>605875.14</v>
      </c>
      <c r="E181">
        <v>469335.2</v>
      </c>
      <c r="F181">
        <v>0</v>
      </c>
      <c r="G181">
        <v>0</v>
      </c>
      <c r="H181">
        <v>0</v>
      </c>
      <c r="I181">
        <v>84822.52</v>
      </c>
      <c r="J181">
        <v>18176.25</v>
      </c>
      <c r="K181">
        <v>15146.88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487729</v>
      </c>
      <c r="T181" s="2">
        <v>45261</v>
      </c>
      <c r="V181" t="s">
        <v>31</v>
      </c>
      <c r="W181">
        <v>105408</v>
      </c>
      <c r="X181">
        <v>0</v>
      </c>
      <c r="Y181" t="s">
        <v>551</v>
      </c>
      <c r="Z181">
        <v>136539.94</v>
      </c>
      <c r="AA181" t="s">
        <v>3086</v>
      </c>
      <c r="AB181">
        <v>70602</v>
      </c>
      <c r="AC181">
        <v>-0.49</v>
      </c>
      <c r="AD181" t="s">
        <v>3449</v>
      </c>
    </row>
    <row r="182" spans="1:30" x14ac:dyDescent="0.25">
      <c r="A182">
        <v>6956</v>
      </c>
      <c r="B182" t="s">
        <v>378</v>
      </c>
      <c r="C182" t="s">
        <v>379</v>
      </c>
      <c r="D182" s="11">
        <f t="shared" si="2"/>
        <v>1139712.93</v>
      </c>
      <c r="E182">
        <v>893338.5</v>
      </c>
      <c r="F182">
        <v>0</v>
      </c>
      <c r="G182">
        <v>0</v>
      </c>
      <c r="H182">
        <v>0</v>
      </c>
      <c r="I182">
        <v>159559.81</v>
      </c>
      <c r="J182">
        <v>34191.39</v>
      </c>
      <c r="K182">
        <v>28492.82</v>
      </c>
      <c r="L182">
        <v>0</v>
      </c>
      <c r="M182">
        <v>11170.22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906299</v>
      </c>
      <c r="T182" s="2">
        <v>45582</v>
      </c>
      <c r="V182" t="s">
        <v>31</v>
      </c>
      <c r="W182">
        <v>100106</v>
      </c>
      <c r="X182">
        <v>0</v>
      </c>
      <c r="Y182" t="s">
        <v>551</v>
      </c>
      <c r="Z182">
        <v>246374.43</v>
      </c>
      <c r="AA182" t="s">
        <v>3086</v>
      </c>
      <c r="AB182">
        <v>89031</v>
      </c>
      <c r="AC182">
        <v>0.31</v>
      </c>
      <c r="AD182" t="s">
        <v>3301</v>
      </c>
    </row>
    <row r="183" spans="1:30" x14ac:dyDescent="0.25">
      <c r="A183">
        <v>6963</v>
      </c>
      <c r="B183" t="s">
        <v>380</v>
      </c>
      <c r="C183" t="s">
        <v>381</v>
      </c>
      <c r="D183" s="11">
        <f t="shared" si="2"/>
        <v>865198.8</v>
      </c>
      <c r="E183">
        <v>865198.8</v>
      </c>
      <c r="F183">
        <v>0</v>
      </c>
      <c r="G183">
        <v>0</v>
      </c>
      <c r="H183">
        <v>0</v>
      </c>
      <c r="I183">
        <v>121127.84</v>
      </c>
      <c r="J183">
        <v>25955.97</v>
      </c>
      <c r="K183">
        <v>21629.97</v>
      </c>
      <c r="L183">
        <v>0</v>
      </c>
      <c r="M183">
        <v>11170.22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685314</v>
      </c>
      <c r="T183" s="2">
        <v>45261</v>
      </c>
      <c r="V183" t="s">
        <v>31</v>
      </c>
      <c r="W183">
        <v>105408</v>
      </c>
      <c r="X183">
        <v>0</v>
      </c>
      <c r="Y183" t="s">
        <v>551</v>
      </c>
      <c r="Z183">
        <v>0</v>
      </c>
      <c r="AA183" t="s">
        <v>3086</v>
      </c>
      <c r="AB183">
        <v>31908</v>
      </c>
      <c r="AC183">
        <v>-0.8</v>
      </c>
      <c r="AD183" t="s">
        <v>3450</v>
      </c>
    </row>
    <row r="184" spans="1:30" x14ac:dyDescent="0.25">
      <c r="A184">
        <v>6967</v>
      </c>
      <c r="B184" t="s">
        <v>386</v>
      </c>
      <c r="C184" t="s">
        <v>387</v>
      </c>
      <c r="D184" s="11">
        <f t="shared" si="2"/>
        <v>711196.8</v>
      </c>
      <c r="E184">
        <v>711196.8</v>
      </c>
      <c r="F184">
        <v>0</v>
      </c>
      <c r="G184">
        <v>0</v>
      </c>
      <c r="H184">
        <v>0</v>
      </c>
      <c r="I184">
        <v>99567.55</v>
      </c>
      <c r="J184">
        <v>21335.9</v>
      </c>
      <c r="K184">
        <v>17779.919999999998</v>
      </c>
      <c r="L184">
        <v>0</v>
      </c>
      <c r="M184">
        <v>11170.22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561344</v>
      </c>
      <c r="T184" s="2">
        <v>44911</v>
      </c>
      <c r="V184" t="s">
        <v>31</v>
      </c>
      <c r="W184">
        <v>3207</v>
      </c>
      <c r="X184">
        <v>0</v>
      </c>
      <c r="Y184" t="s">
        <v>551</v>
      </c>
      <c r="Z184">
        <v>0</v>
      </c>
      <c r="AA184" t="s">
        <v>3122</v>
      </c>
      <c r="AB184">
        <v>0</v>
      </c>
      <c r="AC184">
        <v>0.79</v>
      </c>
      <c r="AD184" t="s">
        <v>3451</v>
      </c>
    </row>
    <row r="185" spans="1:30" x14ac:dyDescent="0.25">
      <c r="A185">
        <v>6972</v>
      </c>
      <c r="B185" t="s">
        <v>388</v>
      </c>
      <c r="C185" t="s">
        <v>389</v>
      </c>
      <c r="D185" s="11">
        <f t="shared" si="2"/>
        <v>835650.4</v>
      </c>
      <c r="E185">
        <v>835650.4</v>
      </c>
      <c r="F185">
        <v>0</v>
      </c>
      <c r="G185">
        <v>0</v>
      </c>
      <c r="H185">
        <v>0</v>
      </c>
      <c r="I185">
        <v>116991.06</v>
      </c>
      <c r="J185">
        <v>25069.51</v>
      </c>
      <c r="K185">
        <v>20891.259999999998</v>
      </c>
      <c r="L185">
        <v>0</v>
      </c>
      <c r="M185">
        <v>11170.22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661528</v>
      </c>
      <c r="T185" s="2">
        <v>44935</v>
      </c>
      <c r="V185">
        <v>1</v>
      </c>
      <c r="W185">
        <v>105408</v>
      </c>
      <c r="X185">
        <v>0</v>
      </c>
      <c r="Y185" t="s">
        <v>551</v>
      </c>
      <c r="Z185">
        <v>0</v>
      </c>
      <c r="AA185" t="s">
        <v>3116</v>
      </c>
      <c r="AB185">
        <v>0</v>
      </c>
      <c r="AC185">
        <v>-0.35</v>
      </c>
      <c r="AD185" t="s">
        <v>3324</v>
      </c>
    </row>
    <row r="186" spans="1:30" x14ac:dyDescent="0.25">
      <c r="A186">
        <v>6975</v>
      </c>
      <c r="B186" t="s">
        <v>390</v>
      </c>
      <c r="C186" t="s">
        <v>391</v>
      </c>
      <c r="D186" s="11">
        <f t="shared" si="2"/>
        <v>1076426.18</v>
      </c>
      <c r="E186">
        <v>902079.7</v>
      </c>
      <c r="F186">
        <v>0</v>
      </c>
      <c r="G186">
        <v>0</v>
      </c>
      <c r="H186">
        <v>0</v>
      </c>
      <c r="I186">
        <v>150699.66</v>
      </c>
      <c r="J186">
        <v>32292.78</v>
      </c>
      <c r="K186">
        <v>26910.66</v>
      </c>
      <c r="L186">
        <v>0</v>
      </c>
      <c r="M186">
        <v>11170.22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966224</v>
      </c>
      <c r="T186" s="2">
        <v>45002</v>
      </c>
      <c r="V186" t="s">
        <v>31</v>
      </c>
      <c r="W186">
        <v>104306</v>
      </c>
      <c r="X186">
        <v>0</v>
      </c>
      <c r="Y186" t="s">
        <v>3345</v>
      </c>
      <c r="Z186">
        <v>174346.48</v>
      </c>
      <c r="AA186" t="s">
        <v>3086</v>
      </c>
      <c r="AB186">
        <v>89031</v>
      </c>
      <c r="AC186">
        <v>0.14000000000000001</v>
      </c>
      <c r="AD186" t="s">
        <v>3452</v>
      </c>
    </row>
    <row r="187" spans="1:30" x14ac:dyDescent="0.25">
      <c r="A187">
        <v>6988</v>
      </c>
      <c r="B187" t="s">
        <v>392</v>
      </c>
      <c r="C187" t="s">
        <v>393</v>
      </c>
      <c r="D187" s="11">
        <f t="shared" si="2"/>
        <v>898641.4</v>
      </c>
      <c r="E187">
        <v>898641.4</v>
      </c>
      <c r="F187">
        <v>0</v>
      </c>
      <c r="G187">
        <v>0</v>
      </c>
      <c r="H187">
        <v>0</v>
      </c>
      <c r="I187">
        <v>125809.8</v>
      </c>
      <c r="J187">
        <v>26959.24</v>
      </c>
      <c r="K187">
        <v>22466.04</v>
      </c>
      <c r="L187">
        <v>0</v>
      </c>
      <c r="M187">
        <v>11170.22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712236</v>
      </c>
      <c r="T187" s="2">
        <v>44986</v>
      </c>
      <c r="V187" t="s">
        <v>31</v>
      </c>
      <c r="W187">
        <v>105408</v>
      </c>
      <c r="X187">
        <v>0</v>
      </c>
      <c r="Y187" t="s">
        <v>551</v>
      </c>
      <c r="Z187">
        <v>0</v>
      </c>
      <c r="AA187" t="s">
        <v>3086</v>
      </c>
      <c r="AB187">
        <v>52492.5</v>
      </c>
      <c r="AC187">
        <v>-0.1</v>
      </c>
      <c r="AD187" t="s">
        <v>3453</v>
      </c>
    </row>
    <row r="188" spans="1:30" x14ac:dyDescent="0.25">
      <c r="A188">
        <v>7000</v>
      </c>
      <c r="B188" t="s">
        <v>397</v>
      </c>
      <c r="C188" t="s">
        <v>398</v>
      </c>
      <c r="D188" s="11">
        <f t="shared" si="2"/>
        <v>980720</v>
      </c>
      <c r="E188">
        <v>980720</v>
      </c>
      <c r="F188">
        <v>0</v>
      </c>
      <c r="G188">
        <v>0</v>
      </c>
      <c r="H188">
        <v>0</v>
      </c>
      <c r="I188">
        <v>137300.79999999999</v>
      </c>
      <c r="J188">
        <v>29421.599999999999</v>
      </c>
      <c r="K188">
        <v>24518</v>
      </c>
      <c r="L188">
        <v>0</v>
      </c>
      <c r="M188">
        <v>11170.22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778309</v>
      </c>
      <c r="T188" s="2">
        <v>45128</v>
      </c>
      <c r="V188" t="s">
        <v>31</v>
      </c>
      <c r="W188">
        <v>400800</v>
      </c>
      <c r="X188">
        <v>0</v>
      </c>
      <c r="Y188" t="s">
        <v>551</v>
      </c>
      <c r="Z188">
        <v>0</v>
      </c>
      <c r="AA188" t="s">
        <v>3083</v>
      </c>
      <c r="AB188">
        <v>0</v>
      </c>
      <c r="AC188">
        <v>-0.38</v>
      </c>
      <c r="AD188" t="s">
        <v>3454</v>
      </c>
    </row>
    <row r="189" spans="1:30" x14ac:dyDescent="0.25">
      <c r="A189">
        <v>7018</v>
      </c>
      <c r="B189" t="s">
        <v>408</v>
      </c>
      <c r="C189" t="s">
        <v>409</v>
      </c>
      <c r="D189" s="11">
        <f t="shared" si="2"/>
        <v>1948534.07</v>
      </c>
      <c r="E189">
        <v>1948534.07</v>
      </c>
      <c r="F189">
        <v>0</v>
      </c>
      <c r="G189">
        <v>0</v>
      </c>
      <c r="H189">
        <v>0</v>
      </c>
      <c r="I189">
        <v>272794.77</v>
      </c>
      <c r="J189">
        <v>58456.02</v>
      </c>
      <c r="K189">
        <v>48713.36</v>
      </c>
      <c r="L189">
        <v>0</v>
      </c>
      <c r="M189">
        <v>11170.22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1557400</v>
      </c>
      <c r="T189" s="2">
        <v>45145</v>
      </c>
      <c r="V189" t="s">
        <v>31</v>
      </c>
      <c r="W189">
        <v>105408</v>
      </c>
      <c r="X189">
        <v>0</v>
      </c>
      <c r="Y189" t="s">
        <v>551</v>
      </c>
      <c r="Z189">
        <v>0</v>
      </c>
      <c r="AA189" t="s">
        <v>3086</v>
      </c>
      <c r="AB189">
        <v>440813</v>
      </c>
      <c r="AC189">
        <v>0.3</v>
      </c>
      <c r="AD189" t="s">
        <v>3455</v>
      </c>
    </row>
    <row r="190" spans="1:30" x14ac:dyDescent="0.25">
      <c r="A190">
        <v>7022</v>
      </c>
      <c r="B190" t="s">
        <v>410</v>
      </c>
      <c r="C190" t="s">
        <v>411</v>
      </c>
      <c r="D190" s="11">
        <f t="shared" si="2"/>
        <v>703756.80000000005</v>
      </c>
      <c r="E190">
        <v>703756.80000000005</v>
      </c>
      <c r="F190">
        <v>0</v>
      </c>
      <c r="G190">
        <v>0</v>
      </c>
      <c r="H190">
        <v>0</v>
      </c>
      <c r="I190">
        <v>98525.95</v>
      </c>
      <c r="J190">
        <v>21112.7</v>
      </c>
      <c r="K190">
        <v>17593.919999999998</v>
      </c>
      <c r="L190">
        <v>0</v>
      </c>
      <c r="M190">
        <v>11170.22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555354</v>
      </c>
      <c r="T190" s="2">
        <v>45152</v>
      </c>
      <c r="V190" t="s">
        <v>31</v>
      </c>
      <c r="W190">
        <v>105408</v>
      </c>
      <c r="X190">
        <v>0</v>
      </c>
      <c r="Y190" t="s">
        <v>551</v>
      </c>
      <c r="Z190">
        <v>0</v>
      </c>
      <c r="AA190" t="s">
        <v>3122</v>
      </c>
      <c r="AB190">
        <v>0</v>
      </c>
      <c r="AC190">
        <v>-0.01</v>
      </c>
      <c r="AD190" t="s">
        <v>3456</v>
      </c>
    </row>
    <row r="191" spans="1:30" x14ac:dyDescent="0.25">
      <c r="A191">
        <v>7026</v>
      </c>
      <c r="B191" t="s">
        <v>412</v>
      </c>
      <c r="C191" t="s">
        <v>413</v>
      </c>
      <c r="D191" s="11">
        <f t="shared" si="2"/>
        <v>822277.1</v>
      </c>
      <c r="E191">
        <v>822277.1</v>
      </c>
      <c r="F191">
        <v>0</v>
      </c>
      <c r="G191">
        <v>0</v>
      </c>
      <c r="H191">
        <v>0</v>
      </c>
      <c r="I191">
        <v>115118.79</v>
      </c>
      <c r="J191">
        <v>24668.31</v>
      </c>
      <c r="K191">
        <v>20556.93</v>
      </c>
      <c r="L191">
        <v>0</v>
      </c>
      <c r="M191">
        <v>11170.22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1031468</v>
      </c>
      <c r="T191" s="2">
        <v>45160</v>
      </c>
      <c r="V191" t="s">
        <v>31</v>
      </c>
      <c r="W191">
        <v>1508</v>
      </c>
      <c r="X191">
        <v>0</v>
      </c>
      <c r="Y191" t="s">
        <v>3406</v>
      </c>
      <c r="Z191">
        <v>0</v>
      </c>
      <c r="AA191" t="s">
        <v>3122</v>
      </c>
      <c r="AB191">
        <v>99515.5</v>
      </c>
      <c r="AC191">
        <v>0.15</v>
      </c>
      <c r="AD191" t="s">
        <v>3316</v>
      </c>
    </row>
    <row r="192" spans="1:30" x14ac:dyDescent="0.25">
      <c r="A192">
        <v>7031</v>
      </c>
      <c r="B192" t="s">
        <v>416</v>
      </c>
      <c r="C192" t="s">
        <v>417</v>
      </c>
      <c r="D192" s="11">
        <f t="shared" si="2"/>
        <v>895608.65</v>
      </c>
      <c r="E192">
        <v>548408.65</v>
      </c>
      <c r="F192">
        <v>347200</v>
      </c>
      <c r="G192">
        <v>0</v>
      </c>
      <c r="H192">
        <v>0</v>
      </c>
      <c r="I192">
        <v>125385.21</v>
      </c>
      <c r="J192">
        <v>26868.26</v>
      </c>
      <c r="K192">
        <v>22390.22</v>
      </c>
      <c r="L192">
        <v>0</v>
      </c>
      <c r="M192">
        <v>11170.22</v>
      </c>
      <c r="N192">
        <v>0</v>
      </c>
      <c r="O192">
        <v>106469.25</v>
      </c>
      <c r="P192">
        <v>0</v>
      </c>
      <c r="Q192">
        <v>-40000</v>
      </c>
      <c r="R192">
        <v>0</v>
      </c>
      <c r="S192">
        <v>563326</v>
      </c>
      <c r="T192" s="2">
        <v>45154</v>
      </c>
      <c r="V192" t="s">
        <v>31</v>
      </c>
      <c r="W192">
        <v>1508</v>
      </c>
      <c r="X192">
        <v>0</v>
      </c>
      <c r="Y192" t="s">
        <v>551</v>
      </c>
      <c r="Z192">
        <v>0</v>
      </c>
      <c r="AA192" t="s">
        <v>3122</v>
      </c>
      <c r="AB192">
        <v>12573.75</v>
      </c>
      <c r="AC192">
        <v>0.51</v>
      </c>
      <c r="AD192" t="s">
        <v>3457</v>
      </c>
    </row>
    <row r="193" spans="1:30" x14ac:dyDescent="0.25">
      <c r="A193">
        <v>7037</v>
      </c>
      <c r="B193" t="s">
        <v>420</v>
      </c>
      <c r="C193" t="s">
        <v>421</v>
      </c>
      <c r="D193" s="11">
        <f t="shared" si="2"/>
        <v>864240.08</v>
      </c>
      <c r="E193">
        <v>653664.5</v>
      </c>
      <c r="F193">
        <v>0</v>
      </c>
      <c r="G193">
        <v>0</v>
      </c>
      <c r="H193">
        <v>0</v>
      </c>
      <c r="I193">
        <v>120993.61</v>
      </c>
      <c r="J193">
        <v>25927.200000000001</v>
      </c>
      <c r="K193">
        <v>21606</v>
      </c>
      <c r="L193">
        <v>0</v>
      </c>
      <c r="M193">
        <v>11170.22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684543</v>
      </c>
      <c r="T193" s="2">
        <v>45166</v>
      </c>
      <c r="V193" t="s">
        <v>31</v>
      </c>
      <c r="W193">
        <v>105408</v>
      </c>
      <c r="X193">
        <v>0</v>
      </c>
      <c r="Y193" t="s">
        <v>551</v>
      </c>
      <c r="Z193">
        <v>210575.58</v>
      </c>
      <c r="AA193" t="s">
        <v>3122</v>
      </c>
      <c r="AB193">
        <v>77056.5</v>
      </c>
      <c r="AC193">
        <v>-0.05</v>
      </c>
      <c r="AD193" t="s">
        <v>3458</v>
      </c>
    </row>
    <row r="194" spans="1:30" x14ac:dyDescent="0.25">
      <c r="A194">
        <v>7039</v>
      </c>
      <c r="B194" t="s">
        <v>422</v>
      </c>
      <c r="C194" t="s">
        <v>423</v>
      </c>
      <c r="D194" s="11">
        <f t="shared" si="2"/>
        <v>437732.4</v>
      </c>
      <c r="E194">
        <v>437732.4</v>
      </c>
      <c r="F194">
        <v>0</v>
      </c>
      <c r="G194">
        <v>0</v>
      </c>
      <c r="H194">
        <v>0</v>
      </c>
      <c r="I194">
        <v>61282.53</v>
      </c>
      <c r="J194">
        <v>13131.97</v>
      </c>
      <c r="K194">
        <v>10943.31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-40000</v>
      </c>
      <c r="R194">
        <v>0</v>
      </c>
      <c r="S194">
        <v>312375</v>
      </c>
      <c r="T194" s="2">
        <v>45166</v>
      </c>
      <c r="V194" t="s">
        <v>31</v>
      </c>
      <c r="W194">
        <v>105408</v>
      </c>
      <c r="X194">
        <v>0</v>
      </c>
      <c r="Y194" t="s">
        <v>551</v>
      </c>
      <c r="Z194">
        <v>0</v>
      </c>
      <c r="AA194" t="s">
        <v>3086</v>
      </c>
      <c r="AB194">
        <v>15129</v>
      </c>
      <c r="AC194">
        <v>0.41</v>
      </c>
      <c r="AD194" t="s">
        <v>3459</v>
      </c>
    </row>
    <row r="195" spans="1:30" x14ac:dyDescent="0.25">
      <c r="A195">
        <v>7043</v>
      </c>
      <c r="B195" t="s">
        <v>424</v>
      </c>
      <c r="C195" t="s">
        <v>425</v>
      </c>
      <c r="D195" s="11">
        <f t="shared" ref="D195:D258" si="3">+E195+F195+Z195</f>
        <v>866898.4</v>
      </c>
      <c r="E195">
        <v>866898.4</v>
      </c>
      <c r="F195">
        <v>0</v>
      </c>
      <c r="G195">
        <v>0</v>
      </c>
      <c r="H195">
        <v>0</v>
      </c>
      <c r="I195">
        <v>121365.77</v>
      </c>
      <c r="J195">
        <v>26006.95</v>
      </c>
      <c r="K195">
        <v>21672.46</v>
      </c>
      <c r="L195">
        <v>0</v>
      </c>
      <c r="M195">
        <v>11170.22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686683</v>
      </c>
      <c r="T195" s="2">
        <v>45170</v>
      </c>
      <c r="V195" t="s">
        <v>31</v>
      </c>
      <c r="W195">
        <v>105408</v>
      </c>
      <c r="X195">
        <v>0</v>
      </c>
      <c r="Y195" t="s">
        <v>551</v>
      </c>
      <c r="Z195">
        <v>0</v>
      </c>
      <c r="AA195" t="s">
        <v>3086</v>
      </c>
      <c r="AB195">
        <v>26040</v>
      </c>
      <c r="AC195">
        <v>0</v>
      </c>
      <c r="AD195" t="s">
        <v>3460</v>
      </c>
    </row>
    <row r="196" spans="1:30" x14ac:dyDescent="0.25">
      <c r="A196">
        <v>7052</v>
      </c>
      <c r="B196" t="s">
        <v>426</v>
      </c>
      <c r="C196" t="s">
        <v>427</v>
      </c>
      <c r="D196" s="11">
        <f t="shared" si="3"/>
        <v>1004158</v>
      </c>
      <c r="E196">
        <v>627614</v>
      </c>
      <c r="F196">
        <v>376544</v>
      </c>
      <c r="G196">
        <v>0</v>
      </c>
      <c r="H196">
        <v>0</v>
      </c>
      <c r="I196">
        <v>140582.12</v>
      </c>
      <c r="J196">
        <v>30124.74</v>
      </c>
      <c r="K196">
        <v>25103.95</v>
      </c>
      <c r="L196">
        <v>0</v>
      </c>
      <c r="M196">
        <v>11170.22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797177</v>
      </c>
      <c r="T196" s="2">
        <v>45281</v>
      </c>
      <c r="V196" t="s">
        <v>31</v>
      </c>
      <c r="W196">
        <v>105408</v>
      </c>
      <c r="X196">
        <v>0</v>
      </c>
      <c r="Y196" t="s">
        <v>551</v>
      </c>
      <c r="Z196">
        <v>0</v>
      </c>
      <c r="AA196" t="s">
        <v>3086</v>
      </c>
      <c r="AB196">
        <v>0</v>
      </c>
      <c r="AC196">
        <v>0.03</v>
      </c>
      <c r="AD196" t="s">
        <v>3425</v>
      </c>
    </row>
    <row r="197" spans="1:30" x14ac:dyDescent="0.25">
      <c r="A197">
        <v>7053</v>
      </c>
      <c r="B197" t="s">
        <v>428</v>
      </c>
      <c r="C197" t="s">
        <v>429</v>
      </c>
      <c r="D197" s="11">
        <f t="shared" si="3"/>
        <v>821838.4</v>
      </c>
      <c r="E197">
        <v>474638.4</v>
      </c>
      <c r="F197">
        <v>347200</v>
      </c>
      <c r="G197">
        <v>0</v>
      </c>
      <c r="H197">
        <v>0</v>
      </c>
      <c r="I197">
        <v>115057.37</v>
      </c>
      <c r="J197">
        <v>24655.15</v>
      </c>
      <c r="K197">
        <v>20545.96</v>
      </c>
      <c r="L197">
        <v>0</v>
      </c>
      <c r="M197">
        <v>11170.22</v>
      </c>
      <c r="N197">
        <v>0</v>
      </c>
      <c r="O197">
        <v>0</v>
      </c>
      <c r="P197">
        <v>0</v>
      </c>
      <c r="Q197">
        <v>-40000</v>
      </c>
      <c r="R197">
        <v>0</v>
      </c>
      <c r="S197">
        <v>610410</v>
      </c>
      <c r="T197" s="2">
        <v>45182</v>
      </c>
      <c r="V197" t="s">
        <v>31</v>
      </c>
      <c r="W197">
        <v>105408</v>
      </c>
      <c r="X197">
        <v>0</v>
      </c>
      <c r="Y197" t="s">
        <v>551</v>
      </c>
      <c r="Z197">
        <v>0</v>
      </c>
      <c r="AA197" t="s">
        <v>3122</v>
      </c>
      <c r="AB197">
        <v>0</v>
      </c>
      <c r="AC197">
        <v>0.3</v>
      </c>
      <c r="AD197" t="s">
        <v>3461</v>
      </c>
    </row>
    <row r="198" spans="1:30" x14ac:dyDescent="0.25">
      <c r="A198">
        <v>7061</v>
      </c>
      <c r="B198" t="s">
        <v>432</v>
      </c>
      <c r="C198" t="s">
        <v>433</v>
      </c>
      <c r="D198" s="11">
        <f t="shared" si="3"/>
        <v>1062941.28</v>
      </c>
      <c r="E198">
        <v>835650.4</v>
      </c>
      <c r="F198">
        <v>0</v>
      </c>
      <c r="G198">
        <v>0</v>
      </c>
      <c r="H198">
        <v>0</v>
      </c>
      <c r="I198">
        <v>148811.79</v>
      </c>
      <c r="J198">
        <v>31888.240000000002</v>
      </c>
      <c r="K198">
        <v>26573.53</v>
      </c>
      <c r="L198">
        <v>0</v>
      </c>
      <c r="M198">
        <v>11170.22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844498</v>
      </c>
      <c r="T198" s="2">
        <v>45194</v>
      </c>
      <c r="V198" t="s">
        <v>31</v>
      </c>
      <c r="W198">
        <v>105408</v>
      </c>
      <c r="X198">
        <v>0</v>
      </c>
      <c r="Y198" t="s">
        <v>551</v>
      </c>
      <c r="Z198">
        <v>227290.88</v>
      </c>
      <c r="AA198" t="s">
        <v>3086</v>
      </c>
      <c r="AB198">
        <v>0</v>
      </c>
      <c r="AC198">
        <v>0.5</v>
      </c>
      <c r="AD198" t="s">
        <v>3462</v>
      </c>
    </row>
    <row r="199" spans="1:30" x14ac:dyDescent="0.25">
      <c r="A199">
        <v>7062</v>
      </c>
      <c r="B199" t="s">
        <v>434</v>
      </c>
      <c r="C199" t="s">
        <v>435</v>
      </c>
      <c r="D199" s="11">
        <f t="shared" si="3"/>
        <v>1062941.28</v>
      </c>
      <c r="E199">
        <v>835650.4</v>
      </c>
      <c r="F199">
        <v>0</v>
      </c>
      <c r="G199">
        <v>0</v>
      </c>
      <c r="H199">
        <v>0</v>
      </c>
      <c r="I199">
        <v>148811.79</v>
      </c>
      <c r="J199">
        <v>31888.240000000002</v>
      </c>
      <c r="K199">
        <v>26573.53</v>
      </c>
      <c r="L199">
        <v>0</v>
      </c>
      <c r="M199">
        <v>11170.22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844498</v>
      </c>
      <c r="T199" s="2">
        <v>45194</v>
      </c>
      <c r="V199" t="s">
        <v>31</v>
      </c>
      <c r="W199">
        <v>105408</v>
      </c>
      <c r="X199">
        <v>0</v>
      </c>
      <c r="Y199" t="s">
        <v>551</v>
      </c>
      <c r="Z199">
        <v>227290.88</v>
      </c>
      <c r="AA199" t="s">
        <v>3086</v>
      </c>
      <c r="AB199">
        <v>0</v>
      </c>
      <c r="AC199">
        <v>0.5</v>
      </c>
      <c r="AD199" t="s">
        <v>3462</v>
      </c>
    </row>
    <row r="200" spans="1:30" x14ac:dyDescent="0.25">
      <c r="A200">
        <v>7064</v>
      </c>
      <c r="B200" t="s">
        <v>436</v>
      </c>
      <c r="C200" t="s">
        <v>437</v>
      </c>
      <c r="D200" s="11">
        <f t="shared" si="3"/>
        <v>1139712.93</v>
      </c>
      <c r="E200">
        <v>893338.5</v>
      </c>
      <c r="F200">
        <v>0</v>
      </c>
      <c r="G200">
        <v>0</v>
      </c>
      <c r="H200">
        <v>0</v>
      </c>
      <c r="I200">
        <v>159559.81</v>
      </c>
      <c r="J200">
        <v>34191.39</v>
      </c>
      <c r="K200">
        <v>28492.82</v>
      </c>
      <c r="L200">
        <v>0</v>
      </c>
      <c r="M200">
        <v>11170.22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906299</v>
      </c>
      <c r="T200" s="2">
        <v>45194</v>
      </c>
      <c r="V200" t="s">
        <v>31</v>
      </c>
      <c r="W200">
        <v>122104</v>
      </c>
      <c r="X200">
        <v>0</v>
      </c>
      <c r="Y200" t="s">
        <v>551</v>
      </c>
      <c r="Z200">
        <v>246374.43</v>
      </c>
      <c r="AA200" t="s">
        <v>3086</v>
      </c>
      <c r="AB200">
        <v>89031</v>
      </c>
      <c r="AC200">
        <v>0.31</v>
      </c>
      <c r="AD200" t="s">
        <v>3301</v>
      </c>
    </row>
    <row r="201" spans="1:30" x14ac:dyDescent="0.25">
      <c r="A201">
        <v>7072</v>
      </c>
      <c r="B201" t="s">
        <v>440</v>
      </c>
      <c r="C201" t="s">
        <v>441</v>
      </c>
      <c r="D201" s="11">
        <f t="shared" si="3"/>
        <v>928168.4</v>
      </c>
      <c r="E201">
        <v>580968.4</v>
      </c>
      <c r="F201">
        <v>347200</v>
      </c>
      <c r="G201">
        <v>0</v>
      </c>
      <c r="H201">
        <v>0</v>
      </c>
      <c r="I201">
        <v>129943.57</v>
      </c>
      <c r="J201">
        <v>27845.05</v>
      </c>
      <c r="K201">
        <v>23204.21</v>
      </c>
      <c r="L201">
        <v>0</v>
      </c>
      <c r="M201">
        <v>11170.22</v>
      </c>
      <c r="N201">
        <v>0</v>
      </c>
      <c r="O201">
        <v>0</v>
      </c>
      <c r="P201">
        <v>0</v>
      </c>
      <c r="Q201">
        <v>-80000</v>
      </c>
      <c r="R201">
        <v>0</v>
      </c>
      <c r="S201">
        <v>656006</v>
      </c>
      <c r="T201" s="2">
        <v>45208</v>
      </c>
      <c r="V201" t="s">
        <v>31</v>
      </c>
      <c r="W201">
        <v>105408</v>
      </c>
      <c r="X201">
        <v>0</v>
      </c>
      <c r="Y201" t="s">
        <v>551</v>
      </c>
      <c r="Z201">
        <v>0</v>
      </c>
      <c r="AA201" t="s">
        <v>3122</v>
      </c>
      <c r="AB201">
        <v>41850</v>
      </c>
      <c r="AC201">
        <v>0.65</v>
      </c>
      <c r="AD201" t="s">
        <v>3463</v>
      </c>
    </row>
    <row r="202" spans="1:30" x14ac:dyDescent="0.25">
      <c r="A202">
        <v>7075</v>
      </c>
      <c r="B202" t="s">
        <v>442</v>
      </c>
      <c r="C202" t="s">
        <v>443</v>
      </c>
      <c r="D202" s="11">
        <f t="shared" si="3"/>
        <v>864817.3</v>
      </c>
      <c r="E202">
        <v>864817.3</v>
      </c>
      <c r="F202">
        <v>0</v>
      </c>
      <c r="G202">
        <v>0</v>
      </c>
      <c r="H202">
        <v>0</v>
      </c>
      <c r="I202">
        <v>121074.43</v>
      </c>
      <c r="J202">
        <v>25944.52</v>
      </c>
      <c r="K202">
        <v>21620.43</v>
      </c>
      <c r="L202">
        <v>0</v>
      </c>
      <c r="M202">
        <v>11170.22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685008</v>
      </c>
      <c r="T202" s="2">
        <v>45203</v>
      </c>
      <c r="V202" t="s">
        <v>31</v>
      </c>
      <c r="W202">
        <v>2501</v>
      </c>
      <c r="X202">
        <v>0</v>
      </c>
      <c r="Y202" t="s">
        <v>551</v>
      </c>
      <c r="Z202">
        <v>0</v>
      </c>
      <c r="AA202" t="s">
        <v>3086</v>
      </c>
      <c r="AB202">
        <v>36126</v>
      </c>
      <c r="AC202">
        <v>0.3</v>
      </c>
      <c r="AD202" t="s">
        <v>3464</v>
      </c>
    </row>
    <row r="203" spans="1:30" x14ac:dyDescent="0.25">
      <c r="A203">
        <v>7085</v>
      </c>
      <c r="B203" t="s">
        <v>452</v>
      </c>
      <c r="C203" t="s">
        <v>453</v>
      </c>
      <c r="D203" s="11">
        <f t="shared" si="3"/>
        <v>707088.8</v>
      </c>
      <c r="E203">
        <v>707088.8</v>
      </c>
      <c r="F203">
        <v>0</v>
      </c>
      <c r="G203">
        <v>0</v>
      </c>
      <c r="H203">
        <v>0</v>
      </c>
      <c r="I203">
        <v>98992.44</v>
      </c>
      <c r="J203">
        <v>21212.67</v>
      </c>
      <c r="K203">
        <v>17677.22</v>
      </c>
      <c r="L203">
        <v>0</v>
      </c>
      <c r="M203">
        <v>11170.22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558036</v>
      </c>
      <c r="T203" s="2">
        <v>45218</v>
      </c>
      <c r="V203" t="s">
        <v>31</v>
      </c>
      <c r="W203">
        <v>2501</v>
      </c>
      <c r="X203">
        <v>0</v>
      </c>
      <c r="Y203" t="s">
        <v>551</v>
      </c>
      <c r="Z203">
        <v>0</v>
      </c>
      <c r="AA203" t="s">
        <v>3086</v>
      </c>
      <c r="AB203">
        <v>0</v>
      </c>
      <c r="AC203">
        <v>-0.25</v>
      </c>
      <c r="AD203" t="s">
        <v>3465</v>
      </c>
    </row>
    <row r="204" spans="1:30" x14ac:dyDescent="0.25">
      <c r="A204">
        <v>7087</v>
      </c>
      <c r="B204" t="s">
        <v>456</v>
      </c>
      <c r="C204" t="s">
        <v>457</v>
      </c>
      <c r="D204" s="11">
        <f t="shared" si="3"/>
        <v>1139712.93</v>
      </c>
      <c r="E204">
        <v>893338.5</v>
      </c>
      <c r="F204">
        <v>0</v>
      </c>
      <c r="G204">
        <v>0</v>
      </c>
      <c r="H204">
        <v>0</v>
      </c>
      <c r="I204">
        <v>159559.81</v>
      </c>
      <c r="J204">
        <v>34191.39</v>
      </c>
      <c r="K204">
        <v>28492.82</v>
      </c>
      <c r="L204">
        <v>0</v>
      </c>
      <c r="M204">
        <v>11170.22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906299</v>
      </c>
      <c r="T204" s="2">
        <v>45579</v>
      </c>
      <c r="V204" t="s">
        <v>31</v>
      </c>
      <c r="W204">
        <v>105408</v>
      </c>
      <c r="X204">
        <v>0</v>
      </c>
      <c r="Y204" t="s">
        <v>551</v>
      </c>
      <c r="Z204">
        <v>246374.43</v>
      </c>
      <c r="AA204" t="s">
        <v>3086</v>
      </c>
      <c r="AB204">
        <v>89031</v>
      </c>
      <c r="AC204">
        <v>0.31</v>
      </c>
      <c r="AD204" t="s">
        <v>3301</v>
      </c>
    </row>
    <row r="205" spans="1:30" x14ac:dyDescent="0.25">
      <c r="A205">
        <v>7102</v>
      </c>
      <c r="B205" t="s">
        <v>460</v>
      </c>
      <c r="C205" t="s">
        <v>461</v>
      </c>
      <c r="D205" s="11">
        <f t="shared" si="3"/>
        <v>1139712.93</v>
      </c>
      <c r="E205">
        <v>893338.5</v>
      </c>
      <c r="F205">
        <v>0</v>
      </c>
      <c r="G205">
        <v>0</v>
      </c>
      <c r="H205">
        <v>0</v>
      </c>
      <c r="I205">
        <v>159559.81</v>
      </c>
      <c r="J205">
        <v>34191.39</v>
      </c>
      <c r="K205">
        <v>28492.82</v>
      </c>
      <c r="L205">
        <v>0</v>
      </c>
      <c r="M205">
        <v>11170.22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906299</v>
      </c>
      <c r="T205" s="2">
        <v>45231</v>
      </c>
      <c r="V205" t="s">
        <v>31</v>
      </c>
      <c r="W205">
        <v>2808</v>
      </c>
      <c r="X205">
        <v>0</v>
      </c>
      <c r="Y205" t="s">
        <v>551</v>
      </c>
      <c r="Z205">
        <v>246374.43</v>
      </c>
      <c r="AA205" t="s">
        <v>3086</v>
      </c>
      <c r="AB205">
        <v>89031</v>
      </c>
      <c r="AC205">
        <v>0.31</v>
      </c>
      <c r="AD205" t="s">
        <v>3301</v>
      </c>
    </row>
    <row r="206" spans="1:30" x14ac:dyDescent="0.25">
      <c r="A206">
        <v>7106</v>
      </c>
      <c r="B206" t="s">
        <v>465</v>
      </c>
      <c r="C206" t="s">
        <v>466</v>
      </c>
      <c r="D206" s="11">
        <f t="shared" si="3"/>
        <v>898641.4</v>
      </c>
      <c r="E206">
        <v>898641.4</v>
      </c>
      <c r="F206">
        <v>0</v>
      </c>
      <c r="G206">
        <v>0</v>
      </c>
      <c r="H206">
        <v>0</v>
      </c>
      <c r="I206">
        <v>125809.8</v>
      </c>
      <c r="J206">
        <v>26959.24</v>
      </c>
      <c r="K206">
        <v>22466.04</v>
      </c>
      <c r="L206">
        <v>0</v>
      </c>
      <c r="M206">
        <v>11170.22</v>
      </c>
      <c r="N206">
        <v>0</v>
      </c>
      <c r="O206">
        <v>0</v>
      </c>
      <c r="P206">
        <v>0</v>
      </c>
      <c r="Q206">
        <v>-80000</v>
      </c>
      <c r="R206">
        <v>0</v>
      </c>
      <c r="S206">
        <v>632236</v>
      </c>
      <c r="T206" s="2">
        <v>45231</v>
      </c>
      <c r="V206" t="s">
        <v>31</v>
      </c>
      <c r="W206">
        <v>105408</v>
      </c>
      <c r="X206">
        <v>0</v>
      </c>
      <c r="Y206" t="s">
        <v>551</v>
      </c>
      <c r="Z206">
        <v>0</v>
      </c>
      <c r="AA206" t="s">
        <v>3086</v>
      </c>
      <c r="AB206">
        <v>52492.5</v>
      </c>
      <c r="AC206">
        <v>-0.1</v>
      </c>
      <c r="AD206" t="s">
        <v>3466</v>
      </c>
    </row>
    <row r="207" spans="1:30" x14ac:dyDescent="0.25">
      <c r="A207">
        <v>7110</v>
      </c>
      <c r="B207" t="s">
        <v>468</v>
      </c>
      <c r="C207" t="s">
        <v>469</v>
      </c>
      <c r="D207" s="11">
        <f t="shared" si="3"/>
        <v>872450.74</v>
      </c>
      <c r="E207">
        <v>672504</v>
      </c>
      <c r="F207">
        <v>0</v>
      </c>
      <c r="G207">
        <v>0</v>
      </c>
      <c r="H207">
        <v>0</v>
      </c>
      <c r="I207">
        <v>122143.1</v>
      </c>
      <c r="J207">
        <v>26173.52</v>
      </c>
      <c r="K207">
        <v>21811.27</v>
      </c>
      <c r="L207">
        <v>0</v>
      </c>
      <c r="M207">
        <v>11170.22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691152</v>
      </c>
      <c r="T207" s="2">
        <v>45231</v>
      </c>
      <c r="V207" t="s">
        <v>31</v>
      </c>
      <c r="W207">
        <v>105408</v>
      </c>
      <c r="X207">
        <v>0</v>
      </c>
      <c r="Y207" t="s">
        <v>551</v>
      </c>
      <c r="Z207">
        <v>199946.74</v>
      </c>
      <c r="AA207" t="s">
        <v>3231</v>
      </c>
      <c r="AB207">
        <v>70740</v>
      </c>
      <c r="AC207">
        <v>-0.63</v>
      </c>
      <c r="AD207" t="s">
        <v>3467</v>
      </c>
    </row>
    <row r="208" spans="1:30" x14ac:dyDescent="0.25">
      <c r="A208">
        <v>7112</v>
      </c>
      <c r="B208" t="s">
        <v>470</v>
      </c>
      <c r="C208" t="s">
        <v>471</v>
      </c>
      <c r="D208" s="11">
        <f t="shared" si="3"/>
        <v>1034416</v>
      </c>
      <c r="E208">
        <v>657872</v>
      </c>
      <c r="F208">
        <v>376544</v>
      </c>
      <c r="G208">
        <v>0</v>
      </c>
      <c r="H208">
        <v>0</v>
      </c>
      <c r="I208">
        <v>144818.23999999999</v>
      </c>
      <c r="J208">
        <v>31032.48</v>
      </c>
      <c r="K208">
        <v>25860.400000000001</v>
      </c>
      <c r="L208">
        <v>0</v>
      </c>
      <c r="M208">
        <v>11170.22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821535</v>
      </c>
      <c r="T208" s="2">
        <v>45238</v>
      </c>
      <c r="V208" t="s">
        <v>31</v>
      </c>
      <c r="W208">
        <v>105408</v>
      </c>
      <c r="X208">
        <v>0</v>
      </c>
      <c r="Y208" t="s">
        <v>551</v>
      </c>
      <c r="Z208">
        <v>0</v>
      </c>
      <c r="AA208" t="s">
        <v>3086</v>
      </c>
      <c r="AB208">
        <v>25215</v>
      </c>
      <c r="AC208">
        <v>0.34</v>
      </c>
      <c r="AD208" t="s">
        <v>3468</v>
      </c>
    </row>
    <row r="209" spans="1:30" x14ac:dyDescent="0.25">
      <c r="A209">
        <v>7119</v>
      </c>
      <c r="B209" t="s">
        <v>476</v>
      </c>
      <c r="C209" t="s">
        <v>477</v>
      </c>
      <c r="D209" s="11">
        <f t="shared" si="3"/>
        <v>930584.20000000007</v>
      </c>
      <c r="E209">
        <v>769836.8</v>
      </c>
      <c r="F209">
        <v>0</v>
      </c>
      <c r="G209">
        <v>0</v>
      </c>
      <c r="H209">
        <v>0</v>
      </c>
      <c r="I209">
        <v>130281.78</v>
      </c>
      <c r="J209">
        <v>27917.52</v>
      </c>
      <c r="K209">
        <v>23264.61</v>
      </c>
      <c r="L209">
        <v>0</v>
      </c>
      <c r="M209">
        <v>11170.22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905081</v>
      </c>
      <c r="T209" s="2">
        <v>45252</v>
      </c>
      <c r="V209" t="s">
        <v>31</v>
      </c>
      <c r="W209">
        <v>2808</v>
      </c>
      <c r="X209">
        <v>0</v>
      </c>
      <c r="Y209" t="s">
        <v>3469</v>
      </c>
      <c r="Z209">
        <v>160747.4</v>
      </c>
      <c r="AA209" t="s">
        <v>3122</v>
      </c>
      <c r="AB209">
        <v>82086</v>
      </c>
      <c r="AC209">
        <v>-7.0000000000000007E-2</v>
      </c>
      <c r="AD209" t="s">
        <v>3470</v>
      </c>
    </row>
    <row r="210" spans="1:30" x14ac:dyDescent="0.25">
      <c r="A210">
        <v>7120</v>
      </c>
      <c r="B210" t="s">
        <v>478</v>
      </c>
      <c r="C210" t="s">
        <v>479</v>
      </c>
      <c r="D210" s="11">
        <f t="shared" si="3"/>
        <v>798457.5</v>
      </c>
      <c r="E210">
        <v>649577.5</v>
      </c>
      <c r="F210">
        <v>0</v>
      </c>
      <c r="G210">
        <v>0</v>
      </c>
      <c r="H210">
        <v>0</v>
      </c>
      <c r="I210">
        <v>111784.05</v>
      </c>
      <c r="J210">
        <v>23953.72</v>
      </c>
      <c r="K210">
        <v>19961.439999999999</v>
      </c>
      <c r="L210">
        <v>0</v>
      </c>
      <c r="M210">
        <v>11170.22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631588</v>
      </c>
      <c r="T210" s="2">
        <v>45252</v>
      </c>
      <c r="V210" t="s">
        <v>31</v>
      </c>
      <c r="W210">
        <v>105408</v>
      </c>
      <c r="X210">
        <v>0</v>
      </c>
      <c r="Y210" t="s">
        <v>551</v>
      </c>
      <c r="Z210">
        <v>148880</v>
      </c>
      <c r="AA210" t="s">
        <v>3122</v>
      </c>
      <c r="AB210">
        <v>77056.5</v>
      </c>
      <c r="AC210">
        <v>-7.0000000000000007E-2</v>
      </c>
      <c r="AD210" t="s">
        <v>3471</v>
      </c>
    </row>
    <row r="211" spans="1:30" x14ac:dyDescent="0.25">
      <c r="A211">
        <v>7124</v>
      </c>
      <c r="B211" t="s">
        <v>482</v>
      </c>
      <c r="C211" t="s">
        <v>483</v>
      </c>
      <c r="D211" s="11">
        <f t="shared" si="3"/>
        <v>842197</v>
      </c>
      <c r="E211">
        <v>842197</v>
      </c>
      <c r="F211">
        <v>0</v>
      </c>
      <c r="G211">
        <v>0</v>
      </c>
      <c r="H211">
        <v>0</v>
      </c>
      <c r="I211">
        <v>117907.58</v>
      </c>
      <c r="J211">
        <v>25265.91</v>
      </c>
      <c r="K211">
        <v>21054.93</v>
      </c>
      <c r="L211">
        <v>0</v>
      </c>
      <c r="M211">
        <v>11170.22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666798</v>
      </c>
      <c r="T211" s="2">
        <v>45251</v>
      </c>
      <c r="V211" t="s">
        <v>31</v>
      </c>
      <c r="W211">
        <v>100106</v>
      </c>
      <c r="X211">
        <v>0</v>
      </c>
      <c r="Y211" t="s">
        <v>551</v>
      </c>
      <c r="Z211">
        <v>0</v>
      </c>
      <c r="AA211" t="s">
        <v>3086</v>
      </c>
      <c r="AB211">
        <v>5455.5</v>
      </c>
      <c r="AC211">
        <v>-0.36</v>
      </c>
      <c r="AD211" t="s">
        <v>3472</v>
      </c>
    </row>
    <row r="212" spans="1:30" x14ac:dyDescent="0.25">
      <c r="A212">
        <v>7126</v>
      </c>
      <c r="B212" t="s">
        <v>484</v>
      </c>
      <c r="C212" t="s">
        <v>485</v>
      </c>
      <c r="D212" s="11">
        <f t="shared" si="3"/>
        <v>840679.28</v>
      </c>
      <c r="E212">
        <v>646455.65</v>
      </c>
      <c r="F212">
        <v>0</v>
      </c>
      <c r="G212">
        <v>0</v>
      </c>
      <c r="H212">
        <v>0</v>
      </c>
      <c r="I212">
        <v>117695.1</v>
      </c>
      <c r="J212">
        <v>25220.38</v>
      </c>
      <c r="K212">
        <v>21016.98</v>
      </c>
      <c r="L212">
        <v>0</v>
      </c>
      <c r="M212">
        <v>11170.22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665577</v>
      </c>
      <c r="T212" s="2">
        <v>45246</v>
      </c>
      <c r="V212" t="s">
        <v>31</v>
      </c>
      <c r="W212">
        <v>105408</v>
      </c>
      <c r="X212">
        <v>0</v>
      </c>
      <c r="Y212" t="s">
        <v>551</v>
      </c>
      <c r="Z212">
        <v>194223.63</v>
      </c>
      <c r="AA212" t="s">
        <v>3086</v>
      </c>
      <c r="AB212">
        <v>107300.25</v>
      </c>
      <c r="AC212">
        <v>0.4</v>
      </c>
      <c r="AD212" t="s">
        <v>3473</v>
      </c>
    </row>
    <row r="213" spans="1:30" x14ac:dyDescent="0.25">
      <c r="A213">
        <v>7132</v>
      </c>
      <c r="B213" t="s">
        <v>486</v>
      </c>
      <c r="C213" t="s">
        <v>487</v>
      </c>
      <c r="D213" s="11">
        <f t="shared" si="3"/>
        <v>835650.4</v>
      </c>
      <c r="E213">
        <v>835650.4</v>
      </c>
      <c r="F213">
        <v>0</v>
      </c>
      <c r="G213">
        <v>0</v>
      </c>
      <c r="H213">
        <v>0</v>
      </c>
      <c r="I213">
        <v>116991.06</v>
      </c>
      <c r="J213">
        <v>25069.51</v>
      </c>
      <c r="K213">
        <v>20891.259999999998</v>
      </c>
      <c r="L213">
        <v>0</v>
      </c>
      <c r="M213">
        <v>11170.22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661528</v>
      </c>
      <c r="T213" s="2">
        <v>45247</v>
      </c>
      <c r="V213" t="s">
        <v>31</v>
      </c>
      <c r="W213">
        <v>3801</v>
      </c>
      <c r="X213">
        <v>0</v>
      </c>
      <c r="Y213" t="s">
        <v>551</v>
      </c>
      <c r="Z213">
        <v>0</v>
      </c>
      <c r="AA213" t="s">
        <v>3086</v>
      </c>
      <c r="AB213">
        <v>0</v>
      </c>
      <c r="AC213">
        <v>-0.35</v>
      </c>
      <c r="AD213" t="s">
        <v>3324</v>
      </c>
    </row>
    <row r="214" spans="1:30" x14ac:dyDescent="0.25">
      <c r="A214">
        <v>7137</v>
      </c>
      <c r="B214" t="s">
        <v>488</v>
      </c>
      <c r="C214" t="s">
        <v>489</v>
      </c>
      <c r="D214" s="11">
        <f t="shared" si="3"/>
        <v>344515.58</v>
      </c>
      <c r="E214">
        <v>265598</v>
      </c>
      <c r="F214">
        <v>0</v>
      </c>
      <c r="G214">
        <v>0</v>
      </c>
      <c r="H214">
        <v>0</v>
      </c>
      <c r="I214">
        <v>48232.18</v>
      </c>
      <c r="J214">
        <v>10335.469999999999</v>
      </c>
      <c r="K214">
        <v>8612.89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277335</v>
      </c>
      <c r="T214" s="2">
        <v>45271</v>
      </c>
      <c r="V214" t="s">
        <v>31</v>
      </c>
      <c r="W214">
        <v>119906</v>
      </c>
      <c r="X214">
        <v>0</v>
      </c>
      <c r="Y214" t="s">
        <v>551</v>
      </c>
      <c r="Z214">
        <v>78917.58</v>
      </c>
      <c r="AA214" t="s">
        <v>3086</v>
      </c>
      <c r="AB214">
        <v>20172</v>
      </c>
      <c r="AC214">
        <v>-0.04</v>
      </c>
      <c r="AD214" t="s">
        <v>3474</v>
      </c>
    </row>
    <row r="215" spans="1:30" x14ac:dyDescent="0.25">
      <c r="A215">
        <v>7139</v>
      </c>
      <c r="B215" t="s">
        <v>490</v>
      </c>
      <c r="C215" t="s">
        <v>491</v>
      </c>
      <c r="D215" s="11">
        <f t="shared" si="3"/>
        <v>490052.4</v>
      </c>
      <c r="E215">
        <v>490052.4</v>
      </c>
      <c r="F215">
        <v>0</v>
      </c>
      <c r="G215">
        <v>0</v>
      </c>
      <c r="H215">
        <v>0</v>
      </c>
      <c r="I215">
        <v>68607.33</v>
      </c>
      <c r="J215">
        <v>16233.19</v>
      </c>
      <c r="K215">
        <v>12251.31</v>
      </c>
      <c r="L215">
        <v>0</v>
      </c>
      <c r="M215">
        <v>11170.22</v>
      </c>
      <c r="N215">
        <v>0</v>
      </c>
      <c r="O215">
        <v>0</v>
      </c>
      <c r="P215">
        <v>0</v>
      </c>
      <c r="Q215">
        <v>1531.62</v>
      </c>
      <c r="R215">
        <v>1531.62</v>
      </c>
      <c r="S215">
        <v>383322</v>
      </c>
      <c r="T215" s="2">
        <v>45555</v>
      </c>
      <c r="V215" t="s">
        <v>31</v>
      </c>
      <c r="W215">
        <v>105408</v>
      </c>
      <c r="X215">
        <v>0</v>
      </c>
      <c r="Y215" t="s">
        <v>551</v>
      </c>
      <c r="Z215">
        <v>0</v>
      </c>
      <c r="AA215" t="s">
        <v>3122</v>
      </c>
      <c r="AB215">
        <v>96100</v>
      </c>
      <c r="AC215">
        <v>0.03</v>
      </c>
      <c r="AD215" t="s">
        <v>3475</v>
      </c>
    </row>
    <row r="216" spans="1:30" x14ac:dyDescent="0.25">
      <c r="A216">
        <v>7143</v>
      </c>
      <c r="B216" t="s">
        <v>492</v>
      </c>
      <c r="C216" t="s">
        <v>493</v>
      </c>
      <c r="D216" s="11">
        <f t="shared" si="3"/>
        <v>966161.53</v>
      </c>
      <c r="E216">
        <v>744625.9</v>
      </c>
      <c r="F216">
        <v>0</v>
      </c>
      <c r="G216">
        <v>0</v>
      </c>
      <c r="H216">
        <v>0</v>
      </c>
      <c r="I216">
        <v>135262.60999999999</v>
      </c>
      <c r="J216">
        <v>28984.84</v>
      </c>
      <c r="K216">
        <v>24154.04</v>
      </c>
      <c r="L216">
        <v>0</v>
      </c>
      <c r="M216">
        <v>11170.22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766590</v>
      </c>
      <c r="T216" s="2">
        <v>45261</v>
      </c>
      <c r="V216" t="s">
        <v>31</v>
      </c>
      <c r="W216">
        <v>2808</v>
      </c>
      <c r="X216">
        <v>0</v>
      </c>
      <c r="Y216" t="s">
        <v>551</v>
      </c>
      <c r="Z216">
        <v>221535.63</v>
      </c>
      <c r="AA216" t="s">
        <v>3122</v>
      </c>
      <c r="AB216">
        <v>77056.5</v>
      </c>
      <c r="AC216">
        <v>0.18</v>
      </c>
      <c r="AD216" t="s">
        <v>3476</v>
      </c>
    </row>
    <row r="217" spans="1:30" x14ac:dyDescent="0.25">
      <c r="A217">
        <v>7148</v>
      </c>
      <c r="B217" t="s">
        <v>494</v>
      </c>
      <c r="C217" t="s">
        <v>495</v>
      </c>
      <c r="D217" s="11">
        <f t="shared" si="3"/>
        <v>1164677.31</v>
      </c>
      <c r="E217">
        <v>923939.85</v>
      </c>
      <c r="F217">
        <v>0</v>
      </c>
      <c r="G217">
        <v>0</v>
      </c>
      <c r="H217">
        <v>0</v>
      </c>
      <c r="I217">
        <v>163054.81</v>
      </c>
      <c r="J217">
        <v>34940.31</v>
      </c>
      <c r="K217">
        <v>29116.93</v>
      </c>
      <c r="L217">
        <v>0</v>
      </c>
      <c r="M217">
        <v>11170.22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926395</v>
      </c>
      <c r="T217" s="2">
        <v>45261</v>
      </c>
      <c r="V217" t="s">
        <v>31</v>
      </c>
      <c r="W217">
        <v>2808</v>
      </c>
      <c r="X217">
        <v>0</v>
      </c>
      <c r="Y217" t="s">
        <v>551</v>
      </c>
      <c r="Z217">
        <v>240737.46</v>
      </c>
      <c r="AA217" t="s">
        <v>3086</v>
      </c>
      <c r="AB217">
        <v>133752.75</v>
      </c>
      <c r="AC217">
        <v>-0.04</v>
      </c>
      <c r="AD217" t="s">
        <v>3477</v>
      </c>
    </row>
    <row r="218" spans="1:30" x14ac:dyDescent="0.25">
      <c r="A218">
        <v>7149</v>
      </c>
      <c r="B218" t="s">
        <v>496</v>
      </c>
      <c r="C218" t="s">
        <v>497</v>
      </c>
      <c r="D218" s="11">
        <f t="shared" si="3"/>
        <v>1181383.08</v>
      </c>
      <c r="E218">
        <v>925613.7</v>
      </c>
      <c r="F218">
        <v>0</v>
      </c>
      <c r="G218">
        <v>0</v>
      </c>
      <c r="H218">
        <v>0</v>
      </c>
      <c r="I218">
        <v>165393.63</v>
      </c>
      <c r="J218">
        <v>35441.49</v>
      </c>
      <c r="K218">
        <v>29534.58</v>
      </c>
      <c r="L218">
        <v>0</v>
      </c>
      <c r="M218">
        <v>11170.22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939843</v>
      </c>
      <c r="T218" s="2">
        <v>45271</v>
      </c>
      <c r="V218" t="s">
        <v>31</v>
      </c>
      <c r="W218">
        <v>126908</v>
      </c>
      <c r="X218">
        <v>0</v>
      </c>
      <c r="Y218" t="s">
        <v>551</v>
      </c>
      <c r="Z218">
        <v>255769.38</v>
      </c>
      <c r="AA218" t="s">
        <v>3086</v>
      </c>
      <c r="AB218">
        <v>94074</v>
      </c>
      <c r="AC218">
        <v>-0.16</v>
      </c>
      <c r="AD218" t="s">
        <v>3478</v>
      </c>
    </row>
    <row r="219" spans="1:30" x14ac:dyDescent="0.25">
      <c r="A219">
        <v>7152</v>
      </c>
      <c r="B219" t="s">
        <v>498</v>
      </c>
      <c r="C219" t="s">
        <v>499</v>
      </c>
      <c r="D219" s="11">
        <f t="shared" si="3"/>
        <v>717644.2</v>
      </c>
      <c r="E219">
        <v>717644.2</v>
      </c>
      <c r="F219">
        <v>0</v>
      </c>
      <c r="G219">
        <v>0</v>
      </c>
      <c r="H219">
        <v>0</v>
      </c>
      <c r="I219">
        <v>100470.18</v>
      </c>
      <c r="J219">
        <v>21529.32</v>
      </c>
      <c r="K219">
        <v>17941.11</v>
      </c>
      <c r="L219">
        <v>0</v>
      </c>
      <c r="M219">
        <v>11170.22</v>
      </c>
      <c r="N219">
        <v>0</v>
      </c>
      <c r="O219">
        <v>0</v>
      </c>
      <c r="P219">
        <v>0</v>
      </c>
      <c r="Q219">
        <v>-50000</v>
      </c>
      <c r="R219">
        <v>0</v>
      </c>
      <c r="S219">
        <v>516533</v>
      </c>
      <c r="T219" s="2">
        <v>45280</v>
      </c>
      <c r="V219" t="s">
        <v>31</v>
      </c>
      <c r="W219">
        <v>2501</v>
      </c>
      <c r="X219">
        <v>0</v>
      </c>
      <c r="Y219" t="s">
        <v>551</v>
      </c>
      <c r="Z219">
        <v>0</v>
      </c>
      <c r="AA219" t="s">
        <v>3086</v>
      </c>
      <c r="AB219">
        <v>0</v>
      </c>
      <c r="AC219">
        <v>-0.37</v>
      </c>
      <c r="AD219" t="s">
        <v>3479</v>
      </c>
    </row>
    <row r="220" spans="1:30" x14ac:dyDescent="0.25">
      <c r="A220">
        <v>7160</v>
      </c>
      <c r="B220" t="s">
        <v>508</v>
      </c>
      <c r="C220" t="s">
        <v>509</v>
      </c>
      <c r="D220" s="11">
        <f t="shared" si="3"/>
        <v>1533844.2</v>
      </c>
      <c r="E220">
        <v>1533844.2</v>
      </c>
      <c r="F220">
        <v>0</v>
      </c>
      <c r="G220">
        <v>0</v>
      </c>
      <c r="H220">
        <v>0</v>
      </c>
      <c r="I220">
        <v>214738.18</v>
      </c>
      <c r="J220">
        <v>46015.32</v>
      </c>
      <c r="K220">
        <v>38346.1</v>
      </c>
      <c r="L220">
        <v>0</v>
      </c>
      <c r="M220">
        <v>11170.22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1223574</v>
      </c>
      <c r="T220" s="2">
        <v>45299</v>
      </c>
      <c r="V220" t="s">
        <v>31</v>
      </c>
      <c r="W220">
        <v>105408</v>
      </c>
      <c r="X220">
        <v>0</v>
      </c>
      <c r="Y220" t="s">
        <v>551</v>
      </c>
      <c r="Z220">
        <v>0</v>
      </c>
      <c r="AA220" t="s">
        <v>3231</v>
      </c>
      <c r="AB220">
        <v>791287</v>
      </c>
      <c r="AC220">
        <v>-0.38</v>
      </c>
      <c r="AD220" t="s">
        <v>3480</v>
      </c>
    </row>
    <row r="221" spans="1:30" x14ac:dyDescent="0.25">
      <c r="A221">
        <v>7161</v>
      </c>
      <c r="B221" t="s">
        <v>510</v>
      </c>
      <c r="C221" t="s">
        <v>511</v>
      </c>
      <c r="D221" s="11">
        <f t="shared" si="3"/>
        <v>1155996.6000000001</v>
      </c>
      <c r="E221">
        <v>1155996.6000000001</v>
      </c>
      <c r="F221">
        <v>0</v>
      </c>
      <c r="G221">
        <v>0</v>
      </c>
      <c r="H221">
        <v>0</v>
      </c>
      <c r="I221">
        <v>161839.53</v>
      </c>
      <c r="J221">
        <v>34679.9</v>
      </c>
      <c r="K221">
        <v>28899.919999999998</v>
      </c>
      <c r="L221">
        <v>0</v>
      </c>
      <c r="M221">
        <v>11170.22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919407</v>
      </c>
      <c r="T221" s="2">
        <v>45299</v>
      </c>
      <c r="V221" t="s">
        <v>31</v>
      </c>
      <c r="W221">
        <v>105408</v>
      </c>
      <c r="X221">
        <v>0</v>
      </c>
      <c r="Y221" t="s">
        <v>551</v>
      </c>
      <c r="Z221">
        <v>0</v>
      </c>
      <c r="AA221" t="s">
        <v>3231</v>
      </c>
      <c r="AB221">
        <v>445429</v>
      </c>
      <c r="AC221">
        <v>-0.03</v>
      </c>
      <c r="AD221" t="s">
        <v>3481</v>
      </c>
    </row>
    <row r="222" spans="1:30" x14ac:dyDescent="0.25">
      <c r="A222">
        <v>7165</v>
      </c>
      <c r="B222" t="s">
        <v>514</v>
      </c>
      <c r="C222" t="s">
        <v>515</v>
      </c>
      <c r="D222" s="11">
        <f t="shared" si="3"/>
        <v>419577.59999999998</v>
      </c>
      <c r="E222">
        <v>419577.59999999998</v>
      </c>
      <c r="F222">
        <v>0</v>
      </c>
      <c r="G222">
        <v>0</v>
      </c>
      <c r="H222">
        <v>0</v>
      </c>
      <c r="I222">
        <v>58740.87</v>
      </c>
      <c r="J222">
        <v>12587.33</v>
      </c>
      <c r="K222">
        <v>10489.44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337760</v>
      </c>
      <c r="T222" s="2">
        <v>45489</v>
      </c>
      <c r="W222">
        <v>105408</v>
      </c>
      <c r="X222">
        <v>0</v>
      </c>
      <c r="Y222" t="s">
        <v>551</v>
      </c>
      <c r="Z222">
        <v>0</v>
      </c>
      <c r="AA222" t="s">
        <v>3086</v>
      </c>
      <c r="AB222">
        <v>0</v>
      </c>
      <c r="AC222">
        <v>0.04</v>
      </c>
      <c r="AD222" t="s">
        <v>3482</v>
      </c>
    </row>
    <row r="223" spans="1:30" x14ac:dyDescent="0.25">
      <c r="A223">
        <v>7171</v>
      </c>
      <c r="B223" t="s">
        <v>518</v>
      </c>
      <c r="C223" t="s">
        <v>519</v>
      </c>
      <c r="D223" s="11">
        <f t="shared" si="3"/>
        <v>1351821.66</v>
      </c>
      <c r="E223">
        <v>1054714.5</v>
      </c>
      <c r="F223">
        <v>0</v>
      </c>
      <c r="G223">
        <v>0</v>
      </c>
      <c r="H223">
        <v>0</v>
      </c>
      <c r="I223">
        <v>189255.03</v>
      </c>
      <c r="J223">
        <v>40554.65</v>
      </c>
      <c r="K223">
        <v>33795.54</v>
      </c>
      <c r="L223">
        <v>0</v>
      </c>
      <c r="M223">
        <v>11170.22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1077046</v>
      </c>
      <c r="T223" s="2">
        <v>45313</v>
      </c>
      <c r="V223" t="s">
        <v>31</v>
      </c>
      <c r="W223">
        <v>2808</v>
      </c>
      <c r="X223">
        <v>0</v>
      </c>
      <c r="Y223" t="s">
        <v>551</v>
      </c>
      <c r="Z223">
        <v>297107.15999999997</v>
      </c>
      <c r="AA223" t="s">
        <v>3086</v>
      </c>
      <c r="AB223">
        <v>205020</v>
      </c>
      <c r="AC223">
        <v>-0.22</v>
      </c>
      <c r="AD223" t="s">
        <v>3334</v>
      </c>
    </row>
    <row r="224" spans="1:30" x14ac:dyDescent="0.25">
      <c r="A224">
        <v>7172</v>
      </c>
      <c r="B224" t="s">
        <v>520</v>
      </c>
      <c r="C224" t="s">
        <v>521</v>
      </c>
      <c r="D224" s="11">
        <f t="shared" si="3"/>
        <v>878864.92999999993</v>
      </c>
      <c r="E224">
        <v>664824.5</v>
      </c>
      <c r="F224">
        <v>0</v>
      </c>
      <c r="G224">
        <v>0</v>
      </c>
      <c r="H224">
        <v>0</v>
      </c>
      <c r="I224">
        <v>123041.09</v>
      </c>
      <c r="J224">
        <v>26365.94</v>
      </c>
      <c r="K224">
        <v>21971.63</v>
      </c>
      <c r="L224">
        <v>0</v>
      </c>
      <c r="M224">
        <v>11170.22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696316</v>
      </c>
      <c r="T224" s="2">
        <v>45261</v>
      </c>
      <c r="V224" t="s">
        <v>31</v>
      </c>
      <c r="W224">
        <v>105408</v>
      </c>
      <c r="X224">
        <v>0</v>
      </c>
      <c r="Y224" t="s">
        <v>551</v>
      </c>
      <c r="Z224">
        <v>214040.43</v>
      </c>
      <c r="AA224" t="s">
        <v>3122</v>
      </c>
      <c r="AB224">
        <v>77056.5</v>
      </c>
      <c r="AC224">
        <v>-0.05</v>
      </c>
      <c r="AD224" t="s">
        <v>3483</v>
      </c>
    </row>
    <row r="225" spans="1:30" x14ac:dyDescent="0.25">
      <c r="A225">
        <v>7174</v>
      </c>
      <c r="B225" t="s">
        <v>522</v>
      </c>
      <c r="C225" t="s">
        <v>523</v>
      </c>
      <c r="D225" s="11">
        <f t="shared" si="3"/>
        <v>1139712.93</v>
      </c>
      <c r="E225">
        <v>893338.5</v>
      </c>
      <c r="F225">
        <v>0</v>
      </c>
      <c r="G225">
        <v>0</v>
      </c>
      <c r="H225">
        <v>0</v>
      </c>
      <c r="I225">
        <v>159559.81</v>
      </c>
      <c r="J225">
        <v>34191.39</v>
      </c>
      <c r="K225">
        <v>28492.82</v>
      </c>
      <c r="L225">
        <v>0</v>
      </c>
      <c r="M225">
        <v>11170.22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906299</v>
      </c>
      <c r="T225" s="2">
        <v>45316</v>
      </c>
      <c r="V225" t="s">
        <v>31</v>
      </c>
      <c r="W225">
        <v>2808</v>
      </c>
      <c r="X225">
        <v>0</v>
      </c>
      <c r="Y225" t="s">
        <v>551</v>
      </c>
      <c r="Z225">
        <v>246374.43</v>
      </c>
      <c r="AA225" t="s">
        <v>3086</v>
      </c>
      <c r="AB225">
        <v>89031</v>
      </c>
      <c r="AC225">
        <v>0.31</v>
      </c>
      <c r="AD225" t="s">
        <v>3301</v>
      </c>
    </row>
    <row r="226" spans="1:30" x14ac:dyDescent="0.25">
      <c r="A226">
        <v>7175</v>
      </c>
      <c r="B226" t="s">
        <v>532</v>
      </c>
      <c r="C226" t="s">
        <v>591</v>
      </c>
      <c r="D226" s="11">
        <f t="shared" si="3"/>
        <v>879496.6</v>
      </c>
      <c r="E226">
        <v>879496.6</v>
      </c>
      <c r="F226">
        <v>0</v>
      </c>
      <c r="G226">
        <v>0</v>
      </c>
      <c r="H226">
        <v>0</v>
      </c>
      <c r="I226">
        <v>123129.53</v>
      </c>
      <c r="J226">
        <v>26384.9</v>
      </c>
      <c r="K226">
        <v>21987.42</v>
      </c>
      <c r="L226">
        <v>0</v>
      </c>
      <c r="M226">
        <v>11170.22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696824</v>
      </c>
      <c r="T226" s="2">
        <v>45323</v>
      </c>
      <c r="V226" t="s">
        <v>31</v>
      </c>
      <c r="W226">
        <v>3009</v>
      </c>
      <c r="X226">
        <v>0</v>
      </c>
      <c r="Y226" t="s">
        <v>551</v>
      </c>
      <c r="Z226">
        <v>0</v>
      </c>
      <c r="AA226" t="s">
        <v>3086</v>
      </c>
      <c r="AB226">
        <v>36538.5</v>
      </c>
      <c r="AC226">
        <v>-0.53</v>
      </c>
      <c r="AD226" t="s">
        <v>3484</v>
      </c>
    </row>
    <row r="227" spans="1:30" x14ac:dyDescent="0.25">
      <c r="A227">
        <v>7178</v>
      </c>
      <c r="B227" t="s">
        <v>533</v>
      </c>
      <c r="C227" t="s">
        <v>592</v>
      </c>
      <c r="D227" s="11">
        <f t="shared" si="3"/>
        <v>967026.67999999993</v>
      </c>
      <c r="E227">
        <v>746510.2</v>
      </c>
      <c r="F227">
        <v>0</v>
      </c>
      <c r="G227">
        <v>0</v>
      </c>
      <c r="H227">
        <v>0</v>
      </c>
      <c r="I227">
        <v>135383.73000000001</v>
      </c>
      <c r="J227">
        <v>29010.799999999999</v>
      </c>
      <c r="K227">
        <v>24175.66</v>
      </c>
      <c r="L227">
        <v>0</v>
      </c>
      <c r="M227">
        <v>11170.22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767286</v>
      </c>
      <c r="T227" s="2">
        <v>45327</v>
      </c>
      <c r="V227" t="s">
        <v>31</v>
      </c>
      <c r="W227">
        <v>118804</v>
      </c>
      <c r="X227">
        <v>0</v>
      </c>
      <c r="Y227" t="s">
        <v>551</v>
      </c>
      <c r="Z227">
        <v>220516.48000000001</v>
      </c>
      <c r="AA227" t="s">
        <v>3086</v>
      </c>
      <c r="AB227">
        <v>73077</v>
      </c>
      <c r="AC227">
        <v>-0.27</v>
      </c>
      <c r="AD227" t="s">
        <v>3485</v>
      </c>
    </row>
    <row r="228" spans="1:30" x14ac:dyDescent="0.25">
      <c r="A228">
        <v>7179</v>
      </c>
      <c r="B228" t="s">
        <v>534</v>
      </c>
      <c r="C228" t="s">
        <v>593</v>
      </c>
      <c r="D228" s="11">
        <f t="shared" si="3"/>
        <v>892067.1</v>
      </c>
      <c r="E228">
        <v>701242.75</v>
      </c>
      <c r="F228">
        <v>0</v>
      </c>
      <c r="G228">
        <v>0</v>
      </c>
      <c r="H228">
        <v>0</v>
      </c>
      <c r="I228">
        <v>124889.4</v>
      </c>
      <c r="J228">
        <v>26762.02</v>
      </c>
      <c r="K228">
        <v>22301.68</v>
      </c>
      <c r="L228">
        <v>0</v>
      </c>
      <c r="M228">
        <v>11170.22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706944</v>
      </c>
      <c r="T228" s="2">
        <v>45327</v>
      </c>
      <c r="V228" t="s">
        <v>31</v>
      </c>
      <c r="W228">
        <v>2808</v>
      </c>
      <c r="X228">
        <v>0</v>
      </c>
      <c r="Y228" t="s">
        <v>551</v>
      </c>
      <c r="Z228">
        <v>190824.35</v>
      </c>
      <c r="AA228" t="s">
        <v>3086</v>
      </c>
      <c r="AB228">
        <v>106062.75</v>
      </c>
      <c r="AC228">
        <v>0.22</v>
      </c>
      <c r="AD228" t="s">
        <v>2137</v>
      </c>
    </row>
    <row r="229" spans="1:30" x14ac:dyDescent="0.25">
      <c r="A229">
        <v>7180</v>
      </c>
      <c r="B229" t="s">
        <v>535</v>
      </c>
      <c r="C229" t="s">
        <v>594</v>
      </c>
      <c r="D229" s="11">
        <f t="shared" si="3"/>
        <v>1013847.83</v>
      </c>
      <c r="E229">
        <v>793293.25</v>
      </c>
      <c r="F229">
        <v>0</v>
      </c>
      <c r="G229">
        <v>0</v>
      </c>
      <c r="H229">
        <v>0</v>
      </c>
      <c r="I229">
        <v>141938.70000000001</v>
      </c>
      <c r="J229">
        <v>30415.439999999999</v>
      </c>
      <c r="K229">
        <v>25346.19</v>
      </c>
      <c r="L229">
        <v>0</v>
      </c>
      <c r="M229">
        <v>11170.22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804977</v>
      </c>
      <c r="T229" s="2">
        <v>45327</v>
      </c>
      <c r="V229" t="s">
        <v>31</v>
      </c>
      <c r="W229">
        <v>105408</v>
      </c>
      <c r="X229">
        <v>0</v>
      </c>
      <c r="Y229" t="s">
        <v>551</v>
      </c>
      <c r="Z229">
        <v>220554.58</v>
      </c>
      <c r="AA229" t="s">
        <v>3086</v>
      </c>
      <c r="AB229">
        <v>124684.65</v>
      </c>
      <c r="AC229">
        <v>-0.28000000000000003</v>
      </c>
      <c r="AD229" t="s">
        <v>3486</v>
      </c>
    </row>
    <row r="230" spans="1:30" x14ac:dyDescent="0.25">
      <c r="A230">
        <v>7181</v>
      </c>
      <c r="B230" t="s">
        <v>536</v>
      </c>
      <c r="C230" t="s">
        <v>595</v>
      </c>
      <c r="D230" s="11">
        <f t="shared" si="3"/>
        <v>1139712.93</v>
      </c>
      <c r="E230">
        <v>893338.5</v>
      </c>
      <c r="F230">
        <v>0</v>
      </c>
      <c r="G230">
        <v>0</v>
      </c>
      <c r="H230">
        <v>0</v>
      </c>
      <c r="I230">
        <v>159559.81</v>
      </c>
      <c r="J230">
        <v>34191.39</v>
      </c>
      <c r="K230">
        <v>28492.82</v>
      </c>
      <c r="L230">
        <v>0</v>
      </c>
      <c r="M230">
        <v>11170.22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906299</v>
      </c>
      <c r="T230" s="2">
        <v>45327</v>
      </c>
      <c r="V230" t="s">
        <v>31</v>
      </c>
      <c r="W230">
        <v>2808</v>
      </c>
      <c r="X230">
        <v>0</v>
      </c>
      <c r="Y230" t="s">
        <v>551</v>
      </c>
      <c r="Z230">
        <v>246374.43</v>
      </c>
      <c r="AA230" t="s">
        <v>3086</v>
      </c>
      <c r="AB230">
        <v>89031</v>
      </c>
      <c r="AC230">
        <v>0.31</v>
      </c>
      <c r="AD230" t="s">
        <v>3301</v>
      </c>
    </row>
    <row r="231" spans="1:30" x14ac:dyDescent="0.25">
      <c r="A231">
        <v>7182</v>
      </c>
      <c r="B231" t="s">
        <v>537</v>
      </c>
      <c r="C231" t="s">
        <v>596</v>
      </c>
      <c r="D231" s="11">
        <f t="shared" si="3"/>
        <v>989553.83000000007</v>
      </c>
      <c r="E231">
        <v>762396.8</v>
      </c>
      <c r="F231">
        <v>0</v>
      </c>
      <c r="G231">
        <v>0</v>
      </c>
      <c r="H231">
        <v>0</v>
      </c>
      <c r="I231">
        <v>138537.53</v>
      </c>
      <c r="J231">
        <v>29686.61</v>
      </c>
      <c r="K231">
        <v>24738.85</v>
      </c>
      <c r="L231">
        <v>0</v>
      </c>
      <c r="M231">
        <v>11170.22</v>
      </c>
      <c r="N231">
        <v>0</v>
      </c>
      <c r="O231">
        <v>153372.96</v>
      </c>
      <c r="P231">
        <v>0</v>
      </c>
      <c r="Q231">
        <v>0</v>
      </c>
      <c r="R231">
        <v>0</v>
      </c>
      <c r="S231">
        <v>632048</v>
      </c>
      <c r="T231" s="2">
        <v>45327</v>
      </c>
      <c r="V231" t="s">
        <v>31</v>
      </c>
      <c r="W231">
        <v>3009</v>
      </c>
      <c r="X231">
        <v>0</v>
      </c>
      <c r="Y231" t="s">
        <v>551</v>
      </c>
      <c r="Z231">
        <v>227157.03</v>
      </c>
      <c r="AA231" t="s">
        <v>3122</v>
      </c>
      <c r="AB231">
        <v>82086</v>
      </c>
      <c r="AC231">
        <v>0.34</v>
      </c>
      <c r="AD231" t="s">
        <v>3487</v>
      </c>
    </row>
    <row r="232" spans="1:30" x14ac:dyDescent="0.25">
      <c r="A232">
        <v>7184</v>
      </c>
      <c r="B232" t="s">
        <v>539</v>
      </c>
      <c r="C232" t="s">
        <v>598</v>
      </c>
      <c r="D232" s="11">
        <f t="shared" si="3"/>
        <v>786820.92999999993</v>
      </c>
      <c r="E232">
        <v>597764.5</v>
      </c>
      <c r="F232">
        <v>0</v>
      </c>
      <c r="G232">
        <v>0</v>
      </c>
      <c r="H232">
        <v>0</v>
      </c>
      <c r="I232">
        <v>110154.94</v>
      </c>
      <c r="J232">
        <v>23604.63</v>
      </c>
      <c r="K232">
        <v>19670.53</v>
      </c>
      <c r="L232">
        <v>0</v>
      </c>
      <c r="M232">
        <v>11170.22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622221</v>
      </c>
      <c r="T232" s="2">
        <v>45327</v>
      </c>
      <c r="V232" t="s">
        <v>31</v>
      </c>
      <c r="W232">
        <v>105408</v>
      </c>
      <c r="X232">
        <v>0</v>
      </c>
      <c r="Y232" t="s">
        <v>551</v>
      </c>
      <c r="Z232">
        <v>189056.43</v>
      </c>
      <c r="AA232" t="s">
        <v>3122</v>
      </c>
      <c r="AB232">
        <v>66997.5</v>
      </c>
      <c r="AC232">
        <v>0.39</v>
      </c>
      <c r="AD232" t="s">
        <v>3488</v>
      </c>
    </row>
    <row r="233" spans="1:30" x14ac:dyDescent="0.25">
      <c r="A233">
        <v>7187</v>
      </c>
      <c r="B233" t="s">
        <v>541</v>
      </c>
      <c r="C233" t="s">
        <v>600</v>
      </c>
      <c r="D233" s="11">
        <f t="shared" si="3"/>
        <v>1114912.56</v>
      </c>
      <c r="E233">
        <v>874175.1</v>
      </c>
      <c r="F233">
        <v>0</v>
      </c>
      <c r="G233">
        <v>0</v>
      </c>
      <c r="H233">
        <v>0</v>
      </c>
      <c r="I233">
        <v>156087.75</v>
      </c>
      <c r="J233">
        <v>33447.370000000003</v>
      </c>
      <c r="K233">
        <v>27872.82</v>
      </c>
      <c r="L233">
        <v>0</v>
      </c>
      <c r="M233">
        <v>11170.22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886335</v>
      </c>
      <c r="T233" s="2">
        <v>45329</v>
      </c>
      <c r="V233" t="s">
        <v>31</v>
      </c>
      <c r="W233">
        <v>119906</v>
      </c>
      <c r="X233">
        <v>0</v>
      </c>
      <c r="Y233" t="s">
        <v>551</v>
      </c>
      <c r="Z233">
        <v>240737.46</v>
      </c>
      <c r="AA233" t="s">
        <v>3086</v>
      </c>
      <c r="AB233">
        <v>83988</v>
      </c>
      <c r="AC233">
        <v>0.6</v>
      </c>
      <c r="AD233" t="s">
        <v>3489</v>
      </c>
    </row>
    <row r="234" spans="1:30" x14ac:dyDescent="0.25">
      <c r="A234">
        <v>7189</v>
      </c>
      <c r="B234" t="s">
        <v>542</v>
      </c>
      <c r="C234" t="s">
        <v>601</v>
      </c>
      <c r="D234" s="11">
        <f t="shared" si="3"/>
        <v>835650.4</v>
      </c>
      <c r="E234">
        <v>835650.4</v>
      </c>
      <c r="F234">
        <v>0</v>
      </c>
      <c r="G234">
        <v>0</v>
      </c>
      <c r="H234">
        <v>0</v>
      </c>
      <c r="I234">
        <v>116991.06</v>
      </c>
      <c r="J234">
        <v>25069.51</v>
      </c>
      <c r="K234">
        <v>20891.259999999998</v>
      </c>
      <c r="L234">
        <v>0</v>
      </c>
      <c r="M234">
        <v>11170.22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661528</v>
      </c>
      <c r="T234" s="2">
        <v>45330</v>
      </c>
      <c r="V234" t="s">
        <v>31</v>
      </c>
      <c r="W234">
        <v>105408</v>
      </c>
      <c r="X234">
        <v>0</v>
      </c>
      <c r="Y234" t="s">
        <v>551</v>
      </c>
      <c r="Z234">
        <v>0</v>
      </c>
      <c r="AA234" t="s">
        <v>3086</v>
      </c>
      <c r="AB234">
        <v>0</v>
      </c>
      <c r="AC234">
        <v>-0.35</v>
      </c>
      <c r="AD234" t="s">
        <v>3324</v>
      </c>
    </row>
    <row r="235" spans="1:30" x14ac:dyDescent="0.25">
      <c r="A235">
        <v>7190</v>
      </c>
      <c r="B235" t="s">
        <v>543</v>
      </c>
      <c r="C235" t="s">
        <v>602</v>
      </c>
      <c r="D235" s="11">
        <f t="shared" si="3"/>
        <v>743246.9</v>
      </c>
      <c r="E235">
        <v>743246.9</v>
      </c>
      <c r="F235">
        <v>0</v>
      </c>
      <c r="G235">
        <v>0</v>
      </c>
      <c r="H235">
        <v>0</v>
      </c>
      <c r="I235">
        <v>104054.57</v>
      </c>
      <c r="J235">
        <v>22297.41</v>
      </c>
      <c r="K235">
        <v>18581.169999999998</v>
      </c>
      <c r="L235">
        <v>0</v>
      </c>
      <c r="M235">
        <v>11170.22</v>
      </c>
      <c r="N235">
        <v>0</v>
      </c>
      <c r="O235">
        <v>0</v>
      </c>
      <c r="P235">
        <v>0</v>
      </c>
      <c r="Q235">
        <v>-40000</v>
      </c>
      <c r="R235">
        <v>0</v>
      </c>
      <c r="S235">
        <v>547143</v>
      </c>
      <c r="T235" s="2">
        <v>45330</v>
      </c>
      <c r="V235" t="s">
        <v>31</v>
      </c>
      <c r="W235">
        <v>105408</v>
      </c>
      <c r="X235">
        <v>0</v>
      </c>
      <c r="Y235" t="s">
        <v>551</v>
      </c>
      <c r="Z235">
        <v>0</v>
      </c>
      <c r="AA235" t="s">
        <v>3122</v>
      </c>
      <c r="AB235">
        <v>28279.5</v>
      </c>
      <c r="AC235">
        <v>-0.53</v>
      </c>
      <c r="AD235" t="s">
        <v>3490</v>
      </c>
    </row>
    <row r="236" spans="1:30" x14ac:dyDescent="0.25">
      <c r="A236">
        <v>7192</v>
      </c>
      <c r="B236" t="s">
        <v>545</v>
      </c>
      <c r="C236" t="s">
        <v>604</v>
      </c>
      <c r="D236" s="11">
        <f t="shared" si="3"/>
        <v>491901.54</v>
      </c>
      <c r="E236">
        <v>365896</v>
      </c>
      <c r="F236">
        <v>0</v>
      </c>
      <c r="G236">
        <v>0</v>
      </c>
      <c r="H236">
        <v>0</v>
      </c>
      <c r="I236">
        <v>68866.210000000006</v>
      </c>
      <c r="J236">
        <v>16251.84</v>
      </c>
      <c r="K236">
        <v>12297.54</v>
      </c>
      <c r="L236">
        <v>0</v>
      </c>
      <c r="M236">
        <v>11170.22</v>
      </c>
      <c r="N236">
        <v>0</v>
      </c>
      <c r="O236">
        <v>0</v>
      </c>
      <c r="P236">
        <v>0</v>
      </c>
      <c r="Q236">
        <v>1494.8</v>
      </c>
      <c r="R236">
        <v>1494.8</v>
      </c>
      <c r="S236">
        <v>384810</v>
      </c>
      <c r="T236" s="2">
        <v>45330</v>
      </c>
      <c r="V236" t="s">
        <v>31</v>
      </c>
      <c r="W236">
        <v>105408</v>
      </c>
      <c r="X236">
        <v>0</v>
      </c>
      <c r="Y236" t="s">
        <v>551</v>
      </c>
      <c r="Z236">
        <v>126005.54</v>
      </c>
      <c r="AA236" t="s">
        <v>3231</v>
      </c>
      <c r="AB236">
        <v>44082</v>
      </c>
      <c r="AC236">
        <v>-0.53</v>
      </c>
      <c r="AD236" t="s">
        <v>3491</v>
      </c>
    </row>
    <row r="237" spans="1:30" x14ac:dyDescent="0.25">
      <c r="A237">
        <v>7193</v>
      </c>
      <c r="B237" t="s">
        <v>546</v>
      </c>
      <c r="C237" t="s">
        <v>605</v>
      </c>
      <c r="D237" s="11">
        <f t="shared" si="3"/>
        <v>1020879.54</v>
      </c>
      <c r="E237">
        <v>784514</v>
      </c>
      <c r="F237">
        <v>0</v>
      </c>
      <c r="G237">
        <v>0</v>
      </c>
      <c r="H237">
        <v>0</v>
      </c>
      <c r="I237">
        <v>142923.13</v>
      </c>
      <c r="J237">
        <v>30626.38</v>
      </c>
      <c r="K237">
        <v>25521.99</v>
      </c>
      <c r="L237">
        <v>0</v>
      </c>
      <c r="M237">
        <v>11170.22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810637</v>
      </c>
      <c r="T237" s="2">
        <v>45330</v>
      </c>
      <c r="V237" t="s">
        <v>31</v>
      </c>
      <c r="W237">
        <v>105408</v>
      </c>
      <c r="X237">
        <v>0</v>
      </c>
      <c r="Y237" t="s">
        <v>551</v>
      </c>
      <c r="Z237">
        <v>236365.54</v>
      </c>
      <c r="AA237" t="s">
        <v>3231</v>
      </c>
      <c r="AB237">
        <v>150018</v>
      </c>
      <c r="AC237">
        <v>-0.82</v>
      </c>
      <c r="AD237" t="s">
        <v>3492</v>
      </c>
    </row>
    <row r="238" spans="1:30" x14ac:dyDescent="0.25">
      <c r="A238">
        <v>7196</v>
      </c>
      <c r="B238" t="s">
        <v>549</v>
      </c>
      <c r="C238" t="s">
        <v>608</v>
      </c>
      <c r="D238" s="11">
        <f t="shared" si="3"/>
        <v>1139712.93</v>
      </c>
      <c r="E238">
        <v>893338.5</v>
      </c>
      <c r="F238">
        <v>0</v>
      </c>
      <c r="G238">
        <v>0</v>
      </c>
      <c r="H238">
        <v>0</v>
      </c>
      <c r="I238">
        <v>159559.81</v>
      </c>
      <c r="J238">
        <v>34191.39</v>
      </c>
      <c r="K238">
        <v>28492.82</v>
      </c>
      <c r="L238">
        <v>0</v>
      </c>
      <c r="M238">
        <v>11170.22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906299</v>
      </c>
      <c r="T238" s="2">
        <v>45338</v>
      </c>
      <c r="V238" t="s">
        <v>31</v>
      </c>
      <c r="W238">
        <v>105408</v>
      </c>
      <c r="X238">
        <v>0</v>
      </c>
      <c r="Y238" t="s">
        <v>551</v>
      </c>
      <c r="Z238">
        <v>246374.43</v>
      </c>
      <c r="AA238" t="s">
        <v>3086</v>
      </c>
      <c r="AB238">
        <v>89031</v>
      </c>
      <c r="AC238">
        <v>0.31</v>
      </c>
      <c r="AD238" t="s">
        <v>3301</v>
      </c>
    </row>
    <row r="239" spans="1:30" x14ac:dyDescent="0.25">
      <c r="A239">
        <v>7202</v>
      </c>
      <c r="B239" t="s">
        <v>552</v>
      </c>
      <c r="C239" t="s">
        <v>610</v>
      </c>
      <c r="D239" s="11">
        <f t="shared" si="3"/>
        <v>301614.58</v>
      </c>
      <c r="E239">
        <v>234050</v>
      </c>
      <c r="F239">
        <v>0</v>
      </c>
      <c r="G239">
        <v>0</v>
      </c>
      <c r="H239">
        <v>0</v>
      </c>
      <c r="I239">
        <v>42226.04</v>
      </c>
      <c r="J239">
        <v>9048.44</v>
      </c>
      <c r="K239">
        <v>7540.36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242800</v>
      </c>
      <c r="T239" s="2">
        <v>45345</v>
      </c>
      <c r="V239" t="s">
        <v>31</v>
      </c>
      <c r="W239">
        <v>105408</v>
      </c>
      <c r="X239">
        <v>0</v>
      </c>
      <c r="Y239" t="s">
        <v>551</v>
      </c>
      <c r="Z239">
        <v>67564.58</v>
      </c>
      <c r="AA239" t="s">
        <v>3122</v>
      </c>
      <c r="AB239">
        <v>23250</v>
      </c>
      <c r="AC239">
        <v>0.26</v>
      </c>
      <c r="AD239" t="s">
        <v>3493</v>
      </c>
    </row>
    <row r="240" spans="1:30" x14ac:dyDescent="0.25">
      <c r="A240">
        <v>7205</v>
      </c>
      <c r="B240" t="s">
        <v>563</v>
      </c>
      <c r="C240" t="s">
        <v>612</v>
      </c>
      <c r="D240" s="11">
        <f t="shared" si="3"/>
        <v>1564721.58</v>
      </c>
      <c r="E240">
        <v>1564721.58</v>
      </c>
      <c r="F240">
        <v>0</v>
      </c>
      <c r="G240">
        <v>0</v>
      </c>
      <c r="H240">
        <v>0</v>
      </c>
      <c r="I240">
        <v>219061.03</v>
      </c>
      <c r="J240">
        <v>46941.65</v>
      </c>
      <c r="K240">
        <v>39118.04</v>
      </c>
      <c r="L240">
        <v>0</v>
      </c>
      <c r="M240">
        <v>11170.22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1402047</v>
      </c>
      <c r="T240" s="2">
        <v>45338</v>
      </c>
      <c r="V240" t="s">
        <v>31</v>
      </c>
      <c r="W240">
        <v>105408</v>
      </c>
      <c r="X240">
        <v>0</v>
      </c>
      <c r="Y240" t="s">
        <v>3494</v>
      </c>
      <c r="Z240">
        <v>0</v>
      </c>
      <c r="AA240" t="s">
        <v>3086</v>
      </c>
      <c r="AB240">
        <v>261620</v>
      </c>
      <c r="AC240">
        <v>0.36</v>
      </c>
      <c r="AD240" t="s">
        <v>3344</v>
      </c>
    </row>
    <row r="241" spans="1:30" x14ac:dyDescent="0.25">
      <c r="A241">
        <v>7207</v>
      </c>
      <c r="B241" t="s">
        <v>564</v>
      </c>
      <c r="C241" t="s">
        <v>710</v>
      </c>
      <c r="D241" s="11">
        <f t="shared" si="3"/>
        <v>744028.4</v>
      </c>
      <c r="E241">
        <v>396828.4</v>
      </c>
      <c r="F241">
        <v>347200</v>
      </c>
      <c r="G241">
        <v>0</v>
      </c>
      <c r="H241">
        <v>0</v>
      </c>
      <c r="I241">
        <v>104163.97</v>
      </c>
      <c r="J241">
        <v>32139.73</v>
      </c>
      <c r="K241">
        <v>18600.71</v>
      </c>
      <c r="L241">
        <v>0</v>
      </c>
      <c r="M241">
        <v>11170.22</v>
      </c>
      <c r="N241">
        <v>0</v>
      </c>
      <c r="O241">
        <v>0</v>
      </c>
      <c r="P241">
        <v>0</v>
      </c>
      <c r="Q241">
        <v>9818.8799999999992</v>
      </c>
      <c r="R241">
        <v>9818.8799999999992</v>
      </c>
      <c r="S241">
        <v>587773</v>
      </c>
      <c r="T241" s="2">
        <v>45356</v>
      </c>
      <c r="V241" t="s">
        <v>31</v>
      </c>
      <c r="W241">
        <v>119906</v>
      </c>
      <c r="X241">
        <v>0</v>
      </c>
      <c r="Y241" t="s">
        <v>551</v>
      </c>
      <c r="Z241">
        <v>0</v>
      </c>
      <c r="AA241" t="s">
        <v>3122</v>
      </c>
      <c r="AB241">
        <v>23250</v>
      </c>
      <c r="AC241">
        <v>0.35</v>
      </c>
      <c r="AD241" t="s">
        <v>3495</v>
      </c>
    </row>
    <row r="242" spans="1:30" x14ac:dyDescent="0.25">
      <c r="A242">
        <v>7212</v>
      </c>
      <c r="B242" t="s">
        <v>567</v>
      </c>
      <c r="C242" t="s">
        <v>713</v>
      </c>
      <c r="D242" s="11">
        <f t="shared" si="3"/>
        <v>703111.42999999993</v>
      </c>
      <c r="E242">
        <v>519773</v>
      </c>
      <c r="F242">
        <v>0</v>
      </c>
      <c r="G242">
        <v>0</v>
      </c>
      <c r="H242">
        <v>0</v>
      </c>
      <c r="I242">
        <v>98435.61</v>
      </c>
      <c r="J242">
        <v>21093.35</v>
      </c>
      <c r="K242">
        <v>17577.79</v>
      </c>
      <c r="L242">
        <v>0</v>
      </c>
      <c r="M242">
        <v>11170.22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554834</v>
      </c>
      <c r="T242" s="2">
        <v>45356</v>
      </c>
      <c r="V242" t="s">
        <v>31</v>
      </c>
      <c r="W242">
        <v>2808</v>
      </c>
      <c r="X242">
        <v>0</v>
      </c>
      <c r="Y242" t="s">
        <v>551</v>
      </c>
      <c r="Z242">
        <v>183338.43</v>
      </c>
      <c r="AA242" t="s">
        <v>3231</v>
      </c>
      <c r="AB242">
        <v>66471</v>
      </c>
      <c r="AC242">
        <v>-0.46</v>
      </c>
      <c r="AD242" t="s">
        <v>3496</v>
      </c>
    </row>
    <row r="243" spans="1:30" x14ac:dyDescent="0.25">
      <c r="A243">
        <v>7218</v>
      </c>
      <c r="B243" t="s">
        <v>570</v>
      </c>
      <c r="C243" t="s">
        <v>614</v>
      </c>
      <c r="D243" s="11">
        <f t="shared" si="3"/>
        <v>1908844.69</v>
      </c>
      <c r="E243">
        <v>1908844.69</v>
      </c>
      <c r="F243">
        <v>0</v>
      </c>
      <c r="G243">
        <v>0</v>
      </c>
      <c r="H243">
        <v>0</v>
      </c>
      <c r="I243">
        <v>267238.25</v>
      </c>
      <c r="J243">
        <v>57265.34</v>
      </c>
      <c r="K243">
        <v>47721.120000000003</v>
      </c>
      <c r="L243">
        <v>0</v>
      </c>
      <c r="M243">
        <v>11170.22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1525450</v>
      </c>
      <c r="T243" s="2">
        <v>45352</v>
      </c>
      <c r="V243" t="s">
        <v>31</v>
      </c>
      <c r="W243">
        <v>105408</v>
      </c>
      <c r="X243">
        <v>0</v>
      </c>
      <c r="Y243" t="s">
        <v>551</v>
      </c>
      <c r="Z243">
        <v>0</v>
      </c>
      <c r="AA243" t="s">
        <v>3086</v>
      </c>
      <c r="AB243">
        <v>379747</v>
      </c>
      <c r="AC243">
        <v>0.24</v>
      </c>
      <c r="AD243" t="s">
        <v>3497</v>
      </c>
    </row>
    <row r="244" spans="1:30" x14ac:dyDescent="0.25">
      <c r="A244">
        <v>7219</v>
      </c>
      <c r="B244" t="s">
        <v>571</v>
      </c>
      <c r="C244" t="s">
        <v>615</v>
      </c>
      <c r="D244" s="11">
        <f t="shared" si="3"/>
        <v>2258038.5</v>
      </c>
      <c r="E244">
        <v>2258038.5</v>
      </c>
      <c r="F244">
        <v>0</v>
      </c>
      <c r="G244">
        <v>0</v>
      </c>
      <c r="H244">
        <v>0</v>
      </c>
      <c r="I244">
        <v>316125.39</v>
      </c>
      <c r="J244">
        <v>67741.16</v>
      </c>
      <c r="K244">
        <v>56450.96</v>
      </c>
      <c r="L244">
        <v>0</v>
      </c>
      <c r="M244">
        <v>11170.22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1806550</v>
      </c>
      <c r="T244" s="2">
        <v>45352</v>
      </c>
      <c r="V244" t="s">
        <v>31</v>
      </c>
      <c r="W244">
        <v>105408</v>
      </c>
      <c r="X244">
        <v>0</v>
      </c>
      <c r="Y244" t="s">
        <v>551</v>
      </c>
      <c r="Z244">
        <v>0</v>
      </c>
      <c r="AA244" t="s">
        <v>3122</v>
      </c>
      <c r="AB244">
        <v>576911</v>
      </c>
      <c r="AC244">
        <v>-0.77</v>
      </c>
      <c r="AD244" t="s">
        <v>3498</v>
      </c>
    </row>
    <row r="245" spans="1:30" x14ac:dyDescent="0.25">
      <c r="A245">
        <v>7220</v>
      </c>
      <c r="B245" t="s">
        <v>572</v>
      </c>
      <c r="C245" t="s">
        <v>616</v>
      </c>
      <c r="D245" s="11">
        <f t="shared" si="3"/>
        <v>711196.8</v>
      </c>
      <c r="E245">
        <v>711196.8</v>
      </c>
      <c r="F245">
        <v>0</v>
      </c>
      <c r="G245">
        <v>0</v>
      </c>
      <c r="H245">
        <v>0</v>
      </c>
      <c r="I245">
        <v>99567.55</v>
      </c>
      <c r="J245">
        <v>21335.9</v>
      </c>
      <c r="K245">
        <v>17779.919999999998</v>
      </c>
      <c r="L245">
        <v>0</v>
      </c>
      <c r="M245">
        <v>11170.22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561344</v>
      </c>
      <c r="T245" s="2">
        <v>45352</v>
      </c>
      <c r="V245" t="s">
        <v>31</v>
      </c>
      <c r="W245">
        <v>126205</v>
      </c>
      <c r="X245">
        <v>0</v>
      </c>
      <c r="Y245" t="s">
        <v>551</v>
      </c>
      <c r="Z245">
        <v>0</v>
      </c>
      <c r="AA245" t="s">
        <v>3122</v>
      </c>
      <c r="AB245">
        <v>0</v>
      </c>
      <c r="AC245">
        <v>0.79</v>
      </c>
      <c r="AD245" t="s">
        <v>3451</v>
      </c>
    </row>
    <row r="246" spans="1:30" x14ac:dyDescent="0.25">
      <c r="A246">
        <v>7221</v>
      </c>
      <c r="B246" t="s">
        <v>573</v>
      </c>
      <c r="C246" t="s">
        <v>617</v>
      </c>
      <c r="D246" s="11">
        <f t="shared" si="3"/>
        <v>610922.47</v>
      </c>
      <c r="E246">
        <v>610922.47</v>
      </c>
      <c r="F246">
        <v>0</v>
      </c>
      <c r="G246">
        <v>0</v>
      </c>
      <c r="H246">
        <v>0</v>
      </c>
      <c r="I246">
        <v>85529.14</v>
      </c>
      <c r="J246">
        <v>18327.669999999998</v>
      </c>
      <c r="K246">
        <v>15273.06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-40000</v>
      </c>
      <c r="R246">
        <v>0</v>
      </c>
      <c r="S246">
        <v>451793</v>
      </c>
      <c r="T246" s="2">
        <v>45352</v>
      </c>
      <c r="V246" t="s">
        <v>31</v>
      </c>
      <c r="W246">
        <v>105408</v>
      </c>
      <c r="X246">
        <v>0</v>
      </c>
      <c r="Y246" t="s">
        <v>551</v>
      </c>
      <c r="Z246">
        <v>0</v>
      </c>
      <c r="AA246" t="s">
        <v>3086</v>
      </c>
      <c r="AB246">
        <v>35301</v>
      </c>
      <c r="AC246">
        <v>0.4</v>
      </c>
      <c r="AD246" t="s">
        <v>3499</v>
      </c>
    </row>
    <row r="247" spans="1:30" x14ac:dyDescent="0.25">
      <c r="A247">
        <v>7224</v>
      </c>
      <c r="B247" t="s">
        <v>576</v>
      </c>
      <c r="C247" t="s">
        <v>620</v>
      </c>
      <c r="D247" s="11">
        <f t="shared" si="3"/>
        <v>1583346.64</v>
      </c>
      <c r="E247">
        <v>1583346.64</v>
      </c>
      <c r="F247">
        <v>0</v>
      </c>
      <c r="G247">
        <v>0</v>
      </c>
      <c r="H247">
        <v>0</v>
      </c>
      <c r="I247">
        <v>221668.53</v>
      </c>
      <c r="J247">
        <v>47500.4</v>
      </c>
      <c r="K247">
        <v>39583.67</v>
      </c>
      <c r="L247">
        <v>0</v>
      </c>
      <c r="M247">
        <v>11170.22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1263424</v>
      </c>
      <c r="T247" s="2">
        <v>45352</v>
      </c>
      <c r="V247" t="s">
        <v>31</v>
      </c>
      <c r="W247">
        <v>105408</v>
      </c>
      <c r="X247">
        <v>0</v>
      </c>
      <c r="Y247" t="s">
        <v>551</v>
      </c>
      <c r="Z247">
        <v>0</v>
      </c>
      <c r="AA247" t="s">
        <v>3086</v>
      </c>
      <c r="AB247">
        <v>442157</v>
      </c>
      <c r="AC247">
        <v>0.18</v>
      </c>
      <c r="AD247" t="s">
        <v>3500</v>
      </c>
    </row>
    <row r="248" spans="1:30" x14ac:dyDescent="0.25">
      <c r="A248">
        <v>7225</v>
      </c>
      <c r="B248" t="s">
        <v>577</v>
      </c>
      <c r="C248" t="s">
        <v>715</v>
      </c>
      <c r="D248" s="11">
        <f t="shared" si="3"/>
        <v>841702</v>
      </c>
      <c r="E248">
        <v>841702</v>
      </c>
      <c r="F248">
        <v>0</v>
      </c>
      <c r="G248">
        <v>0</v>
      </c>
      <c r="H248">
        <v>0</v>
      </c>
      <c r="I248">
        <v>117838.28</v>
      </c>
      <c r="J248">
        <v>25251.06</v>
      </c>
      <c r="K248">
        <v>21042.55</v>
      </c>
      <c r="L248">
        <v>0</v>
      </c>
      <c r="M248">
        <v>11170.22</v>
      </c>
      <c r="N248">
        <v>0</v>
      </c>
      <c r="O248">
        <v>0</v>
      </c>
      <c r="P248">
        <v>0</v>
      </c>
      <c r="Q248">
        <v>-40000</v>
      </c>
      <c r="R248">
        <v>0</v>
      </c>
      <c r="S248">
        <v>626400</v>
      </c>
      <c r="T248" s="2">
        <v>45369</v>
      </c>
      <c r="V248" t="s">
        <v>31</v>
      </c>
      <c r="W248">
        <v>2808</v>
      </c>
      <c r="X248">
        <v>0</v>
      </c>
      <c r="Y248" t="s">
        <v>551</v>
      </c>
      <c r="Z248">
        <v>0</v>
      </c>
      <c r="AA248" t="s">
        <v>3086</v>
      </c>
      <c r="AB248">
        <v>5043</v>
      </c>
      <c r="AC248">
        <v>0.11</v>
      </c>
      <c r="AD248" t="s">
        <v>3501</v>
      </c>
    </row>
    <row r="249" spans="1:30" x14ac:dyDescent="0.25">
      <c r="A249">
        <v>7227</v>
      </c>
      <c r="B249" t="s">
        <v>579</v>
      </c>
      <c r="C249" t="s">
        <v>717</v>
      </c>
      <c r="D249" s="11">
        <f t="shared" si="3"/>
        <v>771100</v>
      </c>
      <c r="E249">
        <v>771100</v>
      </c>
      <c r="F249">
        <v>0</v>
      </c>
      <c r="G249">
        <v>0</v>
      </c>
      <c r="H249">
        <v>0</v>
      </c>
      <c r="I249">
        <v>107954</v>
      </c>
      <c r="J249">
        <v>23133</v>
      </c>
      <c r="K249">
        <v>19277.5</v>
      </c>
      <c r="L249">
        <v>0</v>
      </c>
      <c r="M249">
        <v>11170.22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609565</v>
      </c>
      <c r="T249" s="2">
        <v>45376</v>
      </c>
      <c r="V249" t="s">
        <v>31</v>
      </c>
      <c r="W249">
        <v>2808</v>
      </c>
      <c r="X249">
        <v>0</v>
      </c>
      <c r="Y249" t="s">
        <v>551</v>
      </c>
      <c r="Z249">
        <v>0</v>
      </c>
      <c r="AA249" t="s">
        <v>3086</v>
      </c>
      <c r="AB249">
        <v>0</v>
      </c>
      <c r="AC249">
        <v>-0.28000000000000003</v>
      </c>
      <c r="AD249" t="s">
        <v>3502</v>
      </c>
    </row>
    <row r="250" spans="1:30" x14ac:dyDescent="0.25">
      <c r="A250">
        <v>7233</v>
      </c>
      <c r="B250" t="s">
        <v>654</v>
      </c>
      <c r="C250" t="s">
        <v>720</v>
      </c>
      <c r="D250" s="11">
        <f t="shared" si="3"/>
        <v>475386.8</v>
      </c>
      <c r="E250">
        <v>475386.8</v>
      </c>
      <c r="F250">
        <v>0</v>
      </c>
      <c r="G250">
        <v>0</v>
      </c>
      <c r="H250">
        <v>0</v>
      </c>
      <c r="I250">
        <v>66554.149999999994</v>
      </c>
      <c r="J250">
        <v>14261.6</v>
      </c>
      <c r="K250">
        <v>11884.67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-80000</v>
      </c>
      <c r="R250">
        <v>0</v>
      </c>
      <c r="S250">
        <v>515734</v>
      </c>
      <c r="T250" s="2">
        <v>45405</v>
      </c>
      <c r="V250" t="s">
        <v>31</v>
      </c>
      <c r="W250">
        <v>105408</v>
      </c>
      <c r="X250">
        <v>0</v>
      </c>
      <c r="Y250" t="s">
        <v>3359</v>
      </c>
      <c r="Z250">
        <v>0</v>
      </c>
      <c r="AA250" t="s">
        <v>3086</v>
      </c>
      <c r="AB250">
        <v>58835</v>
      </c>
      <c r="AC250">
        <v>-0.38</v>
      </c>
      <c r="AD250" t="s">
        <v>3322</v>
      </c>
    </row>
    <row r="251" spans="1:30" x14ac:dyDescent="0.25">
      <c r="A251">
        <v>7235</v>
      </c>
      <c r="B251" t="s">
        <v>656</v>
      </c>
      <c r="C251" t="s">
        <v>722</v>
      </c>
      <c r="D251" s="11">
        <f t="shared" si="3"/>
        <v>740532.4</v>
      </c>
      <c r="E251">
        <v>393332.4</v>
      </c>
      <c r="F251">
        <v>347200</v>
      </c>
      <c r="G251">
        <v>0</v>
      </c>
      <c r="H251">
        <v>0</v>
      </c>
      <c r="I251">
        <v>103674.53</v>
      </c>
      <c r="J251">
        <v>24855.25</v>
      </c>
      <c r="K251">
        <v>18513.310000000001</v>
      </c>
      <c r="L251">
        <v>0</v>
      </c>
      <c r="M251">
        <v>11170.22</v>
      </c>
      <c r="N251">
        <v>0</v>
      </c>
      <c r="O251">
        <v>0</v>
      </c>
      <c r="P251">
        <v>0</v>
      </c>
      <c r="Q251">
        <v>-77360.72</v>
      </c>
      <c r="R251">
        <v>2639.28</v>
      </c>
      <c r="S251">
        <v>504959</v>
      </c>
      <c r="T251" s="2">
        <v>45405</v>
      </c>
      <c r="V251" t="s">
        <v>31</v>
      </c>
      <c r="W251">
        <v>105408</v>
      </c>
      <c r="X251">
        <v>0</v>
      </c>
      <c r="Y251" t="s">
        <v>551</v>
      </c>
      <c r="Z251">
        <v>0</v>
      </c>
      <c r="AA251" t="s">
        <v>3122</v>
      </c>
      <c r="AB251">
        <v>0</v>
      </c>
      <c r="AC251">
        <v>0.63</v>
      </c>
      <c r="AD251" t="s">
        <v>3503</v>
      </c>
    </row>
    <row r="252" spans="1:30" x14ac:dyDescent="0.25">
      <c r="A252">
        <v>7238</v>
      </c>
      <c r="B252" t="s">
        <v>658</v>
      </c>
      <c r="C252" t="s">
        <v>724</v>
      </c>
      <c r="D252" s="11">
        <f t="shared" si="3"/>
        <v>1000242.05</v>
      </c>
      <c r="E252">
        <v>813995.3</v>
      </c>
      <c r="F252">
        <v>0</v>
      </c>
      <c r="G252">
        <v>0</v>
      </c>
      <c r="H252">
        <v>0</v>
      </c>
      <c r="I252">
        <v>140033.88</v>
      </c>
      <c r="J252">
        <v>30007.26</v>
      </c>
      <c r="K252">
        <v>25006.05</v>
      </c>
      <c r="L252">
        <v>0</v>
      </c>
      <c r="M252">
        <v>11170.22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794025</v>
      </c>
      <c r="T252" s="2">
        <v>45400</v>
      </c>
      <c r="V252" t="s">
        <v>31</v>
      </c>
      <c r="W252">
        <v>119906</v>
      </c>
      <c r="X252">
        <v>0</v>
      </c>
      <c r="Y252" t="s">
        <v>551</v>
      </c>
      <c r="Z252">
        <v>186246.75</v>
      </c>
      <c r="AA252" t="s">
        <v>3086</v>
      </c>
      <c r="AB252">
        <v>68859</v>
      </c>
      <c r="AC252">
        <v>0.36</v>
      </c>
      <c r="AD252" t="s">
        <v>3504</v>
      </c>
    </row>
    <row r="253" spans="1:30" x14ac:dyDescent="0.25">
      <c r="A253">
        <v>7240</v>
      </c>
      <c r="B253" t="s">
        <v>660</v>
      </c>
      <c r="C253" t="s">
        <v>725</v>
      </c>
      <c r="D253" s="11">
        <f t="shared" si="3"/>
        <v>1139712.93</v>
      </c>
      <c r="E253">
        <v>893338.5</v>
      </c>
      <c r="F253">
        <v>0</v>
      </c>
      <c r="G253">
        <v>0</v>
      </c>
      <c r="H253">
        <v>0</v>
      </c>
      <c r="I253">
        <v>159559.81</v>
      </c>
      <c r="J253">
        <v>34191.39</v>
      </c>
      <c r="K253">
        <v>28492.82</v>
      </c>
      <c r="L253">
        <v>0</v>
      </c>
      <c r="M253">
        <v>11170.22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906299</v>
      </c>
      <c r="T253" s="2">
        <v>45400</v>
      </c>
      <c r="V253" t="s">
        <v>31</v>
      </c>
      <c r="W253">
        <v>2808</v>
      </c>
      <c r="X253">
        <v>0</v>
      </c>
      <c r="Y253" t="s">
        <v>551</v>
      </c>
      <c r="Z253">
        <v>246374.43</v>
      </c>
      <c r="AA253" t="s">
        <v>3086</v>
      </c>
      <c r="AB253">
        <v>89031</v>
      </c>
      <c r="AC253">
        <v>0.31</v>
      </c>
      <c r="AD253" t="s">
        <v>3301</v>
      </c>
    </row>
    <row r="254" spans="1:30" x14ac:dyDescent="0.25">
      <c r="A254">
        <v>7241</v>
      </c>
      <c r="B254" t="s">
        <v>661</v>
      </c>
      <c r="C254" t="s">
        <v>726</v>
      </c>
      <c r="D254" s="11">
        <f t="shared" si="3"/>
        <v>1055173.8599999999</v>
      </c>
      <c r="E254">
        <v>827985.2</v>
      </c>
      <c r="F254">
        <v>0</v>
      </c>
      <c r="G254">
        <v>0</v>
      </c>
      <c r="H254">
        <v>0</v>
      </c>
      <c r="I254">
        <v>147724.32999999999</v>
      </c>
      <c r="J254">
        <v>31655.21</v>
      </c>
      <c r="K254">
        <v>26379.35</v>
      </c>
      <c r="L254">
        <v>0</v>
      </c>
      <c r="M254">
        <v>11170.22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838245</v>
      </c>
      <c r="T254" s="2">
        <v>45400</v>
      </c>
      <c r="V254" t="s">
        <v>31</v>
      </c>
      <c r="W254">
        <v>105408</v>
      </c>
      <c r="X254">
        <v>0</v>
      </c>
      <c r="Y254" t="s">
        <v>551</v>
      </c>
      <c r="Z254">
        <v>227188.66</v>
      </c>
      <c r="AA254" t="s">
        <v>3086</v>
      </c>
      <c r="AB254">
        <v>73077</v>
      </c>
      <c r="AC254">
        <v>0.25</v>
      </c>
      <c r="AD254" t="s">
        <v>3505</v>
      </c>
    </row>
    <row r="255" spans="1:30" x14ac:dyDescent="0.25">
      <c r="A255">
        <v>7243</v>
      </c>
      <c r="B255" t="s">
        <v>663</v>
      </c>
      <c r="C255" t="s">
        <v>728</v>
      </c>
      <c r="D255" s="11">
        <f t="shared" si="3"/>
        <v>544080</v>
      </c>
      <c r="E255">
        <v>544080</v>
      </c>
      <c r="F255">
        <v>0</v>
      </c>
      <c r="G255">
        <v>0</v>
      </c>
      <c r="H255">
        <v>0</v>
      </c>
      <c r="I255">
        <v>76171.199999999997</v>
      </c>
      <c r="J255">
        <v>16322.4</v>
      </c>
      <c r="K255">
        <v>13602</v>
      </c>
      <c r="L255">
        <v>0</v>
      </c>
      <c r="M255">
        <v>11170.22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426814</v>
      </c>
      <c r="T255" s="2">
        <v>45400</v>
      </c>
      <c r="V255" t="s">
        <v>31</v>
      </c>
      <c r="W255">
        <v>126502</v>
      </c>
      <c r="X255">
        <v>0</v>
      </c>
      <c r="Y255" t="s">
        <v>551</v>
      </c>
      <c r="Z255">
        <v>0</v>
      </c>
      <c r="AA255" t="s">
        <v>3231</v>
      </c>
      <c r="AB255">
        <v>0</v>
      </c>
      <c r="AC255">
        <v>-0.18</v>
      </c>
      <c r="AD255" t="s">
        <v>3506</v>
      </c>
    </row>
    <row r="256" spans="1:30" x14ac:dyDescent="0.25">
      <c r="A256">
        <v>7246</v>
      </c>
      <c r="B256" t="s">
        <v>665</v>
      </c>
      <c r="C256" t="s">
        <v>732</v>
      </c>
      <c r="D256" s="11">
        <f t="shared" si="3"/>
        <v>1179365.8799999999</v>
      </c>
      <c r="E256">
        <v>923596.5</v>
      </c>
      <c r="F256">
        <v>0</v>
      </c>
      <c r="G256">
        <v>0</v>
      </c>
      <c r="H256">
        <v>0</v>
      </c>
      <c r="I256">
        <v>165111.22</v>
      </c>
      <c r="J256">
        <v>35380.980000000003</v>
      </c>
      <c r="K256">
        <v>29484.15</v>
      </c>
      <c r="L256">
        <v>0</v>
      </c>
      <c r="M256">
        <v>11170.22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938220</v>
      </c>
      <c r="T256" s="2">
        <v>45400</v>
      </c>
      <c r="V256" t="s">
        <v>31</v>
      </c>
      <c r="W256">
        <v>105408</v>
      </c>
      <c r="X256">
        <v>0</v>
      </c>
      <c r="Y256" t="s">
        <v>551</v>
      </c>
      <c r="Z256">
        <v>255769.38</v>
      </c>
      <c r="AA256" t="s">
        <v>3086</v>
      </c>
      <c r="AB256">
        <v>114246</v>
      </c>
      <c r="AC256">
        <v>0.69</v>
      </c>
      <c r="AD256" t="s">
        <v>3507</v>
      </c>
    </row>
    <row r="257" spans="1:30" x14ac:dyDescent="0.25">
      <c r="A257">
        <v>7247</v>
      </c>
      <c r="B257" t="s">
        <v>666</v>
      </c>
      <c r="C257" t="s">
        <v>733</v>
      </c>
      <c r="D257" s="11">
        <f t="shared" si="3"/>
        <v>735745.7</v>
      </c>
      <c r="E257">
        <v>558533.5</v>
      </c>
      <c r="F257">
        <v>0</v>
      </c>
      <c r="G257">
        <v>0</v>
      </c>
      <c r="H257">
        <v>0</v>
      </c>
      <c r="I257">
        <v>103004.4</v>
      </c>
      <c r="J257">
        <v>22072.37</v>
      </c>
      <c r="K257">
        <v>18393.64</v>
      </c>
      <c r="L257">
        <v>0</v>
      </c>
      <c r="M257">
        <v>11170.22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581105</v>
      </c>
      <c r="T257" s="2">
        <v>45400</v>
      </c>
      <c r="V257" t="s">
        <v>31</v>
      </c>
      <c r="W257">
        <v>105408</v>
      </c>
      <c r="X257">
        <v>0</v>
      </c>
      <c r="Y257" t="s">
        <v>551</v>
      </c>
      <c r="Z257">
        <v>177212.2</v>
      </c>
      <c r="AA257" t="s">
        <v>3122</v>
      </c>
      <c r="AB257">
        <v>53047.5</v>
      </c>
      <c r="AC257">
        <v>-7.0000000000000007E-2</v>
      </c>
      <c r="AD257" t="s">
        <v>3508</v>
      </c>
    </row>
    <row r="258" spans="1:30" x14ac:dyDescent="0.25">
      <c r="A258">
        <v>7249</v>
      </c>
      <c r="B258" t="s">
        <v>667</v>
      </c>
      <c r="C258" t="s">
        <v>734</v>
      </c>
      <c r="D258" s="11">
        <f t="shared" si="3"/>
        <v>1446759.82</v>
      </c>
      <c r="E258">
        <v>1446759.82</v>
      </c>
      <c r="F258">
        <v>0</v>
      </c>
      <c r="G258">
        <v>0</v>
      </c>
      <c r="H258">
        <v>0</v>
      </c>
      <c r="I258">
        <v>202546.37</v>
      </c>
      <c r="J258">
        <v>43402.79</v>
      </c>
      <c r="K258">
        <v>36169</v>
      </c>
      <c r="L258">
        <v>0</v>
      </c>
      <c r="M258">
        <v>11170.22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1153471</v>
      </c>
      <c r="T258" s="2">
        <v>45404</v>
      </c>
      <c r="V258" t="s">
        <v>31</v>
      </c>
      <c r="W258">
        <v>105408</v>
      </c>
      <c r="X258">
        <v>0</v>
      </c>
      <c r="Y258" t="s">
        <v>551</v>
      </c>
      <c r="Z258">
        <v>0</v>
      </c>
      <c r="AA258" t="s">
        <v>3086</v>
      </c>
      <c r="AB258">
        <v>236405</v>
      </c>
      <c r="AC258">
        <v>-0.44</v>
      </c>
      <c r="AD258" t="s">
        <v>3509</v>
      </c>
    </row>
    <row r="259" spans="1:30" x14ac:dyDescent="0.25">
      <c r="A259">
        <v>7250</v>
      </c>
      <c r="B259" t="s">
        <v>668</v>
      </c>
      <c r="C259" t="s">
        <v>735</v>
      </c>
      <c r="D259" s="11">
        <f t="shared" ref="D259:D322" si="4">+E259+F259+Z259</f>
        <v>976988.88</v>
      </c>
      <c r="E259">
        <v>976988.88</v>
      </c>
      <c r="F259">
        <v>0</v>
      </c>
      <c r="G259">
        <v>0</v>
      </c>
      <c r="H259">
        <v>0</v>
      </c>
      <c r="I259">
        <v>136778.44</v>
      </c>
      <c r="J259">
        <v>29309.66</v>
      </c>
      <c r="K259">
        <v>24424.720000000001</v>
      </c>
      <c r="L259">
        <v>0</v>
      </c>
      <c r="M259">
        <v>11170.22</v>
      </c>
      <c r="N259">
        <v>0</v>
      </c>
      <c r="O259">
        <v>0</v>
      </c>
      <c r="P259">
        <v>0</v>
      </c>
      <c r="Q259">
        <v>-40000</v>
      </c>
      <c r="R259">
        <v>0</v>
      </c>
      <c r="S259">
        <v>735305</v>
      </c>
      <c r="T259" s="2">
        <v>45405</v>
      </c>
      <c r="V259" t="s">
        <v>31</v>
      </c>
      <c r="W259">
        <v>107909</v>
      </c>
      <c r="X259">
        <v>0</v>
      </c>
      <c r="Y259" t="s">
        <v>551</v>
      </c>
      <c r="Z259">
        <v>0</v>
      </c>
      <c r="AA259" t="s">
        <v>3086</v>
      </c>
      <c r="AB259">
        <v>89093</v>
      </c>
      <c r="AC259">
        <v>-0.84</v>
      </c>
      <c r="AD259" t="s">
        <v>3510</v>
      </c>
    </row>
    <row r="260" spans="1:30" x14ac:dyDescent="0.25">
      <c r="A260">
        <v>7251</v>
      </c>
      <c r="B260" t="s">
        <v>669</v>
      </c>
      <c r="C260" t="s">
        <v>736</v>
      </c>
      <c r="D260" s="11">
        <f t="shared" si="4"/>
        <v>2440091.31</v>
      </c>
      <c r="E260">
        <v>2440091.31</v>
      </c>
      <c r="F260">
        <v>0</v>
      </c>
      <c r="G260">
        <v>0</v>
      </c>
      <c r="H260">
        <v>0</v>
      </c>
      <c r="I260">
        <v>341612.78</v>
      </c>
      <c r="J260">
        <v>73202.740000000005</v>
      </c>
      <c r="K260">
        <v>61002.28</v>
      </c>
      <c r="L260">
        <v>0</v>
      </c>
      <c r="M260">
        <v>11170.22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1953103</v>
      </c>
      <c r="T260" s="2">
        <v>45405</v>
      </c>
      <c r="V260" t="s">
        <v>31</v>
      </c>
      <c r="W260">
        <v>105408</v>
      </c>
      <c r="X260">
        <v>0</v>
      </c>
      <c r="Y260" t="s">
        <v>551</v>
      </c>
      <c r="Z260">
        <v>0</v>
      </c>
      <c r="AA260" t="s">
        <v>3086</v>
      </c>
      <c r="AB260">
        <v>505884</v>
      </c>
      <c r="AC260">
        <v>-0.28999999999999998</v>
      </c>
      <c r="AD260" t="s">
        <v>3511</v>
      </c>
    </row>
    <row r="261" spans="1:30" x14ac:dyDescent="0.25">
      <c r="A261">
        <v>7252</v>
      </c>
      <c r="B261" t="s">
        <v>670</v>
      </c>
      <c r="C261" t="s">
        <v>737</v>
      </c>
      <c r="D261" s="11">
        <f t="shared" si="4"/>
        <v>711196.8</v>
      </c>
      <c r="E261">
        <v>711196.8</v>
      </c>
      <c r="F261">
        <v>0</v>
      </c>
      <c r="G261">
        <v>0</v>
      </c>
      <c r="H261">
        <v>0</v>
      </c>
      <c r="I261">
        <v>99567.55</v>
      </c>
      <c r="J261">
        <v>21335.9</v>
      </c>
      <c r="K261">
        <v>17779.919999999998</v>
      </c>
      <c r="L261">
        <v>0</v>
      </c>
      <c r="M261">
        <v>11170.22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561344</v>
      </c>
      <c r="T261" s="2">
        <v>45405</v>
      </c>
      <c r="V261" t="s">
        <v>31</v>
      </c>
      <c r="W261">
        <v>105408</v>
      </c>
      <c r="X261">
        <v>0</v>
      </c>
      <c r="Y261" t="s">
        <v>551</v>
      </c>
      <c r="Z261">
        <v>0</v>
      </c>
      <c r="AA261" t="s">
        <v>3122</v>
      </c>
      <c r="AB261">
        <v>0</v>
      </c>
      <c r="AC261">
        <v>0.79</v>
      </c>
      <c r="AD261" t="s">
        <v>3451</v>
      </c>
    </row>
    <row r="262" spans="1:30" x14ac:dyDescent="0.25">
      <c r="A262">
        <v>7253</v>
      </c>
      <c r="B262" t="s">
        <v>671</v>
      </c>
      <c r="C262" t="s">
        <v>738</v>
      </c>
      <c r="D262" s="11">
        <f t="shared" si="4"/>
        <v>3579425.2</v>
      </c>
      <c r="E262">
        <v>3579425.2</v>
      </c>
      <c r="F262">
        <v>0</v>
      </c>
      <c r="G262">
        <v>0</v>
      </c>
      <c r="H262">
        <v>0</v>
      </c>
      <c r="I262">
        <v>501119.52</v>
      </c>
      <c r="J262">
        <v>107382.75</v>
      </c>
      <c r="K262">
        <v>89485.63</v>
      </c>
      <c r="L262">
        <v>0</v>
      </c>
      <c r="M262">
        <v>11170.22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2870267</v>
      </c>
      <c r="T262" s="2">
        <v>45405</v>
      </c>
      <c r="V262" t="s">
        <v>31</v>
      </c>
      <c r="W262">
        <v>105408</v>
      </c>
      <c r="X262">
        <v>0</v>
      </c>
      <c r="Y262" t="s">
        <v>551</v>
      </c>
      <c r="Z262">
        <v>0</v>
      </c>
      <c r="AA262" t="s">
        <v>3083</v>
      </c>
      <c r="AB262">
        <v>978306</v>
      </c>
      <c r="AC262">
        <v>-0.08</v>
      </c>
      <c r="AD262" t="s">
        <v>3512</v>
      </c>
    </row>
    <row r="263" spans="1:30" x14ac:dyDescent="0.25">
      <c r="A263">
        <v>7254</v>
      </c>
      <c r="B263" t="s">
        <v>672</v>
      </c>
      <c r="C263" t="s">
        <v>739</v>
      </c>
      <c r="D263" s="11">
        <f t="shared" si="4"/>
        <v>3546272.08</v>
      </c>
      <c r="E263">
        <v>3546272.08</v>
      </c>
      <c r="F263">
        <v>0</v>
      </c>
      <c r="G263">
        <v>0</v>
      </c>
      <c r="H263">
        <v>0</v>
      </c>
      <c r="I263">
        <v>496478.09</v>
      </c>
      <c r="J263">
        <v>106388.16</v>
      </c>
      <c r="K263">
        <v>88656.8</v>
      </c>
      <c r="L263">
        <v>0</v>
      </c>
      <c r="M263">
        <v>11170.22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2843578</v>
      </c>
      <c r="T263" s="2">
        <v>45405</v>
      </c>
      <c r="V263" t="s">
        <v>31</v>
      </c>
      <c r="W263">
        <v>126205</v>
      </c>
      <c r="X263">
        <v>0</v>
      </c>
      <c r="Y263" t="s">
        <v>551</v>
      </c>
      <c r="Z263">
        <v>0</v>
      </c>
      <c r="AA263" t="s">
        <v>3083</v>
      </c>
      <c r="AB263">
        <v>964943</v>
      </c>
      <c r="AC263">
        <v>-0.81</v>
      </c>
      <c r="AD263" t="s">
        <v>3513</v>
      </c>
    </row>
    <row r="264" spans="1:30" x14ac:dyDescent="0.25">
      <c r="A264">
        <v>7259</v>
      </c>
      <c r="B264" t="s">
        <v>745</v>
      </c>
      <c r="C264" t="s">
        <v>746</v>
      </c>
      <c r="D264" s="11">
        <f t="shared" si="4"/>
        <v>842197</v>
      </c>
      <c r="E264">
        <v>842197</v>
      </c>
      <c r="F264">
        <v>0</v>
      </c>
      <c r="G264">
        <v>0</v>
      </c>
      <c r="H264">
        <v>0</v>
      </c>
      <c r="I264">
        <v>117907.58</v>
      </c>
      <c r="J264">
        <v>25265.91</v>
      </c>
      <c r="K264">
        <v>21054.93</v>
      </c>
      <c r="L264">
        <v>0</v>
      </c>
      <c r="M264">
        <v>11170.22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666798</v>
      </c>
      <c r="T264" s="2">
        <v>45422</v>
      </c>
      <c r="V264" t="s">
        <v>31</v>
      </c>
      <c r="W264">
        <v>2808</v>
      </c>
      <c r="X264">
        <v>0</v>
      </c>
      <c r="Y264" t="s">
        <v>551</v>
      </c>
      <c r="Z264">
        <v>0</v>
      </c>
      <c r="AA264" t="s">
        <v>3086</v>
      </c>
      <c r="AB264">
        <v>5455.5</v>
      </c>
      <c r="AC264">
        <v>-0.36</v>
      </c>
      <c r="AD264" t="s">
        <v>3472</v>
      </c>
    </row>
    <row r="265" spans="1:30" x14ac:dyDescent="0.25">
      <c r="A265">
        <v>7261</v>
      </c>
      <c r="B265" t="s">
        <v>749</v>
      </c>
      <c r="C265" t="s">
        <v>750</v>
      </c>
      <c r="D265" s="11">
        <f t="shared" si="4"/>
        <v>970460.4</v>
      </c>
      <c r="E265">
        <v>970460.4</v>
      </c>
      <c r="F265">
        <v>0</v>
      </c>
      <c r="G265">
        <v>0</v>
      </c>
      <c r="H265">
        <v>0</v>
      </c>
      <c r="I265">
        <v>135864.46</v>
      </c>
      <c r="J265">
        <v>29113.82</v>
      </c>
      <c r="K265">
        <v>24261.51</v>
      </c>
      <c r="L265">
        <v>0</v>
      </c>
      <c r="M265">
        <v>11170.22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770050</v>
      </c>
      <c r="T265" s="2">
        <v>45422</v>
      </c>
      <c r="V265" t="s">
        <v>31</v>
      </c>
      <c r="W265">
        <v>125707</v>
      </c>
      <c r="X265">
        <v>0</v>
      </c>
      <c r="Y265" t="s">
        <v>551</v>
      </c>
      <c r="Z265">
        <v>0</v>
      </c>
      <c r="AA265" t="s">
        <v>3083</v>
      </c>
      <c r="AB265">
        <v>0</v>
      </c>
      <c r="AC265">
        <v>-0.39</v>
      </c>
      <c r="AD265" t="s">
        <v>3514</v>
      </c>
    </row>
    <row r="266" spans="1:30" x14ac:dyDescent="0.25">
      <c r="A266">
        <v>7267</v>
      </c>
      <c r="B266" t="s">
        <v>759</v>
      </c>
      <c r="C266" t="s">
        <v>760</v>
      </c>
      <c r="D266" s="11">
        <f t="shared" si="4"/>
        <v>766047.3</v>
      </c>
      <c r="E266">
        <v>766047.3</v>
      </c>
      <c r="F266">
        <v>0</v>
      </c>
      <c r="G266">
        <v>0</v>
      </c>
      <c r="H266">
        <v>0</v>
      </c>
      <c r="I266">
        <v>107246.62</v>
      </c>
      <c r="J266">
        <v>22981.42</v>
      </c>
      <c r="K266">
        <v>19151.18</v>
      </c>
      <c r="L266">
        <v>0</v>
      </c>
      <c r="M266">
        <v>11170.22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605498</v>
      </c>
      <c r="T266" s="2">
        <v>45415</v>
      </c>
      <c r="V266" t="s">
        <v>31</v>
      </c>
      <c r="W266">
        <v>1508</v>
      </c>
      <c r="X266">
        <v>0</v>
      </c>
      <c r="Y266" t="s">
        <v>551</v>
      </c>
      <c r="Z266">
        <v>0</v>
      </c>
      <c r="AA266" t="s">
        <v>3122</v>
      </c>
      <c r="AB266">
        <v>48397.5</v>
      </c>
      <c r="AC266">
        <v>0.14000000000000001</v>
      </c>
      <c r="AD266" t="s">
        <v>3515</v>
      </c>
    </row>
    <row r="267" spans="1:30" x14ac:dyDescent="0.25">
      <c r="A267">
        <v>7272</v>
      </c>
      <c r="B267" t="s">
        <v>1347</v>
      </c>
      <c r="C267" t="s">
        <v>1348</v>
      </c>
      <c r="D267" s="11">
        <f t="shared" si="4"/>
        <v>2915258.74</v>
      </c>
      <c r="E267">
        <v>2915258.74</v>
      </c>
      <c r="F267">
        <v>0</v>
      </c>
      <c r="G267">
        <v>0</v>
      </c>
      <c r="H267">
        <v>0</v>
      </c>
      <c r="I267">
        <v>408136.22</v>
      </c>
      <c r="J267">
        <v>87457.76</v>
      </c>
      <c r="K267">
        <v>72881.47</v>
      </c>
      <c r="L267">
        <v>0</v>
      </c>
      <c r="M267">
        <v>11170.22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2335613</v>
      </c>
      <c r="T267" s="2">
        <v>45432</v>
      </c>
      <c r="V267" t="s">
        <v>31</v>
      </c>
      <c r="W267">
        <v>2808</v>
      </c>
      <c r="X267">
        <v>0</v>
      </c>
      <c r="Y267" t="s">
        <v>551</v>
      </c>
      <c r="Z267">
        <v>0</v>
      </c>
      <c r="AA267" t="s">
        <v>3086</v>
      </c>
      <c r="AB267">
        <v>705266.5</v>
      </c>
      <c r="AC267">
        <v>-7.0000000000000007E-2</v>
      </c>
      <c r="AD267" t="s">
        <v>3516</v>
      </c>
    </row>
    <row r="268" spans="1:30" x14ac:dyDescent="0.25">
      <c r="A268">
        <v>7276</v>
      </c>
      <c r="B268" t="s">
        <v>1352</v>
      </c>
      <c r="C268" t="s">
        <v>1353</v>
      </c>
      <c r="D268" s="11">
        <f t="shared" si="4"/>
        <v>970339.21000000008</v>
      </c>
      <c r="E268">
        <v>749158.3</v>
      </c>
      <c r="F268">
        <v>0</v>
      </c>
      <c r="G268">
        <v>0</v>
      </c>
      <c r="H268">
        <v>0</v>
      </c>
      <c r="I268">
        <v>135847.49</v>
      </c>
      <c r="J268">
        <v>29110.18</v>
      </c>
      <c r="K268">
        <v>24258.48</v>
      </c>
      <c r="L268">
        <v>0</v>
      </c>
      <c r="M268">
        <v>11170.22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769953</v>
      </c>
      <c r="T268" s="2">
        <v>45428</v>
      </c>
      <c r="V268" t="s">
        <v>31</v>
      </c>
      <c r="W268">
        <v>105408</v>
      </c>
      <c r="X268">
        <v>0</v>
      </c>
      <c r="Y268" t="s">
        <v>551</v>
      </c>
      <c r="Z268">
        <v>221180.91</v>
      </c>
      <c r="AA268" t="s">
        <v>3086</v>
      </c>
      <c r="AB268">
        <v>73489.5</v>
      </c>
      <c r="AC268">
        <v>0.16</v>
      </c>
      <c r="AD268" t="s">
        <v>3517</v>
      </c>
    </row>
    <row r="269" spans="1:30" x14ac:dyDescent="0.25">
      <c r="A269">
        <v>7279</v>
      </c>
      <c r="B269" t="s">
        <v>1453</v>
      </c>
      <c r="C269" t="s">
        <v>1502</v>
      </c>
      <c r="D269" s="11">
        <f t="shared" si="4"/>
        <v>382413.3</v>
      </c>
      <c r="E269">
        <v>382413.3</v>
      </c>
      <c r="F269">
        <v>0</v>
      </c>
      <c r="G269">
        <v>0</v>
      </c>
      <c r="H269">
        <v>0</v>
      </c>
      <c r="I269">
        <v>53537.86</v>
      </c>
      <c r="J269">
        <v>11472.4</v>
      </c>
      <c r="K269">
        <v>9560.33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515734</v>
      </c>
      <c r="T269" s="2">
        <v>45555</v>
      </c>
      <c r="V269" t="s">
        <v>31</v>
      </c>
      <c r="W269">
        <v>105408</v>
      </c>
      <c r="X269">
        <v>0</v>
      </c>
      <c r="Y269" t="s">
        <v>3518</v>
      </c>
      <c r="Z269">
        <v>0</v>
      </c>
      <c r="AA269" t="s">
        <v>3122</v>
      </c>
      <c r="AB269">
        <v>49682.5</v>
      </c>
      <c r="AC269">
        <v>0.28999999999999998</v>
      </c>
      <c r="AD269" t="s">
        <v>3322</v>
      </c>
    </row>
    <row r="270" spans="1:30" x14ac:dyDescent="0.25">
      <c r="A270">
        <v>7280</v>
      </c>
      <c r="B270" t="s">
        <v>1448</v>
      </c>
      <c r="C270" t="s">
        <v>1503</v>
      </c>
      <c r="D270" s="11">
        <f t="shared" si="4"/>
        <v>1181383.08</v>
      </c>
      <c r="E270">
        <v>925613.7</v>
      </c>
      <c r="F270">
        <v>0</v>
      </c>
      <c r="G270">
        <v>0</v>
      </c>
      <c r="H270">
        <v>0</v>
      </c>
      <c r="I270">
        <v>165393.63</v>
      </c>
      <c r="J270">
        <v>35441.49</v>
      </c>
      <c r="K270">
        <v>29534.58</v>
      </c>
      <c r="L270">
        <v>0</v>
      </c>
      <c r="M270">
        <v>11170.22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939843</v>
      </c>
      <c r="T270" s="2">
        <v>45544</v>
      </c>
      <c r="V270" t="s">
        <v>31</v>
      </c>
      <c r="W270">
        <v>114505</v>
      </c>
      <c r="X270">
        <v>0</v>
      </c>
      <c r="Y270" t="s">
        <v>551</v>
      </c>
      <c r="Z270">
        <v>255769.38</v>
      </c>
      <c r="AA270" t="s">
        <v>3086</v>
      </c>
      <c r="AB270">
        <v>94074</v>
      </c>
      <c r="AC270">
        <v>-0.16</v>
      </c>
      <c r="AD270" t="s">
        <v>3478</v>
      </c>
    </row>
    <row r="271" spans="1:30" x14ac:dyDescent="0.25">
      <c r="A271">
        <v>7282</v>
      </c>
      <c r="B271" t="s">
        <v>1467</v>
      </c>
      <c r="C271" t="s">
        <v>1505</v>
      </c>
      <c r="D271" s="11">
        <f t="shared" si="4"/>
        <v>1179365.8799999999</v>
      </c>
      <c r="E271">
        <v>923596.5</v>
      </c>
      <c r="F271">
        <v>0</v>
      </c>
      <c r="G271">
        <v>0</v>
      </c>
      <c r="H271">
        <v>0</v>
      </c>
      <c r="I271">
        <v>165111.22</v>
      </c>
      <c r="J271">
        <v>35380.97</v>
      </c>
      <c r="K271">
        <v>29484.15</v>
      </c>
      <c r="L271">
        <v>0</v>
      </c>
      <c r="M271">
        <v>11170.22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938219</v>
      </c>
      <c r="T271" s="2">
        <v>45455</v>
      </c>
      <c r="V271" t="s">
        <v>31</v>
      </c>
      <c r="W271">
        <v>2907</v>
      </c>
      <c r="X271">
        <v>0</v>
      </c>
      <c r="Y271" t="s">
        <v>551</v>
      </c>
      <c r="Z271">
        <v>255769.38</v>
      </c>
      <c r="AA271" t="s">
        <v>3086</v>
      </c>
      <c r="AB271">
        <v>114246</v>
      </c>
      <c r="AC271">
        <v>-0.32</v>
      </c>
      <c r="AD271" t="s">
        <v>3304</v>
      </c>
    </row>
    <row r="272" spans="1:30" x14ac:dyDescent="0.25">
      <c r="A272">
        <v>7286</v>
      </c>
      <c r="B272" t="s">
        <v>1455</v>
      </c>
      <c r="C272" t="s">
        <v>1509</v>
      </c>
      <c r="D272" s="11">
        <f t="shared" si="4"/>
        <v>1297429.3999999999</v>
      </c>
      <c r="E272">
        <v>1297429.3999999999</v>
      </c>
      <c r="F272">
        <v>0</v>
      </c>
      <c r="G272">
        <v>0</v>
      </c>
      <c r="H272">
        <v>0</v>
      </c>
      <c r="I272">
        <v>181640.11</v>
      </c>
      <c r="J272">
        <v>38922.879999999997</v>
      </c>
      <c r="K272">
        <v>32435.74</v>
      </c>
      <c r="L272">
        <v>0</v>
      </c>
      <c r="M272">
        <v>11170.22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1033261</v>
      </c>
      <c r="T272" s="2">
        <v>45453</v>
      </c>
      <c r="V272" t="s">
        <v>31</v>
      </c>
      <c r="W272">
        <v>105408</v>
      </c>
      <c r="X272">
        <v>0</v>
      </c>
      <c r="Y272" t="s">
        <v>551</v>
      </c>
      <c r="Z272">
        <v>0</v>
      </c>
      <c r="AA272" t="s">
        <v>3122</v>
      </c>
      <c r="AB272">
        <v>522917</v>
      </c>
      <c r="AC272">
        <v>0.55000000000000004</v>
      </c>
      <c r="AD272" t="s">
        <v>3519</v>
      </c>
    </row>
    <row r="273" spans="1:30" x14ac:dyDescent="0.25">
      <c r="A273">
        <v>7294</v>
      </c>
      <c r="B273" t="s">
        <v>1466</v>
      </c>
      <c r="C273" t="s">
        <v>1517</v>
      </c>
      <c r="D273" s="11">
        <f t="shared" si="4"/>
        <v>2154346.2799999998</v>
      </c>
      <c r="E273">
        <v>2154346.2799999998</v>
      </c>
      <c r="F273">
        <v>0</v>
      </c>
      <c r="G273">
        <v>0</v>
      </c>
      <c r="H273">
        <v>0</v>
      </c>
      <c r="I273">
        <v>301608.48</v>
      </c>
      <c r="J273">
        <v>64630.39</v>
      </c>
      <c r="K273">
        <v>53858.65</v>
      </c>
      <c r="L273">
        <v>0</v>
      </c>
      <c r="M273">
        <v>11170.22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1723078</v>
      </c>
      <c r="T273" s="2">
        <v>45455</v>
      </c>
      <c r="V273" t="s">
        <v>31</v>
      </c>
      <c r="W273">
        <v>105408</v>
      </c>
      <c r="X273">
        <v>0</v>
      </c>
      <c r="Y273" t="s">
        <v>551</v>
      </c>
      <c r="Z273">
        <v>0</v>
      </c>
      <c r="AA273" t="s">
        <v>3122</v>
      </c>
      <c r="AB273">
        <v>548535.5</v>
      </c>
      <c r="AC273">
        <v>-0.54</v>
      </c>
      <c r="AD273" t="s">
        <v>3520</v>
      </c>
    </row>
    <row r="274" spans="1:30" x14ac:dyDescent="0.25">
      <c r="A274">
        <v>7295</v>
      </c>
      <c r="B274" t="s">
        <v>1473</v>
      </c>
      <c r="C274" t="s">
        <v>1518</v>
      </c>
      <c r="D274" s="11">
        <f t="shared" si="4"/>
        <v>901467.7</v>
      </c>
      <c r="E274">
        <v>901467.7</v>
      </c>
      <c r="F274">
        <v>0</v>
      </c>
      <c r="G274">
        <v>0</v>
      </c>
      <c r="H274">
        <v>0</v>
      </c>
      <c r="I274">
        <v>126205.47</v>
      </c>
      <c r="J274">
        <v>27044.03</v>
      </c>
      <c r="K274">
        <v>22536.69</v>
      </c>
      <c r="L274">
        <v>0</v>
      </c>
      <c r="M274">
        <v>11170.22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714511</v>
      </c>
      <c r="T274" s="2">
        <v>45456</v>
      </c>
      <c r="V274" t="s">
        <v>31</v>
      </c>
      <c r="W274">
        <v>2808</v>
      </c>
      <c r="X274">
        <v>0</v>
      </c>
      <c r="Y274" t="s">
        <v>551</v>
      </c>
      <c r="Z274">
        <v>0</v>
      </c>
      <c r="AA274" t="s">
        <v>3086</v>
      </c>
      <c r="AB274">
        <v>63647.5</v>
      </c>
      <c r="AC274">
        <v>-0.28999999999999998</v>
      </c>
      <c r="AD274" t="s">
        <v>3409</v>
      </c>
    </row>
    <row r="275" spans="1:30" x14ac:dyDescent="0.25">
      <c r="A275">
        <v>7296</v>
      </c>
      <c r="B275" t="s">
        <v>1539</v>
      </c>
      <c r="C275" t="s">
        <v>1519</v>
      </c>
      <c r="D275" s="11">
        <f t="shared" si="4"/>
        <v>1139712.93</v>
      </c>
      <c r="E275">
        <v>893338.5</v>
      </c>
      <c r="F275">
        <v>0</v>
      </c>
      <c r="G275">
        <v>0</v>
      </c>
      <c r="H275">
        <v>0</v>
      </c>
      <c r="I275">
        <v>159559.81</v>
      </c>
      <c r="J275">
        <v>34191.39</v>
      </c>
      <c r="K275">
        <v>28492.82</v>
      </c>
      <c r="L275">
        <v>0</v>
      </c>
      <c r="M275">
        <v>11170.22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906299</v>
      </c>
      <c r="T275" s="2">
        <v>45468</v>
      </c>
      <c r="V275" t="s">
        <v>31</v>
      </c>
      <c r="W275">
        <v>2808</v>
      </c>
      <c r="X275">
        <v>0</v>
      </c>
      <c r="Y275" t="s">
        <v>551</v>
      </c>
      <c r="Z275">
        <v>246374.43</v>
      </c>
      <c r="AA275" t="s">
        <v>3086</v>
      </c>
      <c r="AB275">
        <v>89031</v>
      </c>
      <c r="AC275">
        <v>0.31</v>
      </c>
      <c r="AD275" t="s">
        <v>3301</v>
      </c>
    </row>
    <row r="276" spans="1:30" x14ac:dyDescent="0.25">
      <c r="A276">
        <v>7297</v>
      </c>
      <c r="B276" t="s">
        <v>1540</v>
      </c>
      <c r="C276" t="s">
        <v>1520</v>
      </c>
      <c r="D276" s="11">
        <f t="shared" si="4"/>
        <v>1351821.66</v>
      </c>
      <c r="E276">
        <v>1054714.5</v>
      </c>
      <c r="F276">
        <v>0</v>
      </c>
      <c r="G276">
        <v>0</v>
      </c>
      <c r="H276">
        <v>0</v>
      </c>
      <c r="I276">
        <v>189255.03</v>
      </c>
      <c r="J276">
        <v>40554.65</v>
      </c>
      <c r="K276">
        <v>33795.54</v>
      </c>
      <c r="L276">
        <v>0</v>
      </c>
      <c r="M276">
        <v>11170.22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1077046</v>
      </c>
      <c r="T276" s="2">
        <v>45461</v>
      </c>
      <c r="V276" t="s">
        <v>31</v>
      </c>
      <c r="W276">
        <v>123305</v>
      </c>
      <c r="X276">
        <v>0</v>
      </c>
      <c r="Y276" t="s">
        <v>551</v>
      </c>
      <c r="Z276">
        <v>297107.15999999997</v>
      </c>
      <c r="AA276" t="s">
        <v>3086</v>
      </c>
      <c r="AB276">
        <v>205020</v>
      </c>
      <c r="AC276">
        <v>-0.22</v>
      </c>
      <c r="AD276" t="s">
        <v>3334</v>
      </c>
    </row>
    <row r="277" spans="1:30" x14ac:dyDescent="0.25">
      <c r="A277">
        <v>7299</v>
      </c>
      <c r="B277" t="s">
        <v>2044</v>
      </c>
      <c r="C277" t="s">
        <v>2045</v>
      </c>
      <c r="D277" s="11">
        <f t="shared" si="4"/>
        <v>417570</v>
      </c>
      <c r="E277">
        <v>417570</v>
      </c>
      <c r="F277">
        <v>0</v>
      </c>
      <c r="G277">
        <v>0</v>
      </c>
      <c r="H277">
        <v>0</v>
      </c>
      <c r="I277">
        <v>58459.8</v>
      </c>
      <c r="J277">
        <v>12527.1</v>
      </c>
      <c r="K277">
        <v>10439.25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515734</v>
      </c>
      <c r="T277" s="2">
        <v>45555</v>
      </c>
      <c r="V277" t="s">
        <v>31</v>
      </c>
      <c r="W277">
        <v>105408</v>
      </c>
      <c r="X277">
        <v>0</v>
      </c>
      <c r="Y277" t="s">
        <v>3521</v>
      </c>
      <c r="Z277">
        <v>0</v>
      </c>
      <c r="AA277" t="s">
        <v>3122</v>
      </c>
      <c r="AB277">
        <v>54250</v>
      </c>
      <c r="AC277">
        <v>0.15</v>
      </c>
      <c r="AD277" t="s">
        <v>3322</v>
      </c>
    </row>
    <row r="278" spans="1:30" x14ac:dyDescent="0.25">
      <c r="A278">
        <v>7301</v>
      </c>
      <c r="B278" t="s">
        <v>2050</v>
      </c>
      <c r="C278" t="s">
        <v>1606</v>
      </c>
      <c r="D278" s="11">
        <f t="shared" si="4"/>
        <v>1080883.1599999999</v>
      </c>
      <c r="E278">
        <v>829391.2</v>
      </c>
      <c r="F278">
        <v>0</v>
      </c>
      <c r="G278">
        <v>0</v>
      </c>
      <c r="H278">
        <v>0</v>
      </c>
      <c r="I278">
        <v>151323.63</v>
      </c>
      <c r="J278">
        <v>32426.49</v>
      </c>
      <c r="K278">
        <v>27022.080000000002</v>
      </c>
      <c r="L278">
        <v>0</v>
      </c>
      <c r="M278">
        <v>11170.22</v>
      </c>
      <c r="N278">
        <v>0</v>
      </c>
      <c r="O278">
        <v>266861</v>
      </c>
      <c r="P278">
        <v>0</v>
      </c>
      <c r="Q278">
        <v>0</v>
      </c>
      <c r="R278">
        <v>0</v>
      </c>
      <c r="S278">
        <v>592079</v>
      </c>
      <c r="T278" s="2">
        <v>45481</v>
      </c>
      <c r="V278" t="s">
        <v>31</v>
      </c>
      <c r="W278">
        <v>105408</v>
      </c>
      <c r="X278">
        <v>0</v>
      </c>
      <c r="Y278" t="s">
        <v>551</v>
      </c>
      <c r="Z278">
        <v>251491.96</v>
      </c>
      <c r="AA278" t="s">
        <v>3231</v>
      </c>
      <c r="AB278">
        <v>173544</v>
      </c>
      <c r="AC278">
        <v>-0.74</v>
      </c>
      <c r="AD278" t="s">
        <v>3522</v>
      </c>
    </row>
    <row r="279" spans="1:30" x14ac:dyDescent="0.25">
      <c r="A279">
        <v>7304</v>
      </c>
      <c r="B279" t="s">
        <v>2059</v>
      </c>
      <c r="C279" t="s">
        <v>1609</v>
      </c>
      <c r="D279" s="11">
        <f t="shared" si="4"/>
        <v>652896</v>
      </c>
      <c r="E279">
        <v>652896</v>
      </c>
      <c r="F279">
        <v>0</v>
      </c>
      <c r="G279">
        <v>0</v>
      </c>
      <c r="H279">
        <v>0</v>
      </c>
      <c r="I279">
        <v>91405.440000000002</v>
      </c>
      <c r="J279">
        <v>19586.88</v>
      </c>
      <c r="K279">
        <v>16322.4</v>
      </c>
      <c r="L279">
        <v>0</v>
      </c>
      <c r="M279">
        <v>11170.22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514411</v>
      </c>
      <c r="T279" s="2">
        <v>45485</v>
      </c>
      <c r="V279" t="s">
        <v>31</v>
      </c>
      <c r="W279">
        <v>105408</v>
      </c>
      <c r="X279">
        <v>0</v>
      </c>
      <c r="Y279" t="s">
        <v>551</v>
      </c>
      <c r="Z279">
        <v>0</v>
      </c>
      <c r="AA279" t="s">
        <v>3231</v>
      </c>
      <c r="AB279">
        <v>0</v>
      </c>
      <c r="AC279">
        <v>-0.06</v>
      </c>
      <c r="AD279" t="s">
        <v>3523</v>
      </c>
    </row>
    <row r="280" spans="1:30" x14ac:dyDescent="0.25">
      <c r="A280">
        <v>7310</v>
      </c>
      <c r="B280" t="s">
        <v>2072</v>
      </c>
      <c r="C280" t="s">
        <v>1615</v>
      </c>
      <c r="D280" s="11">
        <f t="shared" si="4"/>
        <v>824345.5</v>
      </c>
      <c r="E280">
        <v>824345.5</v>
      </c>
      <c r="F280">
        <v>0</v>
      </c>
      <c r="G280">
        <v>0</v>
      </c>
      <c r="H280">
        <v>0</v>
      </c>
      <c r="I280">
        <v>115408.36</v>
      </c>
      <c r="J280">
        <v>24730.36</v>
      </c>
      <c r="K280">
        <v>20608.64</v>
      </c>
      <c r="L280">
        <v>0</v>
      </c>
      <c r="M280">
        <v>11170.22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652428</v>
      </c>
      <c r="T280" s="2">
        <v>45498</v>
      </c>
      <c r="V280" t="s">
        <v>31</v>
      </c>
      <c r="W280">
        <v>3603</v>
      </c>
      <c r="X280">
        <v>0</v>
      </c>
      <c r="Y280" t="s">
        <v>551</v>
      </c>
      <c r="Z280">
        <v>0</v>
      </c>
      <c r="AA280" t="s">
        <v>3086</v>
      </c>
      <c r="AB280">
        <v>26040</v>
      </c>
      <c r="AC280">
        <v>0.08</v>
      </c>
      <c r="AD280" t="s">
        <v>3524</v>
      </c>
    </row>
    <row r="281" spans="1:30" x14ac:dyDescent="0.25">
      <c r="A281">
        <v>7311</v>
      </c>
      <c r="B281" t="s">
        <v>2421</v>
      </c>
      <c r="C281" t="s">
        <v>1618</v>
      </c>
      <c r="D281" s="11">
        <f t="shared" si="4"/>
        <v>962399.7</v>
      </c>
      <c r="E281">
        <v>962399.7</v>
      </c>
      <c r="F281">
        <v>0</v>
      </c>
      <c r="G281">
        <v>0</v>
      </c>
      <c r="H281">
        <v>0</v>
      </c>
      <c r="I281">
        <v>134735.96</v>
      </c>
      <c r="J281">
        <v>28871.99</v>
      </c>
      <c r="K281">
        <v>24060</v>
      </c>
      <c r="L281">
        <v>0</v>
      </c>
      <c r="M281">
        <v>11170.22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1031468</v>
      </c>
      <c r="T281" s="2">
        <v>45497</v>
      </c>
      <c r="V281" t="s">
        <v>31</v>
      </c>
      <c r="W281">
        <v>2808</v>
      </c>
      <c r="X281">
        <v>0</v>
      </c>
      <c r="Y281" t="s">
        <v>3355</v>
      </c>
      <c r="Z281">
        <v>0</v>
      </c>
      <c r="AA281" t="s">
        <v>3086</v>
      </c>
      <c r="AB281">
        <v>107934.5</v>
      </c>
      <c r="AC281">
        <v>-0.53</v>
      </c>
      <c r="AD281" t="s">
        <v>3316</v>
      </c>
    </row>
    <row r="282" spans="1:30" x14ac:dyDescent="0.25">
      <c r="A282">
        <v>7312</v>
      </c>
      <c r="B282" t="s">
        <v>2424</v>
      </c>
      <c r="C282" t="s">
        <v>1621</v>
      </c>
      <c r="D282" s="11">
        <f t="shared" si="4"/>
        <v>1125684.54</v>
      </c>
      <c r="E282">
        <v>1125684.54</v>
      </c>
      <c r="F282">
        <v>0</v>
      </c>
      <c r="G282">
        <v>0</v>
      </c>
      <c r="H282">
        <v>0</v>
      </c>
      <c r="I282">
        <v>157595.84</v>
      </c>
      <c r="J282">
        <v>33770.54</v>
      </c>
      <c r="K282">
        <v>28142.11</v>
      </c>
      <c r="L282">
        <v>0</v>
      </c>
      <c r="M282">
        <v>11170.22</v>
      </c>
      <c r="N282">
        <v>0</v>
      </c>
      <c r="O282">
        <v>0</v>
      </c>
      <c r="P282">
        <v>0</v>
      </c>
      <c r="Q282">
        <v>-40000</v>
      </c>
      <c r="R282">
        <v>0</v>
      </c>
      <c r="S282">
        <v>855005</v>
      </c>
      <c r="T282" s="2">
        <v>45495</v>
      </c>
      <c r="V282" t="s">
        <v>31</v>
      </c>
      <c r="W282">
        <v>105408</v>
      </c>
      <c r="X282">
        <v>0</v>
      </c>
      <c r="Y282" t="s">
        <v>551</v>
      </c>
      <c r="Z282">
        <v>0</v>
      </c>
      <c r="AA282" t="s">
        <v>3086</v>
      </c>
      <c r="AB282">
        <v>342862</v>
      </c>
      <c r="AC282">
        <v>-0.83</v>
      </c>
      <c r="AD282" t="s">
        <v>3525</v>
      </c>
    </row>
    <row r="283" spans="1:30" x14ac:dyDescent="0.25">
      <c r="A283">
        <v>7313</v>
      </c>
      <c r="B283" t="s">
        <v>2074</v>
      </c>
      <c r="C283" t="s">
        <v>1623</v>
      </c>
      <c r="D283" s="11">
        <f t="shared" si="4"/>
        <v>2028499.05</v>
      </c>
      <c r="E283">
        <v>2028499.05</v>
      </c>
      <c r="F283">
        <v>0</v>
      </c>
      <c r="G283">
        <v>0</v>
      </c>
      <c r="H283">
        <v>0</v>
      </c>
      <c r="I283">
        <v>283989.87</v>
      </c>
      <c r="J283">
        <v>60854.97</v>
      </c>
      <c r="K283">
        <v>50712.480000000003</v>
      </c>
      <c r="L283">
        <v>0</v>
      </c>
      <c r="M283">
        <v>11170.22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1621772</v>
      </c>
      <c r="T283" s="2">
        <v>45495</v>
      </c>
      <c r="V283" t="s">
        <v>31</v>
      </c>
      <c r="W283">
        <v>105408</v>
      </c>
      <c r="X283">
        <v>0</v>
      </c>
      <c r="Y283" t="s">
        <v>551</v>
      </c>
      <c r="Z283">
        <v>0</v>
      </c>
      <c r="AA283" t="s">
        <v>3086</v>
      </c>
      <c r="AB283">
        <v>443807</v>
      </c>
      <c r="AC283">
        <v>0.49</v>
      </c>
      <c r="AD283" t="s">
        <v>3526</v>
      </c>
    </row>
    <row r="284" spans="1:30" x14ac:dyDescent="0.25">
      <c r="A284">
        <v>7314</v>
      </c>
      <c r="B284" t="s">
        <v>2076</v>
      </c>
      <c r="C284" t="s">
        <v>1626</v>
      </c>
      <c r="D284" s="11">
        <f t="shared" si="4"/>
        <v>3147743.36</v>
      </c>
      <c r="E284">
        <v>3147743.36</v>
      </c>
      <c r="F284">
        <v>0</v>
      </c>
      <c r="G284">
        <v>0</v>
      </c>
      <c r="H284">
        <v>0</v>
      </c>
      <c r="I284">
        <v>440684.07</v>
      </c>
      <c r="J284">
        <v>94432.3</v>
      </c>
      <c r="K284">
        <v>78693.58</v>
      </c>
      <c r="L284">
        <v>0</v>
      </c>
      <c r="M284">
        <v>11170.22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2522764</v>
      </c>
      <c r="T284" s="2">
        <v>45495</v>
      </c>
      <c r="V284" t="s">
        <v>31</v>
      </c>
      <c r="W284">
        <v>105408</v>
      </c>
      <c r="X284">
        <v>0</v>
      </c>
      <c r="Y284" t="s">
        <v>551</v>
      </c>
      <c r="Z284">
        <v>0</v>
      </c>
      <c r="AA284" t="s">
        <v>3086</v>
      </c>
      <c r="AB284">
        <v>811715.5</v>
      </c>
      <c r="AC284">
        <v>0.81</v>
      </c>
      <c r="AD284" t="s">
        <v>3527</v>
      </c>
    </row>
    <row r="285" spans="1:30" x14ac:dyDescent="0.25">
      <c r="A285">
        <v>7316</v>
      </c>
      <c r="B285" t="s">
        <v>2081</v>
      </c>
      <c r="C285" t="s">
        <v>1628</v>
      </c>
      <c r="D285" s="11">
        <f t="shared" si="4"/>
        <v>682958.4</v>
      </c>
      <c r="E285">
        <v>534158.4</v>
      </c>
      <c r="F285">
        <v>148800</v>
      </c>
      <c r="G285">
        <v>0</v>
      </c>
      <c r="H285">
        <v>0</v>
      </c>
      <c r="I285">
        <v>95614.17</v>
      </c>
      <c r="J285">
        <v>20488.75</v>
      </c>
      <c r="K285">
        <v>17073.96</v>
      </c>
      <c r="L285">
        <v>0</v>
      </c>
      <c r="M285">
        <v>11170.22</v>
      </c>
      <c r="N285">
        <v>0</v>
      </c>
      <c r="O285">
        <v>0</v>
      </c>
      <c r="P285">
        <v>0</v>
      </c>
      <c r="Q285">
        <v>-80000</v>
      </c>
      <c r="R285">
        <v>0</v>
      </c>
      <c r="S285">
        <v>458612</v>
      </c>
      <c r="T285" s="2">
        <v>45502</v>
      </c>
      <c r="V285" t="s">
        <v>31</v>
      </c>
      <c r="W285">
        <v>105408</v>
      </c>
      <c r="X285">
        <v>0</v>
      </c>
      <c r="Y285" t="s">
        <v>551</v>
      </c>
      <c r="Z285">
        <v>0</v>
      </c>
      <c r="AA285" t="s">
        <v>3122</v>
      </c>
      <c r="AB285">
        <v>0</v>
      </c>
      <c r="AC285">
        <v>0.7</v>
      </c>
      <c r="AD285" t="s">
        <v>3528</v>
      </c>
    </row>
    <row r="286" spans="1:30" x14ac:dyDescent="0.25">
      <c r="A286">
        <v>7317</v>
      </c>
      <c r="B286" t="s">
        <v>2083</v>
      </c>
      <c r="C286" t="s">
        <v>1631</v>
      </c>
      <c r="D286" s="11">
        <f t="shared" si="4"/>
        <v>1139712.93</v>
      </c>
      <c r="E286">
        <v>893338.5</v>
      </c>
      <c r="F286">
        <v>0</v>
      </c>
      <c r="G286">
        <v>0</v>
      </c>
      <c r="H286">
        <v>0</v>
      </c>
      <c r="I286">
        <v>159559.81</v>
      </c>
      <c r="J286">
        <v>34191.39</v>
      </c>
      <c r="K286">
        <v>28492.82</v>
      </c>
      <c r="L286">
        <v>0</v>
      </c>
      <c r="M286">
        <v>11170.22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906299</v>
      </c>
      <c r="T286" s="2">
        <v>45489</v>
      </c>
      <c r="V286" t="s">
        <v>31</v>
      </c>
      <c r="W286">
        <v>105408</v>
      </c>
      <c r="X286">
        <v>0</v>
      </c>
      <c r="Y286" t="s">
        <v>551</v>
      </c>
      <c r="Z286">
        <v>246374.43</v>
      </c>
      <c r="AA286" t="s">
        <v>3086</v>
      </c>
      <c r="AB286">
        <v>89031</v>
      </c>
      <c r="AC286">
        <v>0.31</v>
      </c>
      <c r="AD286" t="s">
        <v>3301</v>
      </c>
    </row>
    <row r="287" spans="1:30" x14ac:dyDescent="0.25">
      <c r="A287">
        <v>7319</v>
      </c>
      <c r="B287" t="s">
        <v>2087</v>
      </c>
      <c r="C287" t="s">
        <v>1634</v>
      </c>
      <c r="D287" s="11">
        <f t="shared" si="4"/>
        <v>1224926.02</v>
      </c>
      <c r="E287">
        <v>958841.7</v>
      </c>
      <c r="F287">
        <v>0</v>
      </c>
      <c r="G287">
        <v>0</v>
      </c>
      <c r="H287">
        <v>0</v>
      </c>
      <c r="I287">
        <v>171489.64</v>
      </c>
      <c r="J287">
        <v>36747.78</v>
      </c>
      <c r="K287">
        <v>30623.16</v>
      </c>
      <c r="L287">
        <v>0</v>
      </c>
      <c r="M287">
        <v>11170.22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974895</v>
      </c>
      <c r="T287" s="2">
        <v>45502</v>
      </c>
      <c r="V287" t="s">
        <v>31</v>
      </c>
      <c r="W287">
        <v>105408</v>
      </c>
      <c r="X287">
        <v>0</v>
      </c>
      <c r="Y287" t="s">
        <v>551</v>
      </c>
      <c r="Z287">
        <v>266084.32</v>
      </c>
      <c r="AA287" t="s">
        <v>3086</v>
      </c>
      <c r="AB287">
        <v>121764</v>
      </c>
      <c r="AC287">
        <v>-0.22</v>
      </c>
      <c r="AD287" t="s">
        <v>3529</v>
      </c>
    </row>
    <row r="288" spans="1:30" x14ac:dyDescent="0.25">
      <c r="A288">
        <v>7320</v>
      </c>
      <c r="B288" t="s">
        <v>2089</v>
      </c>
      <c r="C288" t="s">
        <v>1636</v>
      </c>
      <c r="D288" s="11">
        <f t="shared" si="4"/>
        <v>1094636.1300000001</v>
      </c>
      <c r="E288">
        <v>858423.3</v>
      </c>
      <c r="F288">
        <v>0</v>
      </c>
      <c r="G288">
        <v>0</v>
      </c>
      <c r="H288">
        <v>0</v>
      </c>
      <c r="I288">
        <v>153249.06</v>
      </c>
      <c r="J288">
        <v>32839.089999999997</v>
      </c>
      <c r="K288">
        <v>27365.9</v>
      </c>
      <c r="L288">
        <v>0</v>
      </c>
      <c r="M288">
        <v>11170.22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870012</v>
      </c>
      <c r="T288" s="2">
        <v>45502</v>
      </c>
      <c r="V288" t="s">
        <v>31</v>
      </c>
      <c r="W288">
        <v>2907</v>
      </c>
      <c r="X288">
        <v>0</v>
      </c>
      <c r="Y288" t="s">
        <v>551</v>
      </c>
      <c r="Z288">
        <v>236212.83</v>
      </c>
      <c r="AA288" t="s">
        <v>3086</v>
      </c>
      <c r="AB288">
        <v>83575.5</v>
      </c>
      <c r="AC288">
        <v>0.14000000000000001</v>
      </c>
      <c r="AD288" t="s">
        <v>3530</v>
      </c>
    </row>
    <row r="289" spans="1:30" x14ac:dyDescent="0.25">
      <c r="A289">
        <v>7322</v>
      </c>
      <c r="B289" t="s">
        <v>2431</v>
      </c>
      <c r="C289" t="s">
        <v>1642</v>
      </c>
      <c r="D289" s="11">
        <f t="shared" si="4"/>
        <v>1080883.1599999999</v>
      </c>
      <c r="E289">
        <v>829391.2</v>
      </c>
      <c r="F289">
        <v>0</v>
      </c>
      <c r="G289">
        <v>0</v>
      </c>
      <c r="H289">
        <v>0</v>
      </c>
      <c r="I289">
        <v>151323.63</v>
      </c>
      <c r="J289">
        <v>32426.49</v>
      </c>
      <c r="K289">
        <v>27022.080000000002</v>
      </c>
      <c r="L289">
        <v>0</v>
      </c>
      <c r="M289">
        <v>11170.22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858941</v>
      </c>
      <c r="T289" s="2">
        <v>45509</v>
      </c>
      <c r="V289" t="s">
        <v>31</v>
      </c>
      <c r="W289">
        <v>105408</v>
      </c>
      <c r="X289">
        <v>0</v>
      </c>
      <c r="Y289" t="s">
        <v>551</v>
      </c>
      <c r="Z289">
        <v>251491.96</v>
      </c>
      <c r="AA289" t="s">
        <v>3231</v>
      </c>
      <c r="AB289">
        <v>173544</v>
      </c>
      <c r="AC289">
        <v>0.26</v>
      </c>
      <c r="AD289" t="s">
        <v>3531</v>
      </c>
    </row>
    <row r="290" spans="1:30" x14ac:dyDescent="0.25">
      <c r="A290">
        <v>7323</v>
      </c>
      <c r="B290" t="s">
        <v>2433</v>
      </c>
      <c r="C290" t="s">
        <v>1644</v>
      </c>
      <c r="D290" s="11">
        <f t="shared" si="4"/>
        <v>1177379.3</v>
      </c>
      <c r="E290">
        <v>903446.8</v>
      </c>
      <c r="F290">
        <v>0</v>
      </c>
      <c r="G290">
        <v>0</v>
      </c>
      <c r="H290">
        <v>0</v>
      </c>
      <c r="I290">
        <v>164833.1</v>
      </c>
      <c r="J290">
        <v>35321.379999999997</v>
      </c>
      <c r="K290">
        <v>29434.48</v>
      </c>
      <c r="L290">
        <v>0</v>
      </c>
      <c r="M290">
        <v>11170.22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936621</v>
      </c>
      <c r="T290" s="2">
        <v>45509</v>
      </c>
      <c r="V290" t="s">
        <v>31</v>
      </c>
      <c r="W290">
        <v>105408</v>
      </c>
      <c r="X290">
        <v>0</v>
      </c>
      <c r="Y290" t="s">
        <v>551</v>
      </c>
      <c r="Z290">
        <v>273932.5</v>
      </c>
      <c r="AA290" t="s">
        <v>3122</v>
      </c>
      <c r="AB290">
        <v>189036</v>
      </c>
      <c r="AC290">
        <v>0.88</v>
      </c>
      <c r="AD290" t="s">
        <v>3445</v>
      </c>
    </row>
    <row r="291" spans="1:30" x14ac:dyDescent="0.25">
      <c r="A291">
        <v>7324</v>
      </c>
      <c r="B291" t="s">
        <v>2435</v>
      </c>
      <c r="C291" t="s">
        <v>1647</v>
      </c>
      <c r="D291" s="11">
        <f t="shared" si="4"/>
        <v>1025805.9500000001</v>
      </c>
      <c r="E291">
        <v>789986.8</v>
      </c>
      <c r="F291">
        <v>0</v>
      </c>
      <c r="G291">
        <v>0</v>
      </c>
      <c r="H291">
        <v>0</v>
      </c>
      <c r="I291">
        <v>143612.82999999999</v>
      </c>
      <c r="J291">
        <v>30774.18</v>
      </c>
      <c r="K291">
        <v>25645.15</v>
      </c>
      <c r="L291">
        <v>0</v>
      </c>
      <c r="M291">
        <v>11170.22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814604</v>
      </c>
      <c r="T291" s="2">
        <v>45509</v>
      </c>
      <c r="V291" t="s">
        <v>31</v>
      </c>
      <c r="W291">
        <v>105408</v>
      </c>
      <c r="X291">
        <v>0</v>
      </c>
      <c r="Y291" t="s">
        <v>551</v>
      </c>
      <c r="Z291">
        <v>235819.15</v>
      </c>
      <c r="AA291" t="s">
        <v>3122</v>
      </c>
      <c r="AB291">
        <v>86736</v>
      </c>
      <c r="AC291">
        <v>0.43</v>
      </c>
      <c r="AD291" t="s">
        <v>3412</v>
      </c>
    </row>
    <row r="292" spans="1:30" x14ac:dyDescent="0.25">
      <c r="A292">
        <v>7325</v>
      </c>
      <c r="B292" t="s">
        <v>2437</v>
      </c>
      <c r="C292" t="s">
        <v>2438</v>
      </c>
      <c r="D292" s="11">
        <f t="shared" si="4"/>
        <v>803892.8</v>
      </c>
      <c r="E292">
        <v>610806.80000000005</v>
      </c>
      <c r="F292">
        <v>0</v>
      </c>
      <c r="G292">
        <v>0</v>
      </c>
      <c r="H292">
        <v>0</v>
      </c>
      <c r="I292">
        <v>112544.98</v>
      </c>
      <c r="J292">
        <v>24116.78</v>
      </c>
      <c r="K292">
        <v>20097.32</v>
      </c>
      <c r="L292">
        <v>0</v>
      </c>
      <c r="M292">
        <v>11170.22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635964</v>
      </c>
      <c r="T292" s="2">
        <v>45516</v>
      </c>
      <c r="V292" t="s">
        <v>31</v>
      </c>
      <c r="W292">
        <v>2808</v>
      </c>
      <c r="X292">
        <v>0</v>
      </c>
      <c r="Y292" t="s">
        <v>551</v>
      </c>
      <c r="Z292">
        <v>193086</v>
      </c>
      <c r="AA292" t="s">
        <v>3122</v>
      </c>
      <c r="AB292">
        <v>68136</v>
      </c>
      <c r="AC292">
        <v>0.5</v>
      </c>
      <c r="AD292" t="s">
        <v>3532</v>
      </c>
    </row>
    <row r="293" spans="1:30" x14ac:dyDescent="0.25">
      <c r="A293">
        <v>7326</v>
      </c>
      <c r="B293" t="s">
        <v>2440</v>
      </c>
      <c r="C293" t="s">
        <v>2441</v>
      </c>
      <c r="D293" s="11">
        <f t="shared" si="4"/>
        <v>1414778.55</v>
      </c>
      <c r="E293">
        <v>1414778.55</v>
      </c>
      <c r="F293">
        <v>0</v>
      </c>
      <c r="G293">
        <v>0</v>
      </c>
      <c r="H293">
        <v>0</v>
      </c>
      <c r="I293">
        <v>198069</v>
      </c>
      <c r="J293">
        <v>42443.360000000001</v>
      </c>
      <c r="K293">
        <v>35369.47</v>
      </c>
      <c r="L293">
        <v>0</v>
      </c>
      <c r="M293">
        <v>11170.22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1127727</v>
      </c>
      <c r="T293" s="2">
        <v>45509</v>
      </c>
      <c r="V293" t="s">
        <v>31</v>
      </c>
      <c r="W293">
        <v>105408</v>
      </c>
      <c r="X293">
        <v>0</v>
      </c>
      <c r="Y293" t="s">
        <v>551</v>
      </c>
      <c r="Z293">
        <v>0</v>
      </c>
      <c r="AA293" t="s">
        <v>3122</v>
      </c>
      <c r="AB293">
        <v>409357</v>
      </c>
      <c r="AC293">
        <v>0.5</v>
      </c>
      <c r="AD293" t="s">
        <v>3533</v>
      </c>
    </row>
    <row r="294" spans="1:30" x14ac:dyDescent="0.25">
      <c r="A294">
        <v>7328</v>
      </c>
      <c r="B294" t="s">
        <v>2446</v>
      </c>
      <c r="C294" t="s">
        <v>1649</v>
      </c>
      <c r="D294" s="11">
        <f t="shared" si="4"/>
        <v>767373.9</v>
      </c>
      <c r="E294">
        <v>767373.9</v>
      </c>
      <c r="F294">
        <v>0</v>
      </c>
      <c r="G294">
        <v>0</v>
      </c>
      <c r="H294">
        <v>0</v>
      </c>
      <c r="I294">
        <v>107432.35</v>
      </c>
      <c r="J294">
        <v>23021.22</v>
      </c>
      <c r="K294">
        <v>19184.349999999999</v>
      </c>
      <c r="L294">
        <v>0</v>
      </c>
      <c r="M294">
        <v>11170.22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606565</v>
      </c>
      <c r="T294" s="2">
        <v>45516</v>
      </c>
      <c r="V294" t="s">
        <v>31</v>
      </c>
      <c r="W294">
        <v>105408</v>
      </c>
      <c r="X294">
        <v>0</v>
      </c>
      <c r="Y294" t="s">
        <v>551</v>
      </c>
      <c r="Z294">
        <v>0</v>
      </c>
      <c r="AA294" t="s">
        <v>3086</v>
      </c>
      <c r="AB294">
        <v>23931</v>
      </c>
      <c r="AC294">
        <v>-0.76</v>
      </c>
      <c r="AD294" t="s">
        <v>3534</v>
      </c>
    </row>
    <row r="295" spans="1:30" x14ac:dyDescent="0.25">
      <c r="A295">
        <v>7330</v>
      </c>
      <c r="B295" t="s">
        <v>2451</v>
      </c>
      <c r="C295" t="s">
        <v>1652</v>
      </c>
      <c r="D295" s="11">
        <f t="shared" si="4"/>
        <v>1552321.8</v>
      </c>
      <c r="E295">
        <v>1552321.8</v>
      </c>
      <c r="F295">
        <v>0</v>
      </c>
      <c r="G295">
        <v>0</v>
      </c>
      <c r="H295">
        <v>0</v>
      </c>
      <c r="I295">
        <v>217325.05</v>
      </c>
      <c r="J295">
        <v>46569.65</v>
      </c>
      <c r="K295">
        <v>38808.050000000003</v>
      </c>
      <c r="L295">
        <v>0</v>
      </c>
      <c r="M295">
        <v>11170.22</v>
      </c>
      <c r="N295">
        <v>0</v>
      </c>
      <c r="O295">
        <v>311627</v>
      </c>
      <c r="P295">
        <v>0</v>
      </c>
      <c r="Q295">
        <v>0</v>
      </c>
      <c r="R295">
        <v>0</v>
      </c>
      <c r="S295">
        <v>926822</v>
      </c>
      <c r="T295" s="2">
        <v>45530</v>
      </c>
      <c r="V295" t="s">
        <v>31</v>
      </c>
      <c r="W295">
        <v>105408</v>
      </c>
      <c r="X295">
        <v>0</v>
      </c>
      <c r="Y295" t="s">
        <v>551</v>
      </c>
      <c r="Z295">
        <v>0</v>
      </c>
      <c r="AA295" t="s">
        <v>3122</v>
      </c>
      <c r="AB295">
        <v>231770</v>
      </c>
      <c r="AC295">
        <v>0.17</v>
      </c>
      <c r="AD295" t="s">
        <v>3535</v>
      </c>
    </row>
    <row r="296" spans="1:30" x14ac:dyDescent="0.25">
      <c r="A296">
        <v>7332</v>
      </c>
      <c r="B296" t="s">
        <v>2456</v>
      </c>
      <c r="C296" t="s">
        <v>1654</v>
      </c>
      <c r="D296" s="11">
        <f t="shared" si="4"/>
        <v>1393612.47</v>
      </c>
      <c r="E296">
        <v>1086140.2</v>
      </c>
      <c r="F296">
        <v>0</v>
      </c>
      <c r="G296">
        <v>0</v>
      </c>
      <c r="H296">
        <v>0</v>
      </c>
      <c r="I296">
        <v>195105.75</v>
      </c>
      <c r="J296">
        <v>41808.379999999997</v>
      </c>
      <c r="K296">
        <v>34840.31</v>
      </c>
      <c r="L296">
        <v>0</v>
      </c>
      <c r="M296">
        <v>11170.22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1110688</v>
      </c>
      <c r="T296" s="2">
        <v>45524</v>
      </c>
      <c r="V296" t="s">
        <v>31</v>
      </c>
      <c r="W296">
        <v>103907</v>
      </c>
      <c r="X296">
        <v>0</v>
      </c>
      <c r="Y296" t="s">
        <v>551</v>
      </c>
      <c r="Z296">
        <v>307472.27</v>
      </c>
      <c r="AA296" t="s">
        <v>3086</v>
      </c>
      <c r="AB296">
        <v>253033</v>
      </c>
      <c r="AC296">
        <v>0.19</v>
      </c>
      <c r="AD296" t="s">
        <v>3536</v>
      </c>
    </row>
    <row r="297" spans="1:30" x14ac:dyDescent="0.25">
      <c r="A297">
        <v>7334</v>
      </c>
      <c r="B297" t="s">
        <v>2461</v>
      </c>
      <c r="C297" t="s">
        <v>1656</v>
      </c>
      <c r="D297" s="11">
        <f t="shared" si="4"/>
        <v>1624983.68</v>
      </c>
      <c r="E297">
        <v>1624983.68</v>
      </c>
      <c r="F297">
        <v>0</v>
      </c>
      <c r="G297">
        <v>0</v>
      </c>
      <c r="H297">
        <v>0</v>
      </c>
      <c r="I297">
        <v>227497.71</v>
      </c>
      <c r="J297">
        <v>48749.51</v>
      </c>
      <c r="K297">
        <v>40624.589999999997</v>
      </c>
      <c r="L297">
        <v>0</v>
      </c>
      <c r="M297">
        <v>11170.22</v>
      </c>
      <c r="N297">
        <v>0</v>
      </c>
      <c r="O297">
        <v>0</v>
      </c>
      <c r="P297">
        <v>0</v>
      </c>
      <c r="Q297">
        <v>-40000</v>
      </c>
      <c r="R297">
        <v>0</v>
      </c>
      <c r="S297">
        <v>1256941</v>
      </c>
      <c r="T297" s="2">
        <v>45524</v>
      </c>
      <c r="V297" t="s">
        <v>31</v>
      </c>
      <c r="W297">
        <v>105408</v>
      </c>
      <c r="X297">
        <v>0</v>
      </c>
      <c r="Y297" t="s">
        <v>551</v>
      </c>
      <c r="Z297">
        <v>0</v>
      </c>
      <c r="AA297" t="s">
        <v>3122</v>
      </c>
      <c r="AB297">
        <v>252267.5</v>
      </c>
      <c r="AC297">
        <v>-0.65</v>
      </c>
      <c r="AD297" t="s">
        <v>3537</v>
      </c>
    </row>
    <row r="298" spans="1:30" x14ac:dyDescent="0.25">
      <c r="A298">
        <v>7335</v>
      </c>
      <c r="B298" t="s">
        <v>2463</v>
      </c>
      <c r="C298" t="s">
        <v>1659</v>
      </c>
      <c r="D298" s="11">
        <f t="shared" si="4"/>
        <v>879729</v>
      </c>
      <c r="E298">
        <v>879729</v>
      </c>
      <c r="F298">
        <v>0</v>
      </c>
      <c r="G298">
        <v>0</v>
      </c>
      <c r="H298">
        <v>0</v>
      </c>
      <c r="I298">
        <v>123162.06</v>
      </c>
      <c r="J298">
        <v>26391.87</v>
      </c>
      <c r="K298">
        <v>21993.23</v>
      </c>
      <c r="L298">
        <v>0</v>
      </c>
      <c r="M298">
        <v>11170.22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697012</v>
      </c>
      <c r="T298" s="2">
        <v>45524</v>
      </c>
      <c r="V298" t="s">
        <v>31</v>
      </c>
      <c r="W298" t="s">
        <v>2789</v>
      </c>
      <c r="X298">
        <v>0</v>
      </c>
      <c r="Y298" t="s">
        <v>551</v>
      </c>
      <c r="Z298">
        <v>0</v>
      </c>
      <c r="AA298" t="s">
        <v>3086</v>
      </c>
      <c r="AB298">
        <v>52492.5</v>
      </c>
      <c r="AC298">
        <v>0.38</v>
      </c>
      <c r="AD298" t="s">
        <v>3538</v>
      </c>
    </row>
    <row r="299" spans="1:30" x14ac:dyDescent="0.25">
      <c r="A299">
        <v>7336</v>
      </c>
      <c r="B299" t="s">
        <v>2465</v>
      </c>
      <c r="C299" t="s">
        <v>1662</v>
      </c>
      <c r="D299" s="11">
        <f t="shared" si="4"/>
        <v>1506513.45</v>
      </c>
      <c r="E299">
        <v>1506513.45</v>
      </c>
      <c r="F299">
        <v>0</v>
      </c>
      <c r="G299">
        <v>0</v>
      </c>
      <c r="H299">
        <v>0</v>
      </c>
      <c r="I299">
        <v>210911.88</v>
      </c>
      <c r="J299">
        <v>45195.4</v>
      </c>
      <c r="K299">
        <v>37662.839999999997</v>
      </c>
      <c r="L299">
        <v>0</v>
      </c>
      <c r="M299">
        <v>11170.22</v>
      </c>
      <c r="N299">
        <v>0</v>
      </c>
      <c r="O299">
        <v>0</v>
      </c>
      <c r="P299">
        <v>0</v>
      </c>
      <c r="Q299">
        <v>-40000</v>
      </c>
      <c r="R299">
        <v>0</v>
      </c>
      <c r="S299">
        <v>1161573</v>
      </c>
      <c r="T299" s="2">
        <v>45524</v>
      </c>
      <c r="V299" t="s">
        <v>31</v>
      </c>
      <c r="W299">
        <v>105408</v>
      </c>
      <c r="X299">
        <v>0</v>
      </c>
      <c r="Y299" t="s">
        <v>551</v>
      </c>
      <c r="Z299">
        <v>0</v>
      </c>
      <c r="AA299" t="s">
        <v>3122</v>
      </c>
      <c r="AB299">
        <v>411852</v>
      </c>
      <c r="AC299">
        <v>-0.11</v>
      </c>
      <c r="AD299" t="s">
        <v>3539</v>
      </c>
    </row>
    <row r="300" spans="1:30" x14ac:dyDescent="0.25">
      <c r="A300">
        <v>7337</v>
      </c>
      <c r="B300" t="s">
        <v>2792</v>
      </c>
      <c r="C300" t="s">
        <v>2793</v>
      </c>
      <c r="D300" s="11">
        <f t="shared" si="4"/>
        <v>1143028.8599999999</v>
      </c>
      <c r="E300">
        <v>896028.1</v>
      </c>
      <c r="F300">
        <v>0</v>
      </c>
      <c r="G300">
        <v>0</v>
      </c>
      <c r="H300">
        <v>0</v>
      </c>
      <c r="I300">
        <v>160024.03</v>
      </c>
      <c r="J300">
        <v>34290.86</v>
      </c>
      <c r="K300">
        <v>28575.72</v>
      </c>
      <c r="L300">
        <v>0</v>
      </c>
      <c r="M300">
        <v>11170.22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908968</v>
      </c>
      <c r="T300" s="2">
        <v>45547</v>
      </c>
      <c r="V300" t="s">
        <v>31</v>
      </c>
      <c r="W300">
        <v>119906</v>
      </c>
      <c r="X300">
        <v>0</v>
      </c>
      <c r="Y300" t="s">
        <v>551</v>
      </c>
      <c r="Z300">
        <v>247000.76</v>
      </c>
      <c r="AA300" t="s">
        <v>3086</v>
      </c>
      <c r="AB300">
        <v>83988</v>
      </c>
      <c r="AC300">
        <v>-0.03</v>
      </c>
      <c r="AD300" t="s">
        <v>3540</v>
      </c>
    </row>
    <row r="301" spans="1:30" x14ac:dyDescent="0.25">
      <c r="A301">
        <v>7338</v>
      </c>
      <c r="B301" t="s">
        <v>2795</v>
      </c>
      <c r="C301" t="s">
        <v>1664</v>
      </c>
      <c r="D301" s="11">
        <f t="shared" si="4"/>
        <v>974485.07</v>
      </c>
      <c r="E301">
        <v>887425.2</v>
      </c>
      <c r="F301">
        <v>0</v>
      </c>
      <c r="G301">
        <v>0</v>
      </c>
      <c r="H301">
        <v>0</v>
      </c>
      <c r="I301">
        <v>136427.91</v>
      </c>
      <c r="J301">
        <v>29234.55</v>
      </c>
      <c r="K301">
        <v>24362.13</v>
      </c>
      <c r="L301">
        <v>0</v>
      </c>
      <c r="M301">
        <v>11170.22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773290</v>
      </c>
      <c r="T301" s="2">
        <v>45547</v>
      </c>
      <c r="V301" t="s">
        <v>31</v>
      </c>
      <c r="W301">
        <v>105408</v>
      </c>
      <c r="X301">
        <v>0</v>
      </c>
      <c r="Y301" t="s">
        <v>551</v>
      </c>
      <c r="Z301">
        <v>87059.87</v>
      </c>
      <c r="AA301" t="s">
        <v>3086</v>
      </c>
      <c r="AB301">
        <v>50430</v>
      </c>
      <c r="AC301">
        <v>-0.26</v>
      </c>
      <c r="AD301" t="s">
        <v>3541</v>
      </c>
    </row>
    <row r="302" spans="1:30" x14ac:dyDescent="0.25">
      <c r="A302">
        <v>7339</v>
      </c>
      <c r="B302" t="s">
        <v>2796</v>
      </c>
      <c r="C302" t="s">
        <v>1665</v>
      </c>
      <c r="D302" s="11">
        <f t="shared" si="4"/>
        <v>1259680.3799999999</v>
      </c>
      <c r="E302">
        <v>985121.1</v>
      </c>
      <c r="F302">
        <v>0</v>
      </c>
      <c r="G302">
        <v>0</v>
      </c>
      <c r="H302">
        <v>0</v>
      </c>
      <c r="I302">
        <v>176355.25</v>
      </c>
      <c r="J302">
        <v>37790.410000000003</v>
      </c>
      <c r="K302">
        <v>31492.01</v>
      </c>
      <c r="L302">
        <v>0</v>
      </c>
      <c r="M302">
        <v>11170.22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1002873</v>
      </c>
      <c r="T302" s="2">
        <v>45544</v>
      </c>
      <c r="V302" t="s">
        <v>31</v>
      </c>
      <c r="W302">
        <v>2808</v>
      </c>
      <c r="X302">
        <v>0</v>
      </c>
      <c r="Y302" t="s">
        <v>551</v>
      </c>
      <c r="Z302">
        <v>274559.28000000003</v>
      </c>
      <c r="AA302" t="s">
        <v>3086</v>
      </c>
      <c r="AB302">
        <v>144504</v>
      </c>
      <c r="AC302">
        <v>0.51</v>
      </c>
      <c r="AD302" t="s">
        <v>3542</v>
      </c>
    </row>
    <row r="303" spans="1:30" x14ac:dyDescent="0.25">
      <c r="A303">
        <v>7341</v>
      </c>
      <c r="B303" t="s">
        <v>2802</v>
      </c>
      <c r="C303" t="s">
        <v>1668</v>
      </c>
      <c r="D303" s="11">
        <f t="shared" si="4"/>
        <v>980720</v>
      </c>
      <c r="E303">
        <v>980720</v>
      </c>
      <c r="F303">
        <v>0</v>
      </c>
      <c r="G303">
        <v>0</v>
      </c>
      <c r="H303">
        <v>0</v>
      </c>
      <c r="I303">
        <v>137300.79999999999</v>
      </c>
      <c r="J303">
        <v>29421.599999999999</v>
      </c>
      <c r="K303">
        <v>24518</v>
      </c>
      <c r="L303">
        <v>0</v>
      </c>
      <c r="M303">
        <v>11170.22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778309</v>
      </c>
      <c r="T303" s="2">
        <v>45554</v>
      </c>
      <c r="V303" t="s">
        <v>31</v>
      </c>
      <c r="W303">
        <v>125707</v>
      </c>
      <c r="X303">
        <v>0</v>
      </c>
      <c r="Y303" t="s">
        <v>551</v>
      </c>
      <c r="Z303">
        <v>0</v>
      </c>
      <c r="AA303" t="s">
        <v>3083</v>
      </c>
      <c r="AB303">
        <v>0</v>
      </c>
      <c r="AC303">
        <v>-0.38</v>
      </c>
      <c r="AD303" t="s">
        <v>3454</v>
      </c>
    </row>
    <row r="304" spans="1:30" x14ac:dyDescent="0.25">
      <c r="A304">
        <v>7342</v>
      </c>
      <c r="B304" t="s">
        <v>2804</v>
      </c>
      <c r="C304" t="s">
        <v>1671</v>
      </c>
      <c r="D304" s="11">
        <f t="shared" si="4"/>
        <v>885548.2</v>
      </c>
      <c r="E304">
        <v>885548.2</v>
      </c>
      <c r="F304">
        <v>0</v>
      </c>
      <c r="G304">
        <v>0</v>
      </c>
      <c r="H304">
        <v>0</v>
      </c>
      <c r="I304">
        <v>123976.76</v>
      </c>
      <c r="J304">
        <v>26566.45</v>
      </c>
      <c r="K304">
        <v>22138.71</v>
      </c>
      <c r="L304">
        <v>0</v>
      </c>
      <c r="M304">
        <v>11170.22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701696</v>
      </c>
      <c r="T304" s="2">
        <v>45560</v>
      </c>
      <c r="V304" t="s">
        <v>31</v>
      </c>
      <c r="W304">
        <v>2808</v>
      </c>
      <c r="X304">
        <v>0</v>
      </c>
      <c r="Y304" t="s">
        <v>551</v>
      </c>
      <c r="Z304">
        <v>0</v>
      </c>
      <c r="AA304" t="s">
        <v>3086</v>
      </c>
      <c r="AB304">
        <v>41581.5</v>
      </c>
      <c r="AC304">
        <v>-0.06</v>
      </c>
      <c r="AD304" t="s">
        <v>3543</v>
      </c>
    </row>
    <row r="305" spans="1:30" x14ac:dyDescent="0.25">
      <c r="A305">
        <v>7344</v>
      </c>
      <c r="B305" t="s">
        <v>3066</v>
      </c>
      <c r="C305" t="s">
        <v>1674</v>
      </c>
      <c r="D305" s="11">
        <f t="shared" si="4"/>
        <v>2245512.2000000002</v>
      </c>
      <c r="E305">
        <v>2245512.2000000002</v>
      </c>
      <c r="F305">
        <v>0</v>
      </c>
      <c r="G305">
        <v>0</v>
      </c>
      <c r="H305">
        <v>0</v>
      </c>
      <c r="I305">
        <v>314371.7</v>
      </c>
      <c r="J305">
        <v>67365.36</v>
      </c>
      <c r="K305">
        <v>56137.8</v>
      </c>
      <c r="L305">
        <v>0</v>
      </c>
      <c r="M305">
        <v>11170.22</v>
      </c>
      <c r="N305">
        <v>0</v>
      </c>
      <c r="O305">
        <v>538940.1</v>
      </c>
      <c r="P305">
        <v>0</v>
      </c>
      <c r="Q305">
        <v>0</v>
      </c>
      <c r="R305">
        <v>0</v>
      </c>
      <c r="S305">
        <v>1257527</v>
      </c>
      <c r="T305" s="2">
        <v>45575</v>
      </c>
      <c r="V305" t="s">
        <v>31</v>
      </c>
      <c r="W305">
        <v>105408</v>
      </c>
      <c r="X305">
        <v>0</v>
      </c>
      <c r="Y305" t="s">
        <v>551</v>
      </c>
      <c r="Z305">
        <v>0</v>
      </c>
      <c r="AA305" t="s">
        <v>3086</v>
      </c>
      <c r="AB305">
        <v>546534</v>
      </c>
      <c r="AC305">
        <v>-0.02</v>
      </c>
      <c r="AD305" t="s">
        <v>3544</v>
      </c>
    </row>
    <row r="306" spans="1:30" x14ac:dyDescent="0.25">
      <c r="A306">
        <v>7351</v>
      </c>
      <c r="B306" t="s">
        <v>3071</v>
      </c>
      <c r="C306" t="s">
        <v>1692</v>
      </c>
      <c r="D306" s="11">
        <f t="shared" si="4"/>
        <v>929876.69</v>
      </c>
      <c r="E306">
        <v>929876.69</v>
      </c>
      <c r="F306">
        <v>0</v>
      </c>
      <c r="G306">
        <v>0</v>
      </c>
      <c r="H306">
        <v>0</v>
      </c>
      <c r="I306">
        <v>130182.73</v>
      </c>
      <c r="J306">
        <v>27896.3</v>
      </c>
      <c r="K306">
        <v>23246.92</v>
      </c>
      <c r="L306">
        <v>0</v>
      </c>
      <c r="M306">
        <v>11170.22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737381</v>
      </c>
      <c r="T306" s="2">
        <v>45581</v>
      </c>
      <c r="V306" t="s">
        <v>31</v>
      </c>
      <c r="W306">
        <v>105408</v>
      </c>
      <c r="X306">
        <v>0</v>
      </c>
      <c r="Y306" t="s">
        <v>551</v>
      </c>
      <c r="Z306">
        <v>0</v>
      </c>
      <c r="AA306" t="s">
        <v>3086</v>
      </c>
      <c r="AB306">
        <v>79940.34</v>
      </c>
      <c r="AC306">
        <v>0.48</v>
      </c>
      <c r="AD306" t="s">
        <v>3545</v>
      </c>
    </row>
    <row r="307" spans="1:30" x14ac:dyDescent="0.25">
      <c r="A307">
        <v>7354</v>
      </c>
      <c r="B307" t="s">
        <v>3546</v>
      </c>
      <c r="C307" t="s">
        <v>1699</v>
      </c>
      <c r="D307" s="11">
        <f t="shared" si="4"/>
        <v>802027.2</v>
      </c>
      <c r="E307">
        <v>631438.69999999995</v>
      </c>
      <c r="F307">
        <v>0</v>
      </c>
      <c r="G307">
        <v>0</v>
      </c>
      <c r="H307">
        <v>0</v>
      </c>
      <c r="I307">
        <v>112283.8</v>
      </c>
      <c r="J307">
        <v>24718.16</v>
      </c>
      <c r="K307">
        <v>20050.68</v>
      </c>
      <c r="L307">
        <v>0</v>
      </c>
      <c r="M307">
        <v>11170.22</v>
      </c>
      <c r="N307">
        <v>0</v>
      </c>
      <c r="O307">
        <v>0</v>
      </c>
      <c r="P307">
        <v>0</v>
      </c>
      <c r="Q307">
        <v>657.35</v>
      </c>
      <c r="R307">
        <v>657.35</v>
      </c>
      <c r="S307">
        <v>634462</v>
      </c>
      <c r="T307" s="2">
        <v>45583</v>
      </c>
      <c r="V307" t="s">
        <v>31</v>
      </c>
      <c r="W307">
        <v>122401</v>
      </c>
      <c r="X307">
        <v>0</v>
      </c>
      <c r="Y307" t="s">
        <v>551</v>
      </c>
      <c r="Z307">
        <v>170588.5</v>
      </c>
      <c r="AA307" t="s">
        <v>3086</v>
      </c>
      <c r="AB307">
        <v>63816</v>
      </c>
      <c r="AC307">
        <v>0.31</v>
      </c>
      <c r="AD307" t="s">
        <v>3547</v>
      </c>
    </row>
    <row r="308" spans="1:30" x14ac:dyDescent="0.25">
      <c r="A308">
        <v>7355</v>
      </c>
      <c r="B308" t="s">
        <v>3073</v>
      </c>
      <c r="C308" t="s">
        <v>1700</v>
      </c>
      <c r="D308" s="11">
        <f t="shared" si="4"/>
        <v>1181383.08</v>
      </c>
      <c r="E308">
        <v>925613.7</v>
      </c>
      <c r="F308">
        <v>0</v>
      </c>
      <c r="G308">
        <v>0</v>
      </c>
      <c r="H308">
        <v>0</v>
      </c>
      <c r="I308">
        <v>165393.63</v>
      </c>
      <c r="J308">
        <v>35441.49</v>
      </c>
      <c r="K308">
        <v>29534.58</v>
      </c>
      <c r="L308">
        <v>0</v>
      </c>
      <c r="M308">
        <v>11170.22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939843</v>
      </c>
      <c r="T308" s="2">
        <v>45583</v>
      </c>
      <c r="V308" t="s">
        <v>31</v>
      </c>
      <c r="W308">
        <v>105408</v>
      </c>
      <c r="X308">
        <v>0</v>
      </c>
      <c r="Y308" t="s">
        <v>551</v>
      </c>
      <c r="Z308">
        <v>255769.38</v>
      </c>
      <c r="AA308" t="s">
        <v>3086</v>
      </c>
      <c r="AB308">
        <v>94074</v>
      </c>
      <c r="AC308">
        <v>-0.16</v>
      </c>
      <c r="AD308" t="s">
        <v>3478</v>
      </c>
    </row>
    <row r="309" spans="1:30" x14ac:dyDescent="0.25">
      <c r="A309">
        <v>7358</v>
      </c>
      <c r="B309" t="s">
        <v>3548</v>
      </c>
      <c r="C309" t="s">
        <v>3549</v>
      </c>
      <c r="D309" s="11">
        <f t="shared" si="4"/>
        <v>554764.80000000005</v>
      </c>
      <c r="E309">
        <v>554764.80000000005</v>
      </c>
      <c r="F309">
        <v>0</v>
      </c>
      <c r="G309">
        <v>0</v>
      </c>
      <c r="H309">
        <v>0</v>
      </c>
      <c r="I309">
        <v>77667.06</v>
      </c>
      <c r="J309">
        <v>16642.939999999999</v>
      </c>
      <c r="K309">
        <v>13869.12</v>
      </c>
      <c r="L309">
        <v>0</v>
      </c>
      <c r="M309">
        <v>11170.22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435415</v>
      </c>
      <c r="T309" s="2">
        <v>45583</v>
      </c>
      <c r="V309" t="s">
        <v>31</v>
      </c>
      <c r="W309">
        <v>105408</v>
      </c>
      <c r="X309">
        <v>0</v>
      </c>
      <c r="Y309" t="s">
        <v>551</v>
      </c>
      <c r="Z309">
        <v>0</v>
      </c>
      <c r="AA309" t="s">
        <v>3231</v>
      </c>
      <c r="AB309">
        <v>0</v>
      </c>
      <c r="AC309">
        <v>-0.46</v>
      </c>
      <c r="AD309" t="s">
        <v>3550</v>
      </c>
    </row>
    <row r="310" spans="1:30" x14ac:dyDescent="0.25">
      <c r="A310">
        <v>7360</v>
      </c>
      <c r="B310" t="s">
        <v>3078</v>
      </c>
      <c r="C310" t="s">
        <v>1707</v>
      </c>
      <c r="D310" s="11">
        <f t="shared" si="4"/>
        <v>2378257.9500000002</v>
      </c>
      <c r="E310">
        <v>2378257.9500000002</v>
      </c>
      <c r="F310">
        <v>0</v>
      </c>
      <c r="G310">
        <v>0</v>
      </c>
      <c r="H310">
        <v>0</v>
      </c>
      <c r="I310">
        <v>332956.09999999998</v>
      </c>
      <c r="J310">
        <v>71347.73</v>
      </c>
      <c r="K310">
        <v>59456.45</v>
      </c>
      <c r="L310">
        <v>0</v>
      </c>
      <c r="M310">
        <v>11170.22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1903328</v>
      </c>
      <c r="T310" s="2">
        <v>45589</v>
      </c>
      <c r="V310" t="s">
        <v>31</v>
      </c>
      <c r="W310">
        <v>105408</v>
      </c>
      <c r="X310">
        <v>0</v>
      </c>
      <c r="Y310" t="s">
        <v>551</v>
      </c>
      <c r="Z310">
        <v>0</v>
      </c>
      <c r="AA310" t="s">
        <v>3122</v>
      </c>
      <c r="AB310">
        <v>638562</v>
      </c>
      <c r="AC310">
        <v>0.55000000000000004</v>
      </c>
      <c r="AD310" t="s">
        <v>3551</v>
      </c>
    </row>
    <row r="311" spans="1:30" x14ac:dyDescent="0.25">
      <c r="A311">
        <v>7361</v>
      </c>
      <c r="B311" t="s">
        <v>3297</v>
      </c>
      <c r="C311" t="s">
        <v>1710</v>
      </c>
      <c r="D311" s="11">
        <f t="shared" si="4"/>
        <v>2593161.6</v>
      </c>
      <c r="E311">
        <v>2593161.6</v>
      </c>
      <c r="F311">
        <v>0</v>
      </c>
      <c r="G311">
        <v>0</v>
      </c>
      <c r="H311">
        <v>0</v>
      </c>
      <c r="I311">
        <v>363042.63</v>
      </c>
      <c r="J311">
        <v>77794.850000000006</v>
      </c>
      <c r="K311">
        <v>64829.04</v>
      </c>
      <c r="L311">
        <v>0</v>
      </c>
      <c r="M311">
        <v>11170.22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2076325</v>
      </c>
      <c r="T311" s="2">
        <v>45589</v>
      </c>
      <c r="V311" t="s">
        <v>31</v>
      </c>
      <c r="W311">
        <v>105408</v>
      </c>
      <c r="X311">
        <v>0</v>
      </c>
      <c r="Y311" t="s">
        <v>551</v>
      </c>
      <c r="Z311">
        <v>0</v>
      </c>
      <c r="AA311" t="s">
        <v>3122</v>
      </c>
      <c r="AB311">
        <v>748769</v>
      </c>
      <c r="AC311">
        <v>0.14000000000000001</v>
      </c>
      <c r="AD311" t="s">
        <v>3552</v>
      </c>
    </row>
    <row r="312" spans="1:30" x14ac:dyDescent="0.25">
      <c r="A312">
        <v>7362</v>
      </c>
      <c r="B312" t="s">
        <v>3081</v>
      </c>
      <c r="C312" t="s">
        <v>1713</v>
      </c>
      <c r="D312" s="11">
        <f t="shared" si="4"/>
        <v>1847290.5</v>
      </c>
      <c r="E312">
        <v>1847290.5</v>
      </c>
      <c r="F312">
        <v>0</v>
      </c>
      <c r="G312">
        <v>0</v>
      </c>
      <c r="H312">
        <v>0</v>
      </c>
      <c r="I312">
        <v>258620.68</v>
      </c>
      <c r="J312">
        <v>55418.720000000001</v>
      </c>
      <c r="K312">
        <v>46182.26</v>
      </c>
      <c r="L312">
        <v>0</v>
      </c>
      <c r="M312">
        <v>11170.22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1475898</v>
      </c>
      <c r="T312" s="2">
        <v>45581</v>
      </c>
      <c r="V312" t="s">
        <v>31</v>
      </c>
      <c r="W312">
        <v>105408</v>
      </c>
      <c r="X312">
        <v>0</v>
      </c>
      <c r="Y312" t="s">
        <v>551</v>
      </c>
      <c r="Z312">
        <v>0</v>
      </c>
      <c r="AA312" t="s">
        <v>3122</v>
      </c>
      <c r="AB312">
        <v>517156</v>
      </c>
      <c r="AC312">
        <v>-0.62</v>
      </c>
      <c r="AD312" t="s">
        <v>3553</v>
      </c>
    </row>
    <row r="313" spans="1:30" x14ac:dyDescent="0.25">
      <c r="A313">
        <v>7364</v>
      </c>
      <c r="B313" t="s">
        <v>3554</v>
      </c>
      <c r="C313" t="s">
        <v>1718</v>
      </c>
      <c r="D313" s="11">
        <f t="shared" si="4"/>
        <v>220392.12</v>
      </c>
      <c r="E313">
        <v>170939</v>
      </c>
      <c r="F313">
        <v>0</v>
      </c>
      <c r="G313">
        <v>0</v>
      </c>
      <c r="H313">
        <v>0</v>
      </c>
      <c r="I313">
        <v>30854.89</v>
      </c>
      <c r="J313">
        <v>16251.84</v>
      </c>
      <c r="K313">
        <v>5509.8</v>
      </c>
      <c r="L313">
        <v>0</v>
      </c>
      <c r="M313">
        <v>11170.22</v>
      </c>
      <c r="N313">
        <v>0</v>
      </c>
      <c r="O313">
        <v>0</v>
      </c>
      <c r="P313">
        <v>0</v>
      </c>
      <c r="Q313">
        <v>9640.08</v>
      </c>
      <c r="R313">
        <v>9640.08</v>
      </c>
      <c r="S313">
        <v>166245</v>
      </c>
      <c r="T313" s="2">
        <v>45617</v>
      </c>
      <c r="V313" t="s">
        <v>31</v>
      </c>
      <c r="W313">
        <v>3009</v>
      </c>
      <c r="X313">
        <v>0</v>
      </c>
      <c r="Y313" t="s">
        <v>551</v>
      </c>
      <c r="Z313">
        <v>49453.120000000003</v>
      </c>
      <c r="AA313" t="s">
        <v>3086</v>
      </c>
      <c r="AB313">
        <v>16366.5</v>
      </c>
      <c r="AC313">
        <v>-0.45</v>
      </c>
      <c r="AD313" t="s">
        <v>3392</v>
      </c>
    </row>
    <row r="314" spans="1:30" x14ac:dyDescent="0.25">
      <c r="A314">
        <v>7365</v>
      </c>
      <c r="B314" t="s">
        <v>3555</v>
      </c>
      <c r="C314" t="s">
        <v>1720</v>
      </c>
      <c r="D314" s="11">
        <f t="shared" si="4"/>
        <v>1210204.47</v>
      </c>
      <c r="E314">
        <v>1210204.47</v>
      </c>
      <c r="F314">
        <v>0</v>
      </c>
      <c r="G314">
        <v>0</v>
      </c>
      <c r="H314">
        <v>0</v>
      </c>
      <c r="I314">
        <v>169428.62</v>
      </c>
      <c r="J314">
        <v>36306.129999999997</v>
      </c>
      <c r="K314">
        <v>30255.11</v>
      </c>
      <c r="L314">
        <v>0</v>
      </c>
      <c r="M314">
        <v>11170.22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963044</v>
      </c>
      <c r="T314" s="2">
        <v>45612</v>
      </c>
      <c r="V314" t="s">
        <v>31</v>
      </c>
      <c r="W314">
        <v>105408</v>
      </c>
      <c r="X314">
        <v>0</v>
      </c>
      <c r="Y314" t="s">
        <v>551</v>
      </c>
      <c r="Z314">
        <v>0</v>
      </c>
      <c r="AA314" t="s">
        <v>3086</v>
      </c>
      <c r="AB314">
        <v>247316</v>
      </c>
      <c r="AC314">
        <v>-0.39</v>
      </c>
      <c r="AD314" t="s">
        <v>3556</v>
      </c>
    </row>
    <row r="315" spans="1:30" x14ac:dyDescent="0.25">
      <c r="A315">
        <v>316</v>
      </c>
      <c r="B315" t="s">
        <v>40</v>
      </c>
      <c r="C315" t="s">
        <v>41</v>
      </c>
      <c r="D315" s="11">
        <f t="shared" si="4"/>
        <v>300000</v>
      </c>
      <c r="E315">
        <v>300000</v>
      </c>
      <c r="F315">
        <v>0</v>
      </c>
      <c r="G315">
        <v>0</v>
      </c>
      <c r="H315">
        <v>0</v>
      </c>
      <c r="I315">
        <v>33000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267000</v>
      </c>
      <c r="T315" s="2">
        <v>45310</v>
      </c>
      <c r="V315">
        <v>1</v>
      </c>
      <c r="W315" t="s">
        <v>42</v>
      </c>
      <c r="X315">
        <v>0</v>
      </c>
      <c r="Y315" t="s">
        <v>551</v>
      </c>
      <c r="Z315">
        <v>0</v>
      </c>
      <c r="AA315" t="s">
        <v>43</v>
      </c>
      <c r="AB315">
        <v>0</v>
      </c>
      <c r="AC315">
        <v>0</v>
      </c>
      <c r="AD315" t="s">
        <v>3807</v>
      </c>
    </row>
    <row r="316" spans="1:30" x14ac:dyDescent="0.25">
      <c r="A316">
        <v>348</v>
      </c>
      <c r="B316" t="s">
        <v>44</v>
      </c>
      <c r="C316" t="s">
        <v>45</v>
      </c>
      <c r="D316" s="11">
        <f t="shared" si="4"/>
        <v>300000</v>
      </c>
      <c r="E316">
        <v>300000</v>
      </c>
      <c r="F316">
        <v>0</v>
      </c>
      <c r="G316">
        <v>0</v>
      </c>
      <c r="H316">
        <v>0</v>
      </c>
      <c r="I316">
        <v>33000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267000</v>
      </c>
      <c r="T316" s="2">
        <v>44501</v>
      </c>
      <c r="V316">
        <v>1</v>
      </c>
      <c r="W316" t="s">
        <v>42</v>
      </c>
      <c r="X316">
        <v>0</v>
      </c>
      <c r="Y316" t="s">
        <v>551</v>
      </c>
      <c r="Z316">
        <v>0</v>
      </c>
      <c r="AA316" t="s">
        <v>43</v>
      </c>
      <c r="AB316">
        <v>0</v>
      </c>
      <c r="AC316">
        <v>0</v>
      </c>
      <c r="AD316" t="s">
        <v>3807</v>
      </c>
    </row>
    <row r="317" spans="1:30" x14ac:dyDescent="0.25">
      <c r="A317">
        <v>366</v>
      </c>
      <c r="B317" t="s">
        <v>46</v>
      </c>
      <c r="C317" t="s">
        <v>47</v>
      </c>
      <c r="D317" s="11">
        <f t="shared" si="4"/>
        <v>300000</v>
      </c>
      <c r="E317">
        <v>300000</v>
      </c>
      <c r="F317">
        <v>0</v>
      </c>
      <c r="G317">
        <v>0</v>
      </c>
      <c r="H317">
        <v>0</v>
      </c>
      <c r="I317">
        <v>33000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267000</v>
      </c>
      <c r="T317" s="2">
        <v>45246</v>
      </c>
      <c r="V317">
        <v>1</v>
      </c>
      <c r="W317" t="s">
        <v>42</v>
      </c>
      <c r="X317">
        <v>0</v>
      </c>
      <c r="Y317" t="s">
        <v>551</v>
      </c>
      <c r="Z317">
        <v>0</v>
      </c>
      <c r="AA317" t="s">
        <v>43</v>
      </c>
      <c r="AB317">
        <v>0</v>
      </c>
      <c r="AC317">
        <v>0</v>
      </c>
      <c r="AD317" t="s">
        <v>3807</v>
      </c>
    </row>
    <row r="318" spans="1:30" x14ac:dyDescent="0.25">
      <c r="A318">
        <v>385</v>
      </c>
      <c r="B318" t="s">
        <v>53</v>
      </c>
      <c r="C318" t="s">
        <v>54</v>
      </c>
      <c r="D318" s="11">
        <f t="shared" si="4"/>
        <v>300000</v>
      </c>
      <c r="E318">
        <v>300000</v>
      </c>
      <c r="F318">
        <v>0</v>
      </c>
      <c r="G318">
        <v>0</v>
      </c>
      <c r="H318">
        <v>0</v>
      </c>
      <c r="I318">
        <v>33000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267000</v>
      </c>
      <c r="T318" s="2">
        <v>45505</v>
      </c>
      <c r="U318" s="2">
        <v>45632</v>
      </c>
      <c r="V318" t="s">
        <v>31</v>
      </c>
      <c r="W318" t="s">
        <v>42</v>
      </c>
      <c r="X318">
        <v>0</v>
      </c>
      <c r="Y318" t="s">
        <v>551</v>
      </c>
      <c r="Z318">
        <v>0</v>
      </c>
      <c r="AA318" t="s">
        <v>43</v>
      </c>
      <c r="AB318">
        <v>0</v>
      </c>
      <c r="AC318">
        <v>0</v>
      </c>
      <c r="AD318" t="s">
        <v>3807</v>
      </c>
    </row>
    <row r="319" spans="1:30" x14ac:dyDescent="0.25">
      <c r="A319">
        <v>560</v>
      </c>
      <c r="B319" t="s">
        <v>59</v>
      </c>
      <c r="C319" t="s">
        <v>60</v>
      </c>
      <c r="D319" s="11">
        <f t="shared" si="4"/>
        <v>300000</v>
      </c>
      <c r="E319">
        <v>300000</v>
      </c>
      <c r="F319">
        <v>0</v>
      </c>
      <c r="G319">
        <v>0</v>
      </c>
      <c r="H319">
        <v>0</v>
      </c>
      <c r="I319">
        <v>33000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267000</v>
      </c>
      <c r="T319" s="2">
        <v>45566</v>
      </c>
      <c r="V319">
        <v>1</v>
      </c>
      <c r="W319">
        <v>105408</v>
      </c>
      <c r="X319">
        <v>0</v>
      </c>
      <c r="Y319" t="s">
        <v>551</v>
      </c>
      <c r="Z319">
        <v>0</v>
      </c>
      <c r="AA319" t="s">
        <v>43</v>
      </c>
      <c r="AB319">
        <v>0</v>
      </c>
      <c r="AC319">
        <v>0</v>
      </c>
      <c r="AD319" t="s">
        <v>3807</v>
      </c>
    </row>
    <row r="320" spans="1:30" x14ac:dyDescent="0.25">
      <c r="A320">
        <v>797</v>
      </c>
      <c r="B320" t="s">
        <v>61</v>
      </c>
      <c r="C320" t="s">
        <v>62</v>
      </c>
      <c r="D320" s="11">
        <f t="shared" si="4"/>
        <v>300000</v>
      </c>
      <c r="E320">
        <v>300000</v>
      </c>
      <c r="F320">
        <v>0</v>
      </c>
      <c r="G320">
        <v>0</v>
      </c>
      <c r="H320">
        <v>0</v>
      </c>
      <c r="I320">
        <v>33000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267000</v>
      </c>
      <c r="T320" s="2">
        <v>45173</v>
      </c>
      <c r="V320" t="s">
        <v>31</v>
      </c>
      <c r="W320" t="s">
        <v>42</v>
      </c>
      <c r="X320">
        <v>0</v>
      </c>
      <c r="Y320" t="s">
        <v>551</v>
      </c>
      <c r="Z320">
        <v>0</v>
      </c>
      <c r="AA320" t="s">
        <v>43</v>
      </c>
      <c r="AB320">
        <v>0</v>
      </c>
      <c r="AC320">
        <v>0</v>
      </c>
      <c r="AD320" t="s">
        <v>3807</v>
      </c>
    </row>
    <row r="321" spans="1:30" x14ac:dyDescent="0.25">
      <c r="A321">
        <v>1117</v>
      </c>
      <c r="B321" t="s">
        <v>67</v>
      </c>
      <c r="C321" t="s">
        <v>68</v>
      </c>
      <c r="D321" s="11">
        <f t="shared" si="4"/>
        <v>300000</v>
      </c>
      <c r="E321">
        <v>300000</v>
      </c>
      <c r="F321">
        <v>0</v>
      </c>
      <c r="G321">
        <v>0</v>
      </c>
      <c r="H321">
        <v>0</v>
      </c>
      <c r="I321">
        <v>33000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267000</v>
      </c>
      <c r="T321" s="2">
        <v>45477</v>
      </c>
      <c r="V321" t="s">
        <v>31</v>
      </c>
      <c r="W321" t="s">
        <v>42</v>
      </c>
      <c r="X321">
        <v>0</v>
      </c>
      <c r="Y321" t="s">
        <v>551</v>
      </c>
      <c r="Z321">
        <v>0</v>
      </c>
      <c r="AA321" t="s">
        <v>43</v>
      </c>
      <c r="AB321">
        <v>0</v>
      </c>
      <c r="AC321">
        <v>0</v>
      </c>
      <c r="AD321" t="s">
        <v>3807</v>
      </c>
    </row>
    <row r="322" spans="1:30" x14ac:dyDescent="0.25">
      <c r="A322">
        <v>1166</v>
      </c>
      <c r="B322" t="s">
        <v>69</v>
      </c>
      <c r="C322" t="s">
        <v>70</v>
      </c>
      <c r="D322" s="11">
        <f t="shared" si="4"/>
        <v>1000000</v>
      </c>
      <c r="E322">
        <v>1000000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1000000</v>
      </c>
      <c r="T322" s="2">
        <v>36909</v>
      </c>
      <c r="V322">
        <v>1</v>
      </c>
      <c r="W322" t="s">
        <v>42</v>
      </c>
      <c r="X322">
        <v>0</v>
      </c>
      <c r="Y322" t="s">
        <v>551</v>
      </c>
      <c r="Z322">
        <v>0</v>
      </c>
      <c r="AA322" t="s">
        <v>71</v>
      </c>
      <c r="AB322">
        <v>0</v>
      </c>
      <c r="AC322">
        <v>0</v>
      </c>
      <c r="AD322" t="s">
        <v>1333</v>
      </c>
    </row>
    <row r="323" spans="1:30" x14ac:dyDescent="0.25">
      <c r="A323">
        <v>1421</v>
      </c>
      <c r="B323" t="s">
        <v>78</v>
      </c>
      <c r="C323" t="s">
        <v>79</v>
      </c>
      <c r="D323" s="11">
        <f t="shared" ref="D323:D347" si="5">+E323+F323+Z323</f>
        <v>300000</v>
      </c>
      <c r="E323">
        <v>300000</v>
      </c>
      <c r="F323">
        <v>0</v>
      </c>
      <c r="G323">
        <v>0</v>
      </c>
      <c r="H323">
        <v>0</v>
      </c>
      <c r="I323">
        <v>33000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267000</v>
      </c>
      <c r="T323" s="2">
        <v>45294</v>
      </c>
      <c r="V323">
        <v>1</v>
      </c>
      <c r="W323" t="s">
        <v>42</v>
      </c>
      <c r="X323">
        <v>0</v>
      </c>
      <c r="Y323" t="s">
        <v>551</v>
      </c>
      <c r="Z323">
        <v>0</v>
      </c>
      <c r="AA323" t="s">
        <v>43</v>
      </c>
      <c r="AB323">
        <v>0</v>
      </c>
      <c r="AC323">
        <v>0</v>
      </c>
      <c r="AD323" t="s">
        <v>3807</v>
      </c>
    </row>
    <row r="324" spans="1:30" x14ac:dyDescent="0.25">
      <c r="A324">
        <v>1442</v>
      </c>
      <c r="B324" t="s">
        <v>81</v>
      </c>
      <c r="C324" t="s">
        <v>82</v>
      </c>
      <c r="D324" s="11">
        <f t="shared" si="5"/>
        <v>300000</v>
      </c>
      <c r="E324">
        <v>300000</v>
      </c>
      <c r="F324">
        <v>0</v>
      </c>
      <c r="G324">
        <v>0</v>
      </c>
      <c r="H324">
        <v>0</v>
      </c>
      <c r="I324">
        <v>33000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69592.88</v>
      </c>
      <c r="P324">
        <v>0</v>
      </c>
      <c r="Q324">
        <v>0</v>
      </c>
      <c r="R324">
        <v>0</v>
      </c>
      <c r="S324">
        <v>197407.12</v>
      </c>
      <c r="T324" s="2">
        <v>44517</v>
      </c>
      <c r="V324">
        <v>1</v>
      </c>
      <c r="W324" t="s">
        <v>42</v>
      </c>
      <c r="X324">
        <v>0</v>
      </c>
      <c r="Y324" t="s">
        <v>551</v>
      </c>
      <c r="Z324">
        <v>0</v>
      </c>
      <c r="AA324" t="s">
        <v>43</v>
      </c>
      <c r="AB324">
        <v>0</v>
      </c>
      <c r="AC324">
        <v>0</v>
      </c>
      <c r="AD324" t="s">
        <v>3844</v>
      </c>
    </row>
    <row r="325" spans="1:30" x14ac:dyDescent="0.25">
      <c r="A325">
        <v>1592</v>
      </c>
      <c r="B325" t="s">
        <v>90</v>
      </c>
      <c r="C325" t="s">
        <v>91</v>
      </c>
      <c r="D325" s="11">
        <f t="shared" si="5"/>
        <v>1104290</v>
      </c>
      <c r="E325">
        <v>1104290</v>
      </c>
      <c r="F325">
        <v>0</v>
      </c>
      <c r="G325">
        <v>0</v>
      </c>
      <c r="H325">
        <v>0</v>
      </c>
      <c r="I325">
        <v>154600.6</v>
      </c>
      <c r="J325">
        <v>33128.699999999997</v>
      </c>
      <c r="K325">
        <v>22085.8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-74723.72</v>
      </c>
      <c r="R325">
        <v>0</v>
      </c>
      <c r="S325">
        <v>819751</v>
      </c>
      <c r="T325" s="2">
        <v>42476</v>
      </c>
      <c r="V325">
        <v>1</v>
      </c>
      <c r="W325">
        <v>121705</v>
      </c>
      <c r="X325">
        <v>0</v>
      </c>
      <c r="Y325" t="s">
        <v>551</v>
      </c>
      <c r="Z325">
        <v>0</v>
      </c>
      <c r="AA325" t="s">
        <v>92</v>
      </c>
      <c r="AB325">
        <v>0</v>
      </c>
      <c r="AC325">
        <v>-0.18</v>
      </c>
      <c r="AD325" t="s">
        <v>3845</v>
      </c>
    </row>
    <row r="326" spans="1:30" x14ac:dyDescent="0.25">
      <c r="A326">
        <v>1853</v>
      </c>
      <c r="B326" t="s">
        <v>95</v>
      </c>
      <c r="C326" t="s">
        <v>96</v>
      </c>
      <c r="D326" s="11">
        <f t="shared" si="5"/>
        <v>1000000</v>
      </c>
      <c r="E326">
        <v>1000000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1000000</v>
      </c>
      <c r="T326" s="2">
        <v>38169</v>
      </c>
      <c r="V326">
        <v>1</v>
      </c>
      <c r="W326" t="s">
        <v>42</v>
      </c>
      <c r="X326">
        <v>0</v>
      </c>
      <c r="Y326" t="s">
        <v>551</v>
      </c>
      <c r="Z326">
        <v>0</v>
      </c>
      <c r="AA326" t="s">
        <v>71</v>
      </c>
      <c r="AB326">
        <v>0</v>
      </c>
      <c r="AC326">
        <v>0</v>
      </c>
      <c r="AD326" t="s">
        <v>1333</v>
      </c>
    </row>
    <row r="327" spans="1:30" x14ac:dyDescent="0.25">
      <c r="A327">
        <v>2044</v>
      </c>
      <c r="B327" t="s">
        <v>103</v>
      </c>
      <c r="C327" t="s">
        <v>104</v>
      </c>
      <c r="D327" s="11">
        <f t="shared" si="5"/>
        <v>1090052.7</v>
      </c>
      <c r="E327">
        <v>1090052.7</v>
      </c>
      <c r="F327">
        <v>0</v>
      </c>
      <c r="G327">
        <v>0</v>
      </c>
      <c r="H327">
        <v>0</v>
      </c>
      <c r="I327">
        <v>152607.38</v>
      </c>
      <c r="J327">
        <v>32701.58</v>
      </c>
      <c r="K327">
        <v>10900.53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-201086.92</v>
      </c>
      <c r="R327">
        <v>0</v>
      </c>
      <c r="S327">
        <v>692756</v>
      </c>
      <c r="T327" s="2">
        <v>42522</v>
      </c>
      <c r="V327" t="s">
        <v>31</v>
      </c>
      <c r="W327">
        <v>3009</v>
      </c>
      <c r="X327">
        <v>0</v>
      </c>
      <c r="Y327" t="s">
        <v>551</v>
      </c>
      <c r="Z327">
        <v>0</v>
      </c>
      <c r="AA327" t="s">
        <v>105</v>
      </c>
      <c r="AB327">
        <v>0</v>
      </c>
      <c r="AC327">
        <v>-0.28999999999999998</v>
      </c>
      <c r="AD327" t="s">
        <v>3846</v>
      </c>
    </row>
    <row r="328" spans="1:30" x14ac:dyDescent="0.25">
      <c r="A328">
        <v>2757</v>
      </c>
      <c r="B328" t="s">
        <v>114</v>
      </c>
      <c r="C328" t="s">
        <v>115</v>
      </c>
      <c r="D328" s="11">
        <f t="shared" si="5"/>
        <v>1700000</v>
      </c>
      <c r="E328">
        <v>1700000</v>
      </c>
      <c r="F328">
        <v>0</v>
      </c>
      <c r="G328">
        <v>0</v>
      </c>
      <c r="H328">
        <v>0</v>
      </c>
      <c r="I328">
        <v>238000</v>
      </c>
      <c r="J328">
        <v>51000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1411000</v>
      </c>
      <c r="T328" s="2">
        <v>38965</v>
      </c>
      <c r="V328" t="s">
        <v>80</v>
      </c>
      <c r="W328">
        <v>400800</v>
      </c>
      <c r="X328">
        <v>0</v>
      </c>
      <c r="Y328" t="s">
        <v>551</v>
      </c>
      <c r="Z328">
        <v>0</v>
      </c>
      <c r="AA328" t="s">
        <v>43</v>
      </c>
      <c r="AB328">
        <v>0</v>
      </c>
      <c r="AC328">
        <v>0</v>
      </c>
      <c r="AD328" t="s">
        <v>1334</v>
      </c>
    </row>
    <row r="329" spans="1:30" x14ac:dyDescent="0.25">
      <c r="A329">
        <v>3050</v>
      </c>
      <c r="B329" t="s">
        <v>120</v>
      </c>
      <c r="C329" t="s">
        <v>121</v>
      </c>
      <c r="D329" s="11">
        <f t="shared" si="5"/>
        <v>835707.07</v>
      </c>
      <c r="E329">
        <v>835707.07</v>
      </c>
      <c r="F329">
        <v>0</v>
      </c>
      <c r="G329">
        <v>0</v>
      </c>
      <c r="H329">
        <v>0</v>
      </c>
      <c r="I329">
        <v>116998.99</v>
      </c>
      <c r="J329">
        <v>25071.21</v>
      </c>
      <c r="K329">
        <v>8357.07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-49645.23</v>
      </c>
      <c r="R329">
        <v>0</v>
      </c>
      <c r="S329">
        <v>635635</v>
      </c>
      <c r="T329" s="2">
        <v>42476</v>
      </c>
      <c r="V329">
        <v>1</v>
      </c>
      <c r="W329">
        <v>3009</v>
      </c>
      <c r="X329">
        <v>0</v>
      </c>
      <c r="Y329" t="s">
        <v>551</v>
      </c>
      <c r="Z329">
        <v>0</v>
      </c>
      <c r="AA329" t="s">
        <v>105</v>
      </c>
      <c r="AB329">
        <v>0</v>
      </c>
      <c r="AC329">
        <v>0.43</v>
      </c>
      <c r="AD329" t="s">
        <v>3847</v>
      </c>
    </row>
    <row r="330" spans="1:30" x14ac:dyDescent="0.25">
      <c r="A330">
        <v>3150</v>
      </c>
      <c r="B330" t="s">
        <v>130</v>
      </c>
      <c r="C330" t="s">
        <v>131</v>
      </c>
      <c r="D330" s="11">
        <f t="shared" si="5"/>
        <v>500000</v>
      </c>
      <c r="E330">
        <v>500000</v>
      </c>
      <c r="F330">
        <v>0</v>
      </c>
      <c r="G330">
        <v>0</v>
      </c>
      <c r="H330">
        <v>0</v>
      </c>
      <c r="I330">
        <v>70000</v>
      </c>
      <c r="J330">
        <v>15000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415000</v>
      </c>
      <c r="T330" s="2">
        <v>40924</v>
      </c>
      <c r="V330" t="s">
        <v>31</v>
      </c>
      <c r="W330">
        <v>400800</v>
      </c>
      <c r="X330">
        <v>0</v>
      </c>
      <c r="Y330" t="s">
        <v>551</v>
      </c>
      <c r="Z330">
        <v>0</v>
      </c>
      <c r="AA330" t="s">
        <v>43</v>
      </c>
      <c r="AB330">
        <v>0</v>
      </c>
      <c r="AC330">
        <v>0</v>
      </c>
      <c r="AD330" t="s">
        <v>643</v>
      </c>
    </row>
    <row r="331" spans="1:30" x14ac:dyDescent="0.25">
      <c r="A331">
        <v>3392</v>
      </c>
      <c r="B331" t="s">
        <v>140</v>
      </c>
      <c r="C331" t="s">
        <v>141</v>
      </c>
      <c r="D331" s="11">
        <f t="shared" si="5"/>
        <v>500000</v>
      </c>
      <c r="E331">
        <v>500000</v>
      </c>
      <c r="F331">
        <v>0</v>
      </c>
      <c r="G331">
        <v>0</v>
      </c>
      <c r="H331">
        <v>0</v>
      </c>
      <c r="I331">
        <v>70000</v>
      </c>
      <c r="J331">
        <v>15000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415000</v>
      </c>
      <c r="T331" s="2">
        <v>39484</v>
      </c>
      <c r="V331" t="s">
        <v>80</v>
      </c>
      <c r="W331">
        <v>400800</v>
      </c>
      <c r="X331">
        <v>0</v>
      </c>
      <c r="Y331" t="s">
        <v>551</v>
      </c>
      <c r="Z331">
        <v>0</v>
      </c>
      <c r="AA331" t="s">
        <v>43</v>
      </c>
      <c r="AB331">
        <v>0</v>
      </c>
      <c r="AC331">
        <v>0</v>
      </c>
      <c r="AD331" t="s">
        <v>643</v>
      </c>
    </row>
    <row r="332" spans="1:30" x14ac:dyDescent="0.25">
      <c r="A332">
        <v>3415</v>
      </c>
      <c r="B332" t="s">
        <v>3826</v>
      </c>
      <c r="C332" t="s">
        <v>1567</v>
      </c>
      <c r="D332" s="11">
        <f t="shared" si="5"/>
        <v>300000</v>
      </c>
      <c r="E332">
        <v>300000</v>
      </c>
      <c r="F332">
        <v>0</v>
      </c>
      <c r="G332">
        <v>0</v>
      </c>
      <c r="H332">
        <v>0</v>
      </c>
      <c r="I332">
        <v>33000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267000</v>
      </c>
      <c r="T332" s="2">
        <v>45547</v>
      </c>
      <c r="V332">
        <v>1</v>
      </c>
      <c r="W332" t="s">
        <v>42</v>
      </c>
      <c r="X332">
        <v>0</v>
      </c>
      <c r="Y332" t="s">
        <v>551</v>
      </c>
      <c r="Z332">
        <v>0</v>
      </c>
      <c r="AA332" t="s">
        <v>43</v>
      </c>
      <c r="AB332">
        <v>0</v>
      </c>
      <c r="AC332">
        <v>0</v>
      </c>
      <c r="AD332" t="s">
        <v>3807</v>
      </c>
    </row>
    <row r="333" spans="1:30" x14ac:dyDescent="0.25">
      <c r="A333">
        <v>3464</v>
      </c>
      <c r="B333" t="s">
        <v>142</v>
      </c>
      <c r="C333" t="s">
        <v>143</v>
      </c>
      <c r="D333" s="11">
        <f t="shared" si="5"/>
        <v>835707.07</v>
      </c>
      <c r="E333">
        <v>835707.07</v>
      </c>
      <c r="F333">
        <v>0</v>
      </c>
      <c r="G333">
        <v>0</v>
      </c>
      <c r="H333">
        <v>0</v>
      </c>
      <c r="I333">
        <v>116998.99</v>
      </c>
      <c r="J333">
        <v>25071.21</v>
      </c>
      <c r="K333">
        <v>8357.07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685280</v>
      </c>
      <c r="T333" s="2">
        <v>42476</v>
      </c>
      <c r="V333" t="s">
        <v>80</v>
      </c>
      <c r="W333">
        <v>401704</v>
      </c>
      <c r="X333">
        <v>0</v>
      </c>
      <c r="Y333" t="s">
        <v>551</v>
      </c>
      <c r="Z333">
        <v>0</v>
      </c>
      <c r="AA333" t="s">
        <v>105</v>
      </c>
      <c r="AB333">
        <v>0</v>
      </c>
      <c r="AC333">
        <v>0.2</v>
      </c>
      <c r="AD333" t="s">
        <v>3848</v>
      </c>
    </row>
    <row r="334" spans="1:30" x14ac:dyDescent="0.25">
      <c r="A334">
        <v>4159</v>
      </c>
      <c r="B334" t="s">
        <v>158</v>
      </c>
      <c r="C334" t="s">
        <v>159</v>
      </c>
      <c r="D334" s="11">
        <f t="shared" si="5"/>
        <v>300000</v>
      </c>
      <c r="E334">
        <v>300000</v>
      </c>
      <c r="F334">
        <v>0</v>
      </c>
      <c r="G334">
        <v>0</v>
      </c>
      <c r="H334">
        <v>0</v>
      </c>
      <c r="I334">
        <v>33000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267000</v>
      </c>
      <c r="T334" s="2">
        <v>45516</v>
      </c>
      <c r="V334" t="s">
        <v>31</v>
      </c>
      <c r="W334" t="s">
        <v>42</v>
      </c>
      <c r="X334">
        <v>0</v>
      </c>
      <c r="Y334" t="s">
        <v>551</v>
      </c>
      <c r="Z334">
        <v>0</v>
      </c>
      <c r="AA334" t="s">
        <v>43</v>
      </c>
      <c r="AB334">
        <v>0</v>
      </c>
      <c r="AC334">
        <v>0</v>
      </c>
      <c r="AD334" t="s">
        <v>3807</v>
      </c>
    </row>
    <row r="335" spans="1:30" x14ac:dyDescent="0.25">
      <c r="A335">
        <v>4647</v>
      </c>
      <c r="B335" t="s">
        <v>172</v>
      </c>
      <c r="C335" t="s">
        <v>173</v>
      </c>
      <c r="D335" s="11">
        <f t="shared" si="5"/>
        <v>333333.33</v>
      </c>
      <c r="E335">
        <v>333333.33</v>
      </c>
      <c r="F335">
        <v>0</v>
      </c>
      <c r="G335">
        <v>0</v>
      </c>
      <c r="H335">
        <v>0</v>
      </c>
      <c r="I335">
        <v>46666.67</v>
      </c>
      <c r="J335">
        <v>10000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276666.65999999997</v>
      </c>
      <c r="T335" s="2">
        <v>43284</v>
      </c>
      <c r="V335" t="s">
        <v>31</v>
      </c>
      <c r="W335">
        <v>106302</v>
      </c>
      <c r="X335">
        <v>0</v>
      </c>
      <c r="Y335" t="s">
        <v>551</v>
      </c>
      <c r="Z335">
        <v>0</v>
      </c>
      <c r="AA335" t="s">
        <v>43</v>
      </c>
      <c r="AB335">
        <v>0</v>
      </c>
      <c r="AC335">
        <v>0</v>
      </c>
      <c r="AD335" t="s">
        <v>3849</v>
      </c>
    </row>
    <row r="336" spans="1:30" x14ac:dyDescent="0.25">
      <c r="A336">
        <v>5156</v>
      </c>
      <c r="B336" t="s">
        <v>194</v>
      </c>
      <c r="C336" t="s">
        <v>195</v>
      </c>
      <c r="D336" s="11">
        <f t="shared" si="5"/>
        <v>794589.4</v>
      </c>
      <c r="E336">
        <v>794589.4</v>
      </c>
      <c r="F336">
        <v>0</v>
      </c>
      <c r="G336">
        <v>0</v>
      </c>
      <c r="H336">
        <v>0</v>
      </c>
      <c r="I336">
        <v>111242.51</v>
      </c>
      <c r="J336">
        <v>23837.68</v>
      </c>
      <c r="K336">
        <v>7945.89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651563</v>
      </c>
      <c r="T336" s="2">
        <v>42476</v>
      </c>
      <c r="V336" t="s">
        <v>31</v>
      </c>
      <c r="W336">
        <v>406</v>
      </c>
      <c r="X336">
        <v>0</v>
      </c>
      <c r="Y336" t="s">
        <v>551</v>
      </c>
      <c r="Z336">
        <v>0</v>
      </c>
      <c r="AA336" t="s">
        <v>196</v>
      </c>
      <c r="AB336">
        <v>0</v>
      </c>
      <c r="AC336">
        <v>-0.32</v>
      </c>
      <c r="AD336" t="s">
        <v>3850</v>
      </c>
    </row>
    <row r="337" spans="1:30" x14ac:dyDescent="0.25">
      <c r="A337">
        <v>6852</v>
      </c>
      <c r="B337" t="s">
        <v>338</v>
      </c>
      <c r="C337" t="s">
        <v>339</v>
      </c>
      <c r="D337" s="11">
        <f t="shared" si="5"/>
        <v>1090052.7</v>
      </c>
      <c r="E337">
        <v>1090052.7</v>
      </c>
      <c r="F337">
        <v>0</v>
      </c>
      <c r="G337">
        <v>0</v>
      </c>
      <c r="H337">
        <v>0</v>
      </c>
      <c r="I337">
        <v>152607.38</v>
      </c>
      <c r="J337">
        <v>32701.58</v>
      </c>
      <c r="K337">
        <v>10900.53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893843</v>
      </c>
      <c r="T337" s="2">
        <v>45516</v>
      </c>
      <c r="V337" t="s">
        <v>31</v>
      </c>
      <c r="W337">
        <v>123305</v>
      </c>
      <c r="X337">
        <v>0</v>
      </c>
      <c r="Y337" t="s">
        <v>551</v>
      </c>
      <c r="Z337">
        <v>0</v>
      </c>
      <c r="AA337" t="s">
        <v>105</v>
      </c>
      <c r="AB337">
        <v>0</v>
      </c>
      <c r="AC337">
        <v>-0.21</v>
      </c>
      <c r="AD337" t="s">
        <v>3851</v>
      </c>
    </row>
    <row r="338" spans="1:30" x14ac:dyDescent="0.25">
      <c r="A338">
        <v>7239</v>
      </c>
      <c r="B338" t="s">
        <v>659</v>
      </c>
      <c r="C338" t="s">
        <v>1288</v>
      </c>
      <c r="D338" s="11">
        <f t="shared" si="5"/>
        <v>300000</v>
      </c>
      <c r="E338">
        <v>300000</v>
      </c>
      <c r="F338">
        <v>0</v>
      </c>
      <c r="G338">
        <v>0</v>
      </c>
      <c r="H338">
        <v>0</v>
      </c>
      <c r="I338">
        <v>33000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267000</v>
      </c>
      <c r="T338" s="2">
        <v>45405</v>
      </c>
      <c r="V338">
        <v>1</v>
      </c>
      <c r="W338" t="s">
        <v>42</v>
      </c>
      <c r="X338">
        <v>0</v>
      </c>
      <c r="Y338" t="s">
        <v>551</v>
      </c>
      <c r="Z338">
        <v>0</v>
      </c>
      <c r="AA338" t="s">
        <v>43</v>
      </c>
      <c r="AB338">
        <v>0</v>
      </c>
      <c r="AC338">
        <v>0</v>
      </c>
      <c r="AD338" t="s">
        <v>3807</v>
      </c>
    </row>
    <row r="339" spans="1:30" x14ac:dyDescent="0.25">
      <c r="A339">
        <v>7292</v>
      </c>
      <c r="B339" t="s">
        <v>1444</v>
      </c>
      <c r="C339" t="s">
        <v>1515</v>
      </c>
      <c r="D339" s="11">
        <f t="shared" si="5"/>
        <v>1090052.7</v>
      </c>
      <c r="E339">
        <v>1090052.7</v>
      </c>
      <c r="F339">
        <v>0</v>
      </c>
      <c r="G339">
        <v>0</v>
      </c>
      <c r="H339">
        <v>0</v>
      </c>
      <c r="I339">
        <v>152607.38</v>
      </c>
      <c r="J339">
        <v>32701.58</v>
      </c>
      <c r="K339">
        <v>10900.53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893843</v>
      </c>
      <c r="T339" s="2">
        <v>45446</v>
      </c>
      <c r="V339" t="s">
        <v>31</v>
      </c>
      <c r="W339">
        <v>406</v>
      </c>
      <c r="X339">
        <v>0</v>
      </c>
      <c r="Y339" t="s">
        <v>551</v>
      </c>
      <c r="Z339">
        <v>0</v>
      </c>
      <c r="AA339" t="s">
        <v>105</v>
      </c>
      <c r="AB339">
        <v>0</v>
      </c>
      <c r="AC339">
        <v>-0.21</v>
      </c>
      <c r="AD339" t="s">
        <v>3851</v>
      </c>
    </row>
    <row r="340" spans="1:30" x14ac:dyDescent="0.25">
      <c r="A340">
        <v>7309</v>
      </c>
      <c r="B340" t="s">
        <v>2070</v>
      </c>
      <c r="C340" t="s">
        <v>1612</v>
      </c>
      <c r="D340" s="11">
        <f t="shared" si="5"/>
        <v>1300000</v>
      </c>
      <c r="E340">
        <v>1300000</v>
      </c>
      <c r="F340">
        <v>0</v>
      </c>
      <c r="G340">
        <v>0</v>
      </c>
      <c r="H340">
        <v>0</v>
      </c>
      <c r="I340">
        <v>182000</v>
      </c>
      <c r="J340">
        <v>39000</v>
      </c>
      <c r="K340">
        <v>0</v>
      </c>
      <c r="L340">
        <v>0</v>
      </c>
      <c r="M340">
        <v>0</v>
      </c>
      <c r="N340">
        <v>0</v>
      </c>
      <c r="O340">
        <v>269750</v>
      </c>
      <c r="P340">
        <v>0</v>
      </c>
      <c r="Q340">
        <v>0</v>
      </c>
      <c r="R340">
        <v>0</v>
      </c>
      <c r="S340">
        <v>809250</v>
      </c>
      <c r="T340" s="2">
        <v>45488</v>
      </c>
      <c r="V340">
        <v>1</v>
      </c>
      <c r="W340">
        <v>113809</v>
      </c>
      <c r="X340">
        <v>0</v>
      </c>
      <c r="Y340" t="s">
        <v>551</v>
      </c>
      <c r="Z340">
        <v>0</v>
      </c>
      <c r="AA340" t="s">
        <v>43</v>
      </c>
      <c r="AB340">
        <v>0</v>
      </c>
      <c r="AC340">
        <v>0</v>
      </c>
      <c r="AD340" t="s">
        <v>3818</v>
      </c>
    </row>
    <row r="341" spans="1:30" x14ac:dyDescent="0.25">
      <c r="A341">
        <v>7318</v>
      </c>
      <c r="B341" t="s">
        <v>2085</v>
      </c>
      <c r="C341" t="s">
        <v>2086</v>
      </c>
      <c r="D341" s="11">
        <f t="shared" si="5"/>
        <v>300000</v>
      </c>
      <c r="E341">
        <v>300000</v>
      </c>
      <c r="F341">
        <v>0</v>
      </c>
      <c r="G341">
        <v>0</v>
      </c>
      <c r="H341">
        <v>0</v>
      </c>
      <c r="I341">
        <v>33000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267000</v>
      </c>
      <c r="T341" s="2">
        <v>45502</v>
      </c>
      <c r="U341" s="2">
        <v>45628</v>
      </c>
      <c r="V341">
        <v>1</v>
      </c>
      <c r="W341" t="s">
        <v>42</v>
      </c>
      <c r="X341">
        <v>0</v>
      </c>
      <c r="Y341" t="s">
        <v>551</v>
      </c>
      <c r="Z341">
        <v>0</v>
      </c>
      <c r="AA341" t="s">
        <v>43</v>
      </c>
      <c r="AB341">
        <v>0</v>
      </c>
      <c r="AC341">
        <v>0</v>
      </c>
      <c r="AD341" t="s">
        <v>3807</v>
      </c>
    </row>
    <row r="342" spans="1:30" x14ac:dyDescent="0.25">
      <c r="A342">
        <v>7321</v>
      </c>
      <c r="B342" t="s">
        <v>3819</v>
      </c>
      <c r="C342" t="s">
        <v>1639</v>
      </c>
      <c r="D342" s="11">
        <f t="shared" si="5"/>
        <v>1382986</v>
      </c>
      <c r="E342">
        <v>1382986</v>
      </c>
      <c r="F342">
        <v>0</v>
      </c>
      <c r="G342">
        <v>0</v>
      </c>
      <c r="H342">
        <v>0</v>
      </c>
      <c r="I342">
        <v>193618.04</v>
      </c>
      <c r="J342">
        <v>41489.58</v>
      </c>
      <c r="K342">
        <v>13829.86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1134049</v>
      </c>
      <c r="T342" s="2">
        <v>45512</v>
      </c>
      <c r="V342" t="s">
        <v>31</v>
      </c>
      <c r="W342">
        <v>100106</v>
      </c>
      <c r="X342">
        <v>0</v>
      </c>
      <c r="Y342" t="s">
        <v>551</v>
      </c>
      <c r="Z342">
        <v>0</v>
      </c>
      <c r="AA342" t="s">
        <v>3820</v>
      </c>
      <c r="AB342">
        <v>0</v>
      </c>
      <c r="AC342">
        <v>0.48</v>
      </c>
      <c r="AD342" t="s">
        <v>3852</v>
      </c>
    </row>
    <row r="343" spans="1:30" x14ac:dyDescent="0.25">
      <c r="A343">
        <v>7346</v>
      </c>
      <c r="B343" t="s">
        <v>3835</v>
      </c>
      <c r="C343" t="s">
        <v>1680</v>
      </c>
      <c r="D343" s="11">
        <f t="shared" si="5"/>
        <v>918627.6</v>
      </c>
      <c r="E343">
        <v>918627.6</v>
      </c>
      <c r="F343">
        <v>0</v>
      </c>
      <c r="G343">
        <v>0</v>
      </c>
      <c r="H343">
        <v>0</v>
      </c>
      <c r="I343">
        <v>128607.87</v>
      </c>
      <c r="J343">
        <v>27558.83</v>
      </c>
      <c r="K343">
        <v>9186.2800000000007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753275</v>
      </c>
      <c r="T343" s="2">
        <v>45573</v>
      </c>
      <c r="V343" t="s">
        <v>31</v>
      </c>
      <c r="W343">
        <v>3009</v>
      </c>
      <c r="X343">
        <v>0</v>
      </c>
      <c r="Y343" t="s">
        <v>551</v>
      </c>
      <c r="Z343">
        <v>0</v>
      </c>
      <c r="AA343" t="s">
        <v>396</v>
      </c>
      <c r="AB343">
        <v>0</v>
      </c>
      <c r="AC343">
        <v>0.38</v>
      </c>
      <c r="AD343" t="s">
        <v>3853</v>
      </c>
    </row>
    <row r="344" spans="1:30" x14ac:dyDescent="0.25">
      <c r="A344">
        <v>7347</v>
      </c>
      <c r="B344" t="s">
        <v>3837</v>
      </c>
      <c r="C344" t="s">
        <v>1683</v>
      </c>
      <c r="D344" s="11">
        <f t="shared" si="5"/>
        <v>1006289.9</v>
      </c>
      <c r="E344">
        <v>1006289.9</v>
      </c>
      <c r="F344">
        <v>0</v>
      </c>
      <c r="G344">
        <v>0</v>
      </c>
      <c r="H344">
        <v>0</v>
      </c>
      <c r="I344">
        <v>140880.59</v>
      </c>
      <c r="J344">
        <v>30188.7</v>
      </c>
      <c r="K344">
        <v>10062.9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825158</v>
      </c>
      <c r="T344" s="2">
        <v>45572</v>
      </c>
      <c r="V344" t="s">
        <v>31</v>
      </c>
      <c r="W344">
        <v>123305</v>
      </c>
      <c r="X344">
        <v>0</v>
      </c>
      <c r="Y344" t="s">
        <v>551</v>
      </c>
      <c r="Z344">
        <v>0</v>
      </c>
      <c r="AA344" t="s">
        <v>3838</v>
      </c>
      <c r="AB344">
        <v>0</v>
      </c>
      <c r="AC344">
        <v>0.28999999999999998</v>
      </c>
      <c r="AD344" t="s">
        <v>3854</v>
      </c>
    </row>
    <row r="345" spans="1:30" x14ac:dyDescent="0.25">
      <c r="A345">
        <v>7349</v>
      </c>
      <c r="B345" t="s">
        <v>3840</v>
      </c>
      <c r="C345" t="s">
        <v>1686</v>
      </c>
      <c r="D345" s="11">
        <f t="shared" si="5"/>
        <v>1090052.7</v>
      </c>
      <c r="E345">
        <v>1090052.7</v>
      </c>
      <c r="F345">
        <v>0</v>
      </c>
      <c r="G345">
        <v>0</v>
      </c>
      <c r="H345">
        <v>0</v>
      </c>
      <c r="I345">
        <v>152607.38</v>
      </c>
      <c r="J345">
        <v>32701.58</v>
      </c>
      <c r="K345">
        <v>10900.53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893843</v>
      </c>
      <c r="T345" s="2">
        <v>45581</v>
      </c>
      <c r="V345" t="s">
        <v>31</v>
      </c>
      <c r="W345">
        <v>3009</v>
      </c>
      <c r="X345">
        <v>0</v>
      </c>
      <c r="Y345" t="s">
        <v>551</v>
      </c>
      <c r="Z345">
        <v>0</v>
      </c>
      <c r="AA345" t="s">
        <v>105</v>
      </c>
      <c r="AB345">
        <v>0</v>
      </c>
      <c r="AC345">
        <v>-0.21</v>
      </c>
      <c r="AD345" t="s">
        <v>3851</v>
      </c>
    </row>
    <row r="346" spans="1:30" x14ac:dyDescent="0.25">
      <c r="A346">
        <v>7350</v>
      </c>
      <c r="B346" t="s">
        <v>3842</v>
      </c>
      <c r="C346" t="s">
        <v>1689</v>
      </c>
      <c r="D346" s="11">
        <f t="shared" si="5"/>
        <v>1807230</v>
      </c>
      <c r="E346">
        <v>1807230</v>
      </c>
      <c r="F346">
        <v>0</v>
      </c>
      <c r="G346">
        <v>0</v>
      </c>
      <c r="H346">
        <v>0</v>
      </c>
      <c r="I346">
        <v>253012.2</v>
      </c>
      <c r="J346">
        <v>54216.9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1500001</v>
      </c>
      <c r="T346" s="2">
        <v>45579</v>
      </c>
      <c r="V346">
        <v>1</v>
      </c>
      <c r="W346">
        <v>400909</v>
      </c>
      <c r="X346">
        <v>0</v>
      </c>
      <c r="Y346" t="s">
        <v>551</v>
      </c>
      <c r="Z346">
        <v>0</v>
      </c>
      <c r="AA346" t="s">
        <v>43</v>
      </c>
      <c r="AB346">
        <v>0</v>
      </c>
      <c r="AC346">
        <v>0.1</v>
      </c>
      <c r="AD346" t="s">
        <v>3855</v>
      </c>
    </row>
    <row r="347" spans="1:30" x14ac:dyDescent="0.25">
      <c r="A347">
        <v>7363</v>
      </c>
      <c r="B347" t="s">
        <v>3856</v>
      </c>
      <c r="C347" t="s">
        <v>1716</v>
      </c>
      <c r="D347" s="11">
        <f t="shared" si="5"/>
        <v>826764.84</v>
      </c>
      <c r="E347">
        <v>826764.84</v>
      </c>
      <c r="F347">
        <v>0</v>
      </c>
      <c r="G347">
        <v>0</v>
      </c>
      <c r="H347">
        <v>0</v>
      </c>
      <c r="I347">
        <v>115747.08</v>
      </c>
      <c r="J347">
        <v>24802.95</v>
      </c>
      <c r="K347">
        <v>8267.65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677947</v>
      </c>
      <c r="T347" s="2">
        <v>45600</v>
      </c>
      <c r="V347" t="s">
        <v>31</v>
      </c>
      <c r="W347">
        <v>123305</v>
      </c>
      <c r="X347">
        <v>0</v>
      </c>
      <c r="Y347" t="s">
        <v>551</v>
      </c>
      <c r="Z347">
        <v>0</v>
      </c>
      <c r="AA347" t="s">
        <v>396</v>
      </c>
      <c r="AB347">
        <v>0</v>
      </c>
      <c r="AC347">
        <v>-0.16</v>
      </c>
      <c r="AD347" t="s">
        <v>3857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D293"/>
  <sheetViews>
    <sheetView workbookViewId="0">
      <selection activeCell="D2" sqref="D2"/>
    </sheetView>
  </sheetViews>
  <sheetFormatPr baseColWidth="10"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553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21</v>
      </c>
      <c r="B2" t="s">
        <v>29</v>
      </c>
      <c r="C2" t="s">
        <v>30</v>
      </c>
      <c r="D2" s="11">
        <f>+E2+F2+Z2+S2+K2+J2+I2</f>
        <v>74029.850000000006</v>
      </c>
      <c r="E2">
        <v>0</v>
      </c>
      <c r="F2">
        <v>0</v>
      </c>
      <c r="G2">
        <v>0</v>
      </c>
      <c r="H2">
        <v>0</v>
      </c>
      <c r="I2">
        <v>10364.200000000001</v>
      </c>
      <c r="J2">
        <v>2220.9</v>
      </c>
      <c r="K2">
        <v>1850.75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59594</v>
      </c>
      <c r="T2" s="2">
        <v>45261</v>
      </c>
      <c r="V2" t="s">
        <v>31</v>
      </c>
      <c r="W2">
        <v>125707</v>
      </c>
      <c r="X2">
        <v>0</v>
      </c>
      <c r="Y2" t="s">
        <v>551</v>
      </c>
      <c r="Z2">
        <v>0</v>
      </c>
      <c r="AA2" t="s">
        <v>3083</v>
      </c>
      <c r="AB2">
        <v>0</v>
      </c>
      <c r="AC2">
        <v>-0.13</v>
      </c>
      <c r="AD2" t="s">
        <v>3557</v>
      </c>
    </row>
    <row r="3" spans="1:30" x14ac:dyDescent="0.25">
      <c r="A3">
        <v>24</v>
      </c>
      <c r="B3" t="s">
        <v>32</v>
      </c>
      <c r="C3" t="s">
        <v>33</v>
      </c>
      <c r="D3" s="11">
        <f t="shared" ref="D3:D66" si="0">+E3+F3+Z3+S3+K3+J3+I3</f>
        <v>47601.139999999992</v>
      </c>
      <c r="E3">
        <v>0</v>
      </c>
      <c r="F3">
        <v>0</v>
      </c>
      <c r="G3">
        <v>0</v>
      </c>
      <c r="H3">
        <v>0</v>
      </c>
      <c r="I3">
        <v>6664.1</v>
      </c>
      <c r="J3">
        <v>1428.02</v>
      </c>
      <c r="K3">
        <v>1190.02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38319</v>
      </c>
      <c r="T3" s="2">
        <v>45261</v>
      </c>
      <c r="V3" t="s">
        <v>31</v>
      </c>
      <c r="W3">
        <v>119906</v>
      </c>
      <c r="X3">
        <v>0</v>
      </c>
      <c r="Y3" t="s">
        <v>551</v>
      </c>
      <c r="Z3">
        <v>0</v>
      </c>
      <c r="AA3" t="s">
        <v>3083</v>
      </c>
      <c r="AB3">
        <v>0</v>
      </c>
      <c r="AC3">
        <v>0.38</v>
      </c>
      <c r="AD3" t="s">
        <v>3558</v>
      </c>
    </row>
    <row r="4" spans="1:30" x14ac:dyDescent="0.25">
      <c r="A4">
        <v>36</v>
      </c>
      <c r="B4" t="s">
        <v>34</v>
      </c>
      <c r="C4" t="s">
        <v>35</v>
      </c>
      <c r="D4" s="11">
        <f t="shared" si="0"/>
        <v>24807.5</v>
      </c>
      <c r="E4">
        <v>0</v>
      </c>
      <c r="F4">
        <v>0</v>
      </c>
      <c r="G4">
        <v>0</v>
      </c>
      <c r="H4">
        <v>0</v>
      </c>
      <c r="I4">
        <v>3473.08</v>
      </c>
      <c r="J4">
        <v>744.23</v>
      </c>
      <c r="K4">
        <v>620.19000000000005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19970</v>
      </c>
      <c r="T4" s="2">
        <v>45261</v>
      </c>
      <c r="V4" t="s">
        <v>31</v>
      </c>
      <c r="W4">
        <v>2808</v>
      </c>
      <c r="X4">
        <v>0</v>
      </c>
      <c r="Y4" t="s">
        <v>551</v>
      </c>
      <c r="Z4">
        <v>0</v>
      </c>
      <c r="AA4" t="s">
        <v>3086</v>
      </c>
      <c r="AB4">
        <v>0</v>
      </c>
      <c r="AC4">
        <v>-0.19</v>
      </c>
      <c r="AD4" t="s">
        <v>3559</v>
      </c>
    </row>
    <row r="5" spans="1:30" x14ac:dyDescent="0.25">
      <c r="A5">
        <v>311</v>
      </c>
      <c r="B5" t="s">
        <v>38</v>
      </c>
      <c r="C5" t="s">
        <v>39</v>
      </c>
      <c r="D5" s="11">
        <f t="shared" si="0"/>
        <v>74909.430000000008</v>
      </c>
      <c r="E5">
        <v>0</v>
      </c>
      <c r="F5">
        <v>0</v>
      </c>
      <c r="G5">
        <v>0</v>
      </c>
      <c r="H5">
        <v>0</v>
      </c>
      <c r="I5">
        <v>10487.38</v>
      </c>
      <c r="J5">
        <v>2247.3000000000002</v>
      </c>
      <c r="K5">
        <v>1872.75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60302</v>
      </c>
      <c r="T5" s="2">
        <v>42339</v>
      </c>
      <c r="V5" t="s">
        <v>31</v>
      </c>
      <c r="W5">
        <v>100601</v>
      </c>
      <c r="X5">
        <v>0</v>
      </c>
      <c r="Y5" t="s">
        <v>551</v>
      </c>
      <c r="Z5">
        <v>0</v>
      </c>
      <c r="AA5" t="s">
        <v>3083</v>
      </c>
      <c r="AB5">
        <v>0</v>
      </c>
      <c r="AC5">
        <v>-0.42</v>
      </c>
      <c r="AD5" t="s">
        <v>3560</v>
      </c>
    </row>
    <row r="6" spans="1:30" x14ac:dyDescent="0.25">
      <c r="A6">
        <v>318</v>
      </c>
      <c r="B6" t="s">
        <v>1445</v>
      </c>
      <c r="C6" t="s">
        <v>1487</v>
      </c>
      <c r="D6" s="11">
        <f t="shared" si="0"/>
        <v>26330.42</v>
      </c>
      <c r="E6">
        <v>0</v>
      </c>
      <c r="F6">
        <v>0</v>
      </c>
      <c r="G6">
        <v>0</v>
      </c>
      <c r="H6">
        <v>0</v>
      </c>
      <c r="I6">
        <v>3686.25</v>
      </c>
      <c r="J6">
        <v>789.91</v>
      </c>
      <c r="K6">
        <v>658.26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21196</v>
      </c>
      <c r="T6" s="2">
        <v>45446</v>
      </c>
      <c r="V6" t="s">
        <v>31</v>
      </c>
      <c r="W6">
        <v>105408</v>
      </c>
      <c r="X6">
        <v>0</v>
      </c>
      <c r="Y6" t="s">
        <v>551</v>
      </c>
      <c r="Z6">
        <v>0</v>
      </c>
      <c r="AA6" t="s">
        <v>3086</v>
      </c>
      <c r="AB6">
        <v>0</v>
      </c>
      <c r="AC6">
        <v>0.06</v>
      </c>
      <c r="AD6" t="s">
        <v>3561</v>
      </c>
    </row>
    <row r="7" spans="1:30" x14ac:dyDescent="0.25">
      <c r="A7">
        <v>355</v>
      </c>
      <c r="B7" t="s">
        <v>2101</v>
      </c>
      <c r="C7" t="s">
        <v>2102</v>
      </c>
      <c r="D7" s="11">
        <f t="shared" si="0"/>
        <v>21005.03</v>
      </c>
      <c r="E7">
        <v>0</v>
      </c>
      <c r="F7">
        <v>0</v>
      </c>
      <c r="G7">
        <v>0</v>
      </c>
      <c r="H7">
        <v>0</v>
      </c>
      <c r="I7">
        <v>2940.74</v>
      </c>
      <c r="J7">
        <v>630.16</v>
      </c>
      <c r="K7">
        <v>525.13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16909</v>
      </c>
      <c r="T7" s="2">
        <v>45566</v>
      </c>
      <c r="V7" t="s">
        <v>80</v>
      </c>
      <c r="W7">
        <v>2907</v>
      </c>
      <c r="X7">
        <v>0</v>
      </c>
      <c r="Y7" t="s">
        <v>551</v>
      </c>
      <c r="Z7">
        <v>0</v>
      </c>
      <c r="AA7" t="s">
        <v>3086</v>
      </c>
      <c r="AB7">
        <v>0</v>
      </c>
      <c r="AC7">
        <v>-0.21</v>
      </c>
      <c r="AD7" t="s">
        <v>3562</v>
      </c>
    </row>
    <row r="8" spans="1:30" x14ac:dyDescent="0.25">
      <c r="A8">
        <v>370</v>
      </c>
      <c r="B8" t="s">
        <v>49</v>
      </c>
      <c r="C8" t="s">
        <v>50</v>
      </c>
      <c r="D8" s="11">
        <f t="shared" si="0"/>
        <v>51065.86</v>
      </c>
      <c r="E8">
        <v>0</v>
      </c>
      <c r="F8">
        <v>0</v>
      </c>
      <c r="G8">
        <v>0</v>
      </c>
      <c r="H8">
        <v>0</v>
      </c>
      <c r="I8">
        <v>7149.23</v>
      </c>
      <c r="J8">
        <v>1531.98</v>
      </c>
      <c r="K8">
        <v>1276.6500000000001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41108</v>
      </c>
      <c r="T8" s="2">
        <v>45554</v>
      </c>
      <c r="V8" t="s">
        <v>31</v>
      </c>
      <c r="W8">
        <v>121705</v>
      </c>
      <c r="X8">
        <v>0</v>
      </c>
      <c r="Y8" t="s">
        <v>551</v>
      </c>
      <c r="Z8">
        <v>0</v>
      </c>
      <c r="AA8" t="s">
        <v>3086</v>
      </c>
      <c r="AB8">
        <v>0</v>
      </c>
      <c r="AC8">
        <v>-0.09</v>
      </c>
      <c r="AD8" t="s">
        <v>3563</v>
      </c>
    </row>
    <row r="9" spans="1:30" x14ac:dyDescent="0.25">
      <c r="A9">
        <v>376</v>
      </c>
      <c r="B9" t="s">
        <v>51</v>
      </c>
      <c r="C9" t="s">
        <v>52</v>
      </c>
      <c r="D9" s="11">
        <f t="shared" si="0"/>
        <v>26650.949999999997</v>
      </c>
      <c r="E9">
        <v>0</v>
      </c>
      <c r="F9">
        <v>0</v>
      </c>
      <c r="G9">
        <v>0</v>
      </c>
      <c r="H9">
        <v>0</v>
      </c>
      <c r="I9">
        <v>3731.14</v>
      </c>
      <c r="J9">
        <v>799.53</v>
      </c>
      <c r="K9">
        <v>666.28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21454</v>
      </c>
      <c r="T9" s="2">
        <v>45261</v>
      </c>
      <c r="V9" t="s">
        <v>31</v>
      </c>
      <c r="W9">
        <v>3009</v>
      </c>
      <c r="X9">
        <v>0</v>
      </c>
      <c r="Y9" t="s">
        <v>551</v>
      </c>
      <c r="Z9">
        <v>0</v>
      </c>
      <c r="AA9" t="s">
        <v>3086</v>
      </c>
      <c r="AB9">
        <v>0</v>
      </c>
      <c r="AC9">
        <v>-0.08</v>
      </c>
      <c r="AD9" t="s">
        <v>3564</v>
      </c>
    </row>
    <row r="10" spans="1:30" x14ac:dyDescent="0.25">
      <c r="A10">
        <v>499</v>
      </c>
      <c r="B10" t="s">
        <v>55</v>
      </c>
      <c r="C10" t="s">
        <v>56</v>
      </c>
      <c r="D10" s="11">
        <f t="shared" si="0"/>
        <v>25231.059999999998</v>
      </c>
      <c r="E10">
        <v>0</v>
      </c>
      <c r="F10">
        <v>0</v>
      </c>
      <c r="G10">
        <v>0</v>
      </c>
      <c r="H10">
        <v>0</v>
      </c>
      <c r="I10">
        <v>3532.35</v>
      </c>
      <c r="J10">
        <v>756.93</v>
      </c>
      <c r="K10">
        <v>630.78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20311</v>
      </c>
      <c r="T10" s="2">
        <v>45261</v>
      </c>
      <c r="V10">
        <v>1</v>
      </c>
      <c r="W10">
        <v>3207</v>
      </c>
      <c r="X10">
        <v>0</v>
      </c>
      <c r="Y10" t="s">
        <v>551</v>
      </c>
      <c r="Z10">
        <v>0</v>
      </c>
      <c r="AA10" t="s">
        <v>3083</v>
      </c>
      <c r="AB10">
        <v>0</v>
      </c>
      <c r="AC10">
        <v>0.01</v>
      </c>
      <c r="AD10" t="s">
        <v>3565</v>
      </c>
    </row>
    <row r="11" spans="1:30" x14ac:dyDescent="0.25">
      <c r="A11">
        <v>512</v>
      </c>
      <c r="B11" t="s">
        <v>57</v>
      </c>
      <c r="C11" t="s">
        <v>58</v>
      </c>
      <c r="D11" s="11">
        <f t="shared" si="0"/>
        <v>25961.59</v>
      </c>
      <c r="E11">
        <v>0</v>
      </c>
      <c r="F11">
        <v>0</v>
      </c>
      <c r="G11">
        <v>0</v>
      </c>
      <c r="H11">
        <v>0</v>
      </c>
      <c r="I11">
        <v>3634.68</v>
      </c>
      <c r="J11">
        <v>778.86</v>
      </c>
      <c r="K11">
        <v>649.04999999999995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20899</v>
      </c>
      <c r="T11" s="2">
        <v>45261</v>
      </c>
      <c r="V11" t="s">
        <v>31</v>
      </c>
      <c r="W11">
        <v>105408</v>
      </c>
      <c r="X11">
        <v>0</v>
      </c>
      <c r="Y11" t="s">
        <v>551</v>
      </c>
      <c r="Z11">
        <v>0</v>
      </c>
      <c r="AA11" t="s">
        <v>3086</v>
      </c>
      <c r="AB11">
        <v>0</v>
      </c>
      <c r="AC11">
        <v>-0.41</v>
      </c>
      <c r="AD11" t="s">
        <v>3566</v>
      </c>
    </row>
    <row r="12" spans="1:30" x14ac:dyDescent="0.25">
      <c r="A12">
        <v>705</v>
      </c>
      <c r="B12" t="s">
        <v>3311</v>
      </c>
      <c r="C12" t="s">
        <v>1552</v>
      </c>
      <c r="D12" s="11">
        <f t="shared" si="0"/>
        <v>12237.34</v>
      </c>
      <c r="E12">
        <v>0</v>
      </c>
      <c r="F12">
        <v>0</v>
      </c>
      <c r="G12">
        <v>0</v>
      </c>
      <c r="H12">
        <v>0</v>
      </c>
      <c r="I12">
        <v>1713.27</v>
      </c>
      <c r="J12">
        <v>367.13</v>
      </c>
      <c r="K12">
        <v>305.94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9851</v>
      </c>
      <c r="T12" s="2">
        <v>45597</v>
      </c>
      <c r="V12">
        <v>1</v>
      </c>
      <c r="W12">
        <v>105408</v>
      </c>
      <c r="X12">
        <v>0</v>
      </c>
      <c r="Y12" t="s">
        <v>551</v>
      </c>
      <c r="Z12">
        <v>0</v>
      </c>
      <c r="AA12" t="s">
        <v>3086</v>
      </c>
      <c r="AB12">
        <v>0</v>
      </c>
      <c r="AC12">
        <v>-0.34</v>
      </c>
      <c r="AD12" t="s">
        <v>3567</v>
      </c>
    </row>
    <row r="13" spans="1:30" x14ac:dyDescent="0.25">
      <c r="A13">
        <v>708</v>
      </c>
      <c r="B13" t="s">
        <v>2497</v>
      </c>
      <c r="C13" t="s">
        <v>1555</v>
      </c>
      <c r="D13" s="11">
        <f t="shared" si="0"/>
        <v>18795.11</v>
      </c>
      <c r="E13">
        <v>0</v>
      </c>
      <c r="F13">
        <v>0</v>
      </c>
      <c r="G13">
        <v>0</v>
      </c>
      <c r="H13">
        <v>0</v>
      </c>
      <c r="I13">
        <v>2631.36</v>
      </c>
      <c r="J13">
        <v>563.86</v>
      </c>
      <c r="K13">
        <v>469.89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15130</v>
      </c>
      <c r="T13" s="2">
        <v>45539</v>
      </c>
      <c r="V13">
        <v>1</v>
      </c>
      <c r="W13">
        <v>105408</v>
      </c>
      <c r="X13">
        <v>0</v>
      </c>
      <c r="Y13" t="s">
        <v>551</v>
      </c>
      <c r="Z13">
        <v>0</v>
      </c>
      <c r="AA13" t="s">
        <v>3086</v>
      </c>
      <c r="AB13">
        <v>0</v>
      </c>
      <c r="AC13">
        <v>-0.37</v>
      </c>
      <c r="AD13" t="s">
        <v>3568</v>
      </c>
    </row>
    <row r="14" spans="1:30" x14ac:dyDescent="0.25">
      <c r="A14">
        <v>779</v>
      </c>
      <c r="B14" t="s">
        <v>2499</v>
      </c>
      <c r="C14" t="s">
        <v>1557</v>
      </c>
      <c r="D14" s="11">
        <f t="shared" si="0"/>
        <v>20922.96</v>
      </c>
      <c r="E14">
        <v>0</v>
      </c>
      <c r="F14">
        <v>0</v>
      </c>
      <c r="G14">
        <v>0</v>
      </c>
      <c r="H14">
        <v>0</v>
      </c>
      <c r="I14">
        <v>2929.2</v>
      </c>
      <c r="J14">
        <v>627.69000000000005</v>
      </c>
      <c r="K14">
        <v>523.07000000000005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16843</v>
      </c>
      <c r="T14" s="2">
        <v>45547</v>
      </c>
      <c r="V14">
        <v>1</v>
      </c>
      <c r="W14">
        <v>2808</v>
      </c>
      <c r="X14">
        <v>0</v>
      </c>
      <c r="Y14" t="s">
        <v>551</v>
      </c>
      <c r="Z14">
        <v>0</v>
      </c>
      <c r="AA14" t="s">
        <v>3086</v>
      </c>
      <c r="AB14">
        <v>0</v>
      </c>
      <c r="AC14">
        <v>0.12</v>
      </c>
      <c r="AD14" t="s">
        <v>3569</v>
      </c>
    </row>
    <row r="15" spans="1:30" x14ac:dyDescent="0.25">
      <c r="A15">
        <v>842</v>
      </c>
      <c r="B15" t="s">
        <v>63</v>
      </c>
      <c r="C15" t="s">
        <v>64</v>
      </c>
      <c r="D15" s="11">
        <f t="shared" si="0"/>
        <v>21249.75</v>
      </c>
      <c r="E15">
        <v>0</v>
      </c>
      <c r="F15">
        <v>0</v>
      </c>
      <c r="G15">
        <v>0</v>
      </c>
      <c r="H15">
        <v>0</v>
      </c>
      <c r="I15">
        <v>2975</v>
      </c>
      <c r="J15">
        <v>637.5</v>
      </c>
      <c r="K15">
        <v>531.25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17106</v>
      </c>
      <c r="T15" s="2">
        <v>45555</v>
      </c>
      <c r="V15" t="s">
        <v>31</v>
      </c>
      <c r="W15">
        <v>105408</v>
      </c>
      <c r="X15">
        <v>0</v>
      </c>
      <c r="Y15" t="s">
        <v>551</v>
      </c>
      <c r="Z15">
        <v>0</v>
      </c>
      <c r="AA15" t="s">
        <v>3086</v>
      </c>
      <c r="AB15">
        <v>0</v>
      </c>
      <c r="AC15">
        <v>-0.25</v>
      </c>
      <c r="AD15" t="s">
        <v>3570</v>
      </c>
    </row>
    <row r="16" spans="1:30" x14ac:dyDescent="0.25">
      <c r="A16">
        <v>1073</v>
      </c>
      <c r="B16" t="s">
        <v>65</v>
      </c>
      <c r="C16" t="s">
        <v>66</v>
      </c>
      <c r="D16" s="11">
        <f t="shared" si="0"/>
        <v>25490.7</v>
      </c>
      <c r="E16">
        <v>0</v>
      </c>
      <c r="F16">
        <v>0</v>
      </c>
      <c r="G16">
        <v>0</v>
      </c>
      <c r="H16">
        <v>0</v>
      </c>
      <c r="I16">
        <v>3568.71</v>
      </c>
      <c r="J16">
        <v>764.72</v>
      </c>
      <c r="K16">
        <v>637.27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20520</v>
      </c>
      <c r="T16" s="2">
        <v>45261</v>
      </c>
      <c r="V16" t="s">
        <v>31</v>
      </c>
      <c r="W16">
        <v>100106</v>
      </c>
      <c r="X16">
        <v>0</v>
      </c>
      <c r="Y16" t="s">
        <v>551</v>
      </c>
      <c r="Z16">
        <v>0</v>
      </c>
      <c r="AA16" t="s">
        <v>3086</v>
      </c>
      <c r="AB16">
        <v>0</v>
      </c>
      <c r="AC16">
        <v>-0.12</v>
      </c>
      <c r="AD16" t="s">
        <v>3571</v>
      </c>
    </row>
    <row r="17" spans="1:30" x14ac:dyDescent="0.25">
      <c r="A17">
        <v>1354</v>
      </c>
      <c r="B17" t="s">
        <v>72</v>
      </c>
      <c r="C17" t="s">
        <v>73</v>
      </c>
      <c r="D17" s="11">
        <f t="shared" si="0"/>
        <v>24744.140000000003</v>
      </c>
      <c r="E17">
        <v>0</v>
      </c>
      <c r="F17">
        <v>0</v>
      </c>
      <c r="G17">
        <v>0</v>
      </c>
      <c r="H17">
        <v>0</v>
      </c>
      <c r="I17">
        <v>3464.2</v>
      </c>
      <c r="J17">
        <v>742.33</v>
      </c>
      <c r="K17">
        <v>618.61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19919</v>
      </c>
      <c r="T17" s="2">
        <v>45198</v>
      </c>
      <c r="V17" t="s">
        <v>31</v>
      </c>
      <c r="W17">
        <v>3801</v>
      </c>
      <c r="X17">
        <v>0</v>
      </c>
      <c r="Y17" t="s">
        <v>551</v>
      </c>
      <c r="Z17">
        <v>0</v>
      </c>
      <c r="AA17" t="s">
        <v>3086</v>
      </c>
      <c r="AB17">
        <v>0</v>
      </c>
      <c r="AC17">
        <v>-0.1</v>
      </c>
      <c r="AD17" t="s">
        <v>3572</v>
      </c>
    </row>
    <row r="18" spans="1:30" x14ac:dyDescent="0.25">
      <c r="A18">
        <v>1355</v>
      </c>
      <c r="B18" t="s">
        <v>524</v>
      </c>
      <c r="C18" t="s">
        <v>583</v>
      </c>
      <c r="D18" s="11">
        <f t="shared" si="0"/>
        <v>50848.49</v>
      </c>
      <c r="E18">
        <v>0</v>
      </c>
      <c r="F18">
        <v>0</v>
      </c>
      <c r="G18">
        <v>0</v>
      </c>
      <c r="H18">
        <v>0</v>
      </c>
      <c r="I18">
        <v>7118.81</v>
      </c>
      <c r="J18">
        <v>1525.46</v>
      </c>
      <c r="K18">
        <v>1271.22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40933</v>
      </c>
      <c r="T18" s="2">
        <v>45316</v>
      </c>
      <c r="V18" t="s">
        <v>31</v>
      </c>
      <c r="W18">
        <v>105408</v>
      </c>
      <c r="X18">
        <v>0</v>
      </c>
      <c r="Y18" t="s">
        <v>551</v>
      </c>
      <c r="Z18">
        <v>0</v>
      </c>
      <c r="AA18" t="s">
        <v>3086</v>
      </c>
      <c r="AB18">
        <v>0</v>
      </c>
      <c r="AC18">
        <v>-0.12</v>
      </c>
      <c r="AD18" t="s">
        <v>3573</v>
      </c>
    </row>
    <row r="19" spans="1:30" x14ac:dyDescent="0.25">
      <c r="A19">
        <v>1370</v>
      </c>
      <c r="B19" t="s">
        <v>74</v>
      </c>
      <c r="C19" t="s">
        <v>75</v>
      </c>
      <c r="D19" s="11">
        <f t="shared" si="0"/>
        <v>21447.1</v>
      </c>
      <c r="E19">
        <v>0</v>
      </c>
      <c r="F19">
        <v>0</v>
      </c>
      <c r="G19">
        <v>0</v>
      </c>
      <c r="H19">
        <v>0</v>
      </c>
      <c r="I19">
        <v>3002.53</v>
      </c>
      <c r="J19">
        <v>643.4</v>
      </c>
      <c r="K19">
        <v>536.16999999999996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17265</v>
      </c>
      <c r="T19" s="2">
        <v>45261</v>
      </c>
      <c r="V19">
        <v>1</v>
      </c>
      <c r="W19">
        <v>105408</v>
      </c>
      <c r="X19">
        <v>0</v>
      </c>
      <c r="Y19" t="s">
        <v>551</v>
      </c>
      <c r="Z19">
        <v>0</v>
      </c>
      <c r="AA19" t="s">
        <v>3083</v>
      </c>
      <c r="AB19">
        <v>0</v>
      </c>
      <c r="AC19">
        <v>0.44</v>
      </c>
      <c r="AD19" t="s">
        <v>3574</v>
      </c>
    </row>
    <row r="20" spans="1:30" x14ac:dyDescent="0.25">
      <c r="A20">
        <v>1383</v>
      </c>
      <c r="B20" t="s">
        <v>76</v>
      </c>
      <c r="C20" t="s">
        <v>77</v>
      </c>
      <c r="D20" s="11">
        <f t="shared" si="0"/>
        <v>28489.329999999998</v>
      </c>
      <c r="E20">
        <v>0</v>
      </c>
      <c r="F20">
        <v>0</v>
      </c>
      <c r="G20">
        <v>0</v>
      </c>
      <c r="H20">
        <v>0</v>
      </c>
      <c r="I20">
        <v>3988.44</v>
      </c>
      <c r="J20">
        <v>854.67</v>
      </c>
      <c r="K20">
        <v>712.22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22934</v>
      </c>
      <c r="T20" s="2">
        <v>45261</v>
      </c>
      <c r="V20">
        <v>1</v>
      </c>
      <c r="W20">
        <v>100106</v>
      </c>
      <c r="X20">
        <v>0</v>
      </c>
      <c r="Y20" t="s">
        <v>551</v>
      </c>
      <c r="Z20">
        <v>0</v>
      </c>
      <c r="AA20" t="s">
        <v>3083</v>
      </c>
      <c r="AB20">
        <v>0</v>
      </c>
      <c r="AC20">
        <v>0.49</v>
      </c>
      <c r="AD20" t="s">
        <v>3575</v>
      </c>
    </row>
    <row r="21" spans="1:30" x14ac:dyDescent="0.25">
      <c r="A21">
        <v>1518</v>
      </c>
      <c r="B21" t="s">
        <v>88</v>
      </c>
      <c r="C21" t="s">
        <v>89</v>
      </c>
      <c r="D21" s="11">
        <f t="shared" si="0"/>
        <v>18227.28</v>
      </c>
      <c r="E21">
        <v>0</v>
      </c>
      <c r="F21">
        <v>0</v>
      </c>
      <c r="G21">
        <v>0</v>
      </c>
      <c r="H21">
        <v>0</v>
      </c>
      <c r="I21">
        <v>2551.79</v>
      </c>
      <c r="J21">
        <v>546.80999999999995</v>
      </c>
      <c r="K21">
        <v>455.68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14673</v>
      </c>
      <c r="T21" s="2">
        <v>45261</v>
      </c>
      <c r="V21">
        <v>1</v>
      </c>
      <c r="W21">
        <v>105408</v>
      </c>
      <c r="X21">
        <v>0</v>
      </c>
      <c r="Y21" t="s">
        <v>551</v>
      </c>
      <c r="Z21">
        <v>0</v>
      </c>
      <c r="AA21" t="s">
        <v>3086</v>
      </c>
      <c r="AB21">
        <v>0</v>
      </c>
      <c r="AC21">
        <v>0.15</v>
      </c>
      <c r="AD21" t="s">
        <v>3576</v>
      </c>
    </row>
    <row r="22" spans="1:30" x14ac:dyDescent="0.25">
      <c r="A22">
        <v>1609</v>
      </c>
      <c r="B22" t="s">
        <v>525</v>
      </c>
      <c r="C22" t="s">
        <v>584</v>
      </c>
      <c r="D22" s="11">
        <f t="shared" si="0"/>
        <v>18262.099999999999</v>
      </c>
      <c r="E22">
        <v>0</v>
      </c>
      <c r="F22">
        <v>0</v>
      </c>
      <c r="G22">
        <v>0</v>
      </c>
      <c r="H22">
        <v>0</v>
      </c>
      <c r="I22">
        <v>2556.69</v>
      </c>
      <c r="J22">
        <v>547.86</v>
      </c>
      <c r="K22">
        <v>456.55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14701</v>
      </c>
      <c r="T22" s="2">
        <v>45324</v>
      </c>
      <c r="V22" t="s">
        <v>31</v>
      </c>
      <c r="W22">
        <v>105408</v>
      </c>
      <c r="X22">
        <v>0</v>
      </c>
      <c r="Y22" t="s">
        <v>551</v>
      </c>
      <c r="Z22">
        <v>0</v>
      </c>
      <c r="AA22" t="s">
        <v>3086</v>
      </c>
      <c r="AB22">
        <v>0</v>
      </c>
      <c r="AC22">
        <v>-0.01</v>
      </c>
      <c r="AD22" t="s">
        <v>3577</v>
      </c>
    </row>
    <row r="23" spans="1:30" x14ac:dyDescent="0.25">
      <c r="A23">
        <v>1639</v>
      </c>
      <c r="B23" t="s">
        <v>93</v>
      </c>
      <c r="C23" t="s">
        <v>94</v>
      </c>
      <c r="D23" s="11">
        <f t="shared" si="0"/>
        <v>19642.120000000003</v>
      </c>
      <c r="E23">
        <v>0</v>
      </c>
      <c r="F23">
        <v>0</v>
      </c>
      <c r="G23">
        <v>0</v>
      </c>
      <c r="H23">
        <v>0</v>
      </c>
      <c r="I23">
        <v>2749.83</v>
      </c>
      <c r="J23">
        <v>589.25</v>
      </c>
      <c r="K23">
        <v>491.04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15812</v>
      </c>
      <c r="T23" s="2">
        <v>45261</v>
      </c>
      <c r="V23" t="s">
        <v>31</v>
      </c>
      <c r="W23">
        <v>100809</v>
      </c>
      <c r="X23">
        <v>0</v>
      </c>
      <c r="Y23" t="s">
        <v>551</v>
      </c>
      <c r="Z23">
        <v>0</v>
      </c>
      <c r="AA23" t="s">
        <v>3086</v>
      </c>
      <c r="AB23">
        <v>0</v>
      </c>
      <c r="AC23">
        <v>0.5</v>
      </c>
      <c r="AD23" t="s">
        <v>3578</v>
      </c>
    </row>
    <row r="24" spans="1:30" x14ac:dyDescent="0.25">
      <c r="A24">
        <v>1698</v>
      </c>
      <c r="B24" t="s">
        <v>1750</v>
      </c>
      <c r="C24" t="s">
        <v>1559</v>
      </c>
      <c r="D24" s="11">
        <f t="shared" si="0"/>
        <v>19711.73</v>
      </c>
      <c r="E24">
        <v>0</v>
      </c>
      <c r="F24">
        <v>0</v>
      </c>
      <c r="G24">
        <v>0</v>
      </c>
      <c r="H24">
        <v>0</v>
      </c>
      <c r="I24">
        <v>2759.6</v>
      </c>
      <c r="J24">
        <v>591.34</v>
      </c>
      <c r="K24">
        <v>492.79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15868</v>
      </c>
      <c r="T24" s="2">
        <v>45499</v>
      </c>
      <c r="V24">
        <v>1</v>
      </c>
      <c r="W24">
        <v>2808</v>
      </c>
      <c r="X24">
        <v>0</v>
      </c>
      <c r="Y24" t="s">
        <v>551</v>
      </c>
      <c r="Z24">
        <v>0</v>
      </c>
      <c r="AA24" t="s">
        <v>3086</v>
      </c>
      <c r="AB24">
        <v>0</v>
      </c>
      <c r="AC24">
        <v>0.3</v>
      </c>
      <c r="AD24" t="s">
        <v>3579</v>
      </c>
    </row>
    <row r="25" spans="1:30" x14ac:dyDescent="0.25">
      <c r="A25">
        <v>1984</v>
      </c>
      <c r="B25" t="s">
        <v>99</v>
      </c>
      <c r="C25" t="s">
        <v>100</v>
      </c>
      <c r="D25" s="11">
        <f t="shared" si="0"/>
        <v>21249.75</v>
      </c>
      <c r="E25">
        <v>0</v>
      </c>
      <c r="F25">
        <v>0</v>
      </c>
      <c r="G25">
        <v>0</v>
      </c>
      <c r="H25">
        <v>0</v>
      </c>
      <c r="I25">
        <v>2975</v>
      </c>
      <c r="J25">
        <v>637.5</v>
      </c>
      <c r="K25">
        <v>531.25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17106</v>
      </c>
      <c r="T25" s="2">
        <v>45176</v>
      </c>
      <c r="V25" t="s">
        <v>31</v>
      </c>
      <c r="W25">
        <v>105408</v>
      </c>
      <c r="X25">
        <v>0</v>
      </c>
      <c r="Y25" t="s">
        <v>551</v>
      </c>
      <c r="Z25">
        <v>0</v>
      </c>
      <c r="AA25" t="s">
        <v>3086</v>
      </c>
      <c r="AB25">
        <v>0</v>
      </c>
      <c r="AC25">
        <v>-0.25</v>
      </c>
      <c r="AD25" t="s">
        <v>3570</v>
      </c>
    </row>
    <row r="26" spans="1:30" x14ac:dyDescent="0.25">
      <c r="A26">
        <v>1994</v>
      </c>
      <c r="B26" t="s">
        <v>101</v>
      </c>
      <c r="C26" t="s">
        <v>102</v>
      </c>
      <c r="D26" s="11">
        <f t="shared" si="0"/>
        <v>22970.14</v>
      </c>
      <c r="E26">
        <v>0</v>
      </c>
      <c r="F26">
        <v>0</v>
      </c>
      <c r="G26">
        <v>0</v>
      </c>
      <c r="H26">
        <v>0</v>
      </c>
      <c r="I26">
        <v>3215.79</v>
      </c>
      <c r="J26">
        <v>689.1</v>
      </c>
      <c r="K26">
        <v>574.25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18491</v>
      </c>
      <c r="T26" s="2">
        <v>45261</v>
      </c>
      <c r="V26" t="s">
        <v>31</v>
      </c>
      <c r="W26">
        <v>105408</v>
      </c>
      <c r="X26">
        <v>0</v>
      </c>
      <c r="Y26" t="s">
        <v>551</v>
      </c>
      <c r="Z26">
        <v>0</v>
      </c>
      <c r="AA26" t="s">
        <v>3086</v>
      </c>
      <c r="AB26">
        <v>0</v>
      </c>
      <c r="AC26">
        <v>0.24</v>
      </c>
      <c r="AD26" t="s">
        <v>3580</v>
      </c>
    </row>
    <row r="27" spans="1:30" x14ac:dyDescent="0.25">
      <c r="A27">
        <v>2003</v>
      </c>
      <c r="B27" t="s">
        <v>2519</v>
      </c>
      <c r="C27" t="s">
        <v>2520</v>
      </c>
      <c r="D27" s="11">
        <f t="shared" si="0"/>
        <v>26073.19</v>
      </c>
      <c r="E27">
        <v>0</v>
      </c>
      <c r="F27">
        <v>0</v>
      </c>
      <c r="G27">
        <v>0</v>
      </c>
      <c r="H27">
        <v>0</v>
      </c>
      <c r="I27">
        <v>3650.19</v>
      </c>
      <c r="J27">
        <v>782.18</v>
      </c>
      <c r="K27">
        <v>651.82000000000005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20989</v>
      </c>
      <c r="T27" s="2">
        <v>45554</v>
      </c>
      <c r="V27" t="s">
        <v>31</v>
      </c>
      <c r="W27">
        <v>105408</v>
      </c>
      <c r="X27">
        <v>0</v>
      </c>
      <c r="Y27" t="s">
        <v>551</v>
      </c>
      <c r="Z27">
        <v>0</v>
      </c>
      <c r="AA27" t="s">
        <v>3086</v>
      </c>
      <c r="AB27">
        <v>0</v>
      </c>
      <c r="AC27">
        <v>0.39</v>
      </c>
      <c r="AD27" t="s">
        <v>3581</v>
      </c>
    </row>
    <row r="28" spans="1:30" x14ac:dyDescent="0.25">
      <c r="A28">
        <v>2076</v>
      </c>
      <c r="B28" t="s">
        <v>1472</v>
      </c>
      <c r="C28" t="s">
        <v>1488</v>
      </c>
      <c r="D28" s="11">
        <f t="shared" si="0"/>
        <v>24744.140000000003</v>
      </c>
      <c r="E28">
        <v>0</v>
      </c>
      <c r="F28">
        <v>0</v>
      </c>
      <c r="G28">
        <v>0</v>
      </c>
      <c r="H28">
        <v>0</v>
      </c>
      <c r="I28">
        <v>3464.2</v>
      </c>
      <c r="J28">
        <v>742.33</v>
      </c>
      <c r="K28">
        <v>618.61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19919</v>
      </c>
      <c r="T28" s="2">
        <v>45456</v>
      </c>
      <c r="V28">
        <v>1</v>
      </c>
      <c r="W28">
        <v>2808</v>
      </c>
      <c r="X28">
        <v>0</v>
      </c>
      <c r="Y28" t="s">
        <v>551</v>
      </c>
      <c r="Z28">
        <v>0</v>
      </c>
      <c r="AA28" t="s">
        <v>3086</v>
      </c>
      <c r="AB28">
        <v>0</v>
      </c>
      <c r="AC28">
        <v>-0.1</v>
      </c>
      <c r="AD28" t="s">
        <v>3572</v>
      </c>
    </row>
    <row r="29" spans="1:30" x14ac:dyDescent="0.25">
      <c r="A29">
        <v>2121</v>
      </c>
      <c r="B29" t="s">
        <v>2835</v>
      </c>
      <c r="C29" t="s">
        <v>1561</v>
      </c>
      <c r="D29" s="11">
        <f t="shared" si="0"/>
        <v>26470.86</v>
      </c>
      <c r="E29">
        <v>0</v>
      </c>
      <c r="F29">
        <v>0</v>
      </c>
      <c r="G29">
        <v>0</v>
      </c>
      <c r="H29">
        <v>0</v>
      </c>
      <c r="I29">
        <v>3705.95</v>
      </c>
      <c r="J29">
        <v>794.13</v>
      </c>
      <c r="K29">
        <v>661.78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21309</v>
      </c>
      <c r="T29" s="2">
        <v>45567</v>
      </c>
      <c r="V29" t="s">
        <v>31</v>
      </c>
      <c r="W29">
        <v>127208</v>
      </c>
      <c r="X29">
        <v>0</v>
      </c>
      <c r="Y29" t="s">
        <v>551</v>
      </c>
      <c r="Z29">
        <v>0</v>
      </c>
      <c r="AA29" t="s">
        <v>3086</v>
      </c>
      <c r="AB29">
        <v>0</v>
      </c>
      <c r="AC29">
        <v>-0.27</v>
      </c>
      <c r="AD29" t="s">
        <v>3582</v>
      </c>
    </row>
    <row r="30" spans="1:30" x14ac:dyDescent="0.25">
      <c r="A30">
        <v>2127</v>
      </c>
      <c r="B30" t="s">
        <v>108</v>
      </c>
      <c r="C30" t="s">
        <v>109</v>
      </c>
      <c r="D30" s="11">
        <f t="shared" si="0"/>
        <v>32575.08</v>
      </c>
      <c r="E30">
        <v>0</v>
      </c>
      <c r="F30">
        <v>0</v>
      </c>
      <c r="G30">
        <v>0</v>
      </c>
      <c r="H30">
        <v>0</v>
      </c>
      <c r="I30">
        <v>4560.47</v>
      </c>
      <c r="J30">
        <v>977.24</v>
      </c>
      <c r="K30">
        <v>814.37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26223</v>
      </c>
      <c r="T30" s="2">
        <v>45261</v>
      </c>
      <c r="V30" t="s">
        <v>31</v>
      </c>
      <c r="W30">
        <v>105408</v>
      </c>
      <c r="X30">
        <v>0</v>
      </c>
      <c r="Y30" t="s">
        <v>551</v>
      </c>
      <c r="Z30">
        <v>0</v>
      </c>
      <c r="AA30" t="s">
        <v>3086</v>
      </c>
      <c r="AB30">
        <v>0</v>
      </c>
      <c r="AC30">
        <v>0.3</v>
      </c>
      <c r="AD30" t="s">
        <v>3583</v>
      </c>
    </row>
    <row r="31" spans="1:30" x14ac:dyDescent="0.25">
      <c r="A31">
        <v>2375</v>
      </c>
      <c r="B31" t="s">
        <v>642</v>
      </c>
      <c r="C31" t="s">
        <v>674</v>
      </c>
      <c r="D31" s="11">
        <f t="shared" si="0"/>
        <v>23977.54</v>
      </c>
      <c r="E31">
        <v>0</v>
      </c>
      <c r="F31">
        <v>0</v>
      </c>
      <c r="G31">
        <v>0</v>
      </c>
      <c r="H31">
        <v>0</v>
      </c>
      <c r="I31">
        <v>3356.8</v>
      </c>
      <c r="J31">
        <v>719.31</v>
      </c>
      <c r="K31">
        <v>599.42999999999995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19302</v>
      </c>
      <c r="T31" s="2">
        <v>45398</v>
      </c>
      <c r="V31" t="s">
        <v>31</v>
      </c>
      <c r="W31">
        <v>100106</v>
      </c>
      <c r="X31">
        <v>0</v>
      </c>
      <c r="Y31" t="s">
        <v>551</v>
      </c>
      <c r="Z31">
        <v>0</v>
      </c>
      <c r="AA31" t="s">
        <v>3086</v>
      </c>
      <c r="AB31">
        <v>0</v>
      </c>
      <c r="AC31">
        <v>0.38</v>
      </c>
      <c r="AD31" t="s">
        <v>3584</v>
      </c>
    </row>
    <row r="32" spans="1:30" x14ac:dyDescent="0.25">
      <c r="A32">
        <v>2567</v>
      </c>
      <c r="B32" t="s">
        <v>1442</v>
      </c>
      <c r="C32" t="s">
        <v>1490</v>
      </c>
      <c r="D32" s="11">
        <f t="shared" si="0"/>
        <v>20154.039999999997</v>
      </c>
      <c r="E32">
        <v>0</v>
      </c>
      <c r="F32">
        <v>0</v>
      </c>
      <c r="G32">
        <v>0</v>
      </c>
      <c r="H32">
        <v>0</v>
      </c>
      <c r="I32">
        <v>2821.57</v>
      </c>
      <c r="J32">
        <v>604.62</v>
      </c>
      <c r="K32">
        <v>503.85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16224</v>
      </c>
      <c r="T32" s="2">
        <v>45440</v>
      </c>
      <c r="V32" t="s">
        <v>31</v>
      </c>
      <c r="W32">
        <v>105408</v>
      </c>
      <c r="X32">
        <v>0</v>
      </c>
      <c r="Y32" t="s">
        <v>551</v>
      </c>
      <c r="Z32">
        <v>0</v>
      </c>
      <c r="AA32" t="s">
        <v>3086</v>
      </c>
      <c r="AB32">
        <v>0</v>
      </c>
      <c r="AC32">
        <v>-0.08</v>
      </c>
      <c r="AD32" t="s">
        <v>3585</v>
      </c>
    </row>
    <row r="33" spans="1:30" x14ac:dyDescent="0.25">
      <c r="A33">
        <v>2592</v>
      </c>
      <c r="B33" t="s">
        <v>110</v>
      </c>
      <c r="C33" t="s">
        <v>111</v>
      </c>
      <c r="D33" s="11">
        <f t="shared" si="0"/>
        <v>33424.9</v>
      </c>
      <c r="E33">
        <v>0</v>
      </c>
      <c r="F33">
        <v>0</v>
      </c>
      <c r="G33">
        <v>0</v>
      </c>
      <c r="H33">
        <v>0</v>
      </c>
      <c r="I33">
        <v>4679.5200000000004</v>
      </c>
      <c r="J33">
        <v>1002.75</v>
      </c>
      <c r="K33">
        <v>835.63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26907</v>
      </c>
      <c r="T33" s="2">
        <v>45261</v>
      </c>
      <c r="V33" t="s">
        <v>31</v>
      </c>
      <c r="W33">
        <v>105408</v>
      </c>
      <c r="X33">
        <v>0</v>
      </c>
      <c r="Y33" t="s">
        <v>551</v>
      </c>
      <c r="Z33">
        <v>0</v>
      </c>
      <c r="AA33" t="s">
        <v>3086</v>
      </c>
      <c r="AB33">
        <v>0</v>
      </c>
      <c r="AC33">
        <v>-0.26</v>
      </c>
      <c r="AD33" t="s">
        <v>3586</v>
      </c>
    </row>
    <row r="34" spans="1:30" x14ac:dyDescent="0.25">
      <c r="A34">
        <v>2719</v>
      </c>
      <c r="B34" t="s">
        <v>112</v>
      </c>
      <c r="C34" t="s">
        <v>113</v>
      </c>
      <c r="D34" s="11">
        <f t="shared" si="0"/>
        <v>33382.639999999999</v>
      </c>
      <c r="E34">
        <v>0</v>
      </c>
      <c r="F34">
        <v>0</v>
      </c>
      <c r="G34">
        <v>0</v>
      </c>
      <c r="H34">
        <v>0</v>
      </c>
      <c r="I34">
        <v>4673.59</v>
      </c>
      <c r="J34">
        <v>1001.48</v>
      </c>
      <c r="K34">
        <v>834.57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26873</v>
      </c>
      <c r="T34" s="2">
        <v>45261</v>
      </c>
      <c r="V34" t="s">
        <v>31</v>
      </c>
      <c r="W34">
        <v>105408</v>
      </c>
      <c r="X34">
        <v>0</v>
      </c>
      <c r="Y34" t="s">
        <v>551</v>
      </c>
      <c r="Z34">
        <v>0</v>
      </c>
      <c r="AA34" t="s">
        <v>3086</v>
      </c>
      <c r="AB34">
        <v>0</v>
      </c>
      <c r="AC34">
        <v>-0.16</v>
      </c>
      <c r="AD34" t="s">
        <v>3587</v>
      </c>
    </row>
    <row r="35" spans="1:30" x14ac:dyDescent="0.25">
      <c r="A35">
        <v>2780</v>
      </c>
      <c r="B35" t="s">
        <v>2840</v>
      </c>
      <c r="C35" t="s">
        <v>1563</v>
      </c>
      <c r="D35" s="11">
        <f t="shared" si="0"/>
        <v>24130.34</v>
      </c>
      <c r="E35">
        <v>0</v>
      </c>
      <c r="F35">
        <v>0</v>
      </c>
      <c r="G35">
        <v>0</v>
      </c>
      <c r="H35">
        <v>0</v>
      </c>
      <c r="I35">
        <v>3378.19</v>
      </c>
      <c r="J35">
        <v>723.9</v>
      </c>
      <c r="K35">
        <v>603.25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19425</v>
      </c>
      <c r="T35" s="2">
        <v>45572</v>
      </c>
      <c r="V35" t="s">
        <v>31</v>
      </c>
      <c r="W35">
        <v>2808</v>
      </c>
      <c r="X35">
        <v>0</v>
      </c>
      <c r="Y35" t="s">
        <v>551</v>
      </c>
      <c r="Z35">
        <v>0</v>
      </c>
      <c r="AA35" t="s">
        <v>3086</v>
      </c>
      <c r="AB35">
        <v>0</v>
      </c>
      <c r="AC35">
        <v>0.44</v>
      </c>
      <c r="AD35" t="s">
        <v>3588</v>
      </c>
    </row>
    <row r="36" spans="1:30" x14ac:dyDescent="0.25">
      <c r="A36">
        <v>2811</v>
      </c>
      <c r="B36" t="s">
        <v>116</v>
      </c>
      <c r="C36" t="s">
        <v>117</v>
      </c>
      <c r="D36" s="11">
        <f t="shared" si="0"/>
        <v>17888.16</v>
      </c>
      <c r="E36">
        <v>0</v>
      </c>
      <c r="F36">
        <v>0</v>
      </c>
      <c r="G36">
        <v>0</v>
      </c>
      <c r="H36">
        <v>0</v>
      </c>
      <c r="I36">
        <v>2504.3200000000002</v>
      </c>
      <c r="J36">
        <v>536.64</v>
      </c>
      <c r="K36">
        <v>447.2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14400</v>
      </c>
      <c r="T36" s="2">
        <v>45261</v>
      </c>
      <c r="V36" t="s">
        <v>31</v>
      </c>
      <c r="W36">
        <v>118705</v>
      </c>
      <c r="X36">
        <v>0</v>
      </c>
      <c r="Y36" t="s">
        <v>551</v>
      </c>
      <c r="Z36">
        <v>0</v>
      </c>
      <c r="AA36" t="s">
        <v>3086</v>
      </c>
      <c r="AB36">
        <v>0</v>
      </c>
      <c r="AC36">
        <v>0.19</v>
      </c>
      <c r="AD36" t="s">
        <v>3589</v>
      </c>
    </row>
    <row r="37" spans="1:30" x14ac:dyDescent="0.25">
      <c r="A37">
        <v>2895</v>
      </c>
      <c r="B37" t="s">
        <v>118</v>
      </c>
      <c r="C37" t="s">
        <v>119</v>
      </c>
      <c r="D37" s="11">
        <f t="shared" si="0"/>
        <v>18769.07</v>
      </c>
      <c r="E37">
        <v>0</v>
      </c>
      <c r="F37">
        <v>0</v>
      </c>
      <c r="G37">
        <v>0</v>
      </c>
      <c r="H37">
        <v>0</v>
      </c>
      <c r="I37">
        <v>2627.74</v>
      </c>
      <c r="J37">
        <v>563.09</v>
      </c>
      <c r="K37">
        <v>469.24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15109</v>
      </c>
      <c r="T37" s="2">
        <v>45261</v>
      </c>
      <c r="V37" t="s">
        <v>31</v>
      </c>
      <c r="W37">
        <v>3801</v>
      </c>
      <c r="X37">
        <v>0</v>
      </c>
      <c r="Y37" t="s">
        <v>551</v>
      </c>
      <c r="Z37">
        <v>0</v>
      </c>
      <c r="AA37" t="s">
        <v>3086</v>
      </c>
      <c r="AB37">
        <v>0</v>
      </c>
      <c r="AC37">
        <v>-0.43</v>
      </c>
      <c r="AD37" t="s">
        <v>3590</v>
      </c>
    </row>
    <row r="38" spans="1:30" x14ac:dyDescent="0.25">
      <c r="A38">
        <v>3019</v>
      </c>
      <c r="B38" t="s">
        <v>2530</v>
      </c>
      <c r="C38" t="s">
        <v>2531</v>
      </c>
      <c r="D38" s="11">
        <f t="shared" si="0"/>
        <v>28904.28</v>
      </c>
      <c r="E38">
        <v>0</v>
      </c>
      <c r="F38">
        <v>0</v>
      </c>
      <c r="G38">
        <v>0</v>
      </c>
      <c r="H38">
        <v>0</v>
      </c>
      <c r="I38">
        <v>4046.56</v>
      </c>
      <c r="J38">
        <v>867.12</v>
      </c>
      <c r="K38">
        <v>722.6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23268</v>
      </c>
      <c r="T38" s="2">
        <v>45547</v>
      </c>
      <c r="V38">
        <v>1</v>
      </c>
      <c r="W38">
        <v>2808</v>
      </c>
      <c r="X38">
        <v>0</v>
      </c>
      <c r="Y38" t="s">
        <v>551</v>
      </c>
      <c r="Z38">
        <v>0</v>
      </c>
      <c r="AA38" t="s">
        <v>3083</v>
      </c>
      <c r="AB38">
        <v>0</v>
      </c>
      <c r="AC38">
        <v>0.28000000000000003</v>
      </c>
      <c r="AD38" t="s">
        <v>3591</v>
      </c>
    </row>
    <row r="39" spans="1:30" x14ac:dyDescent="0.25">
      <c r="A39">
        <v>3111</v>
      </c>
      <c r="B39" t="s">
        <v>122</v>
      </c>
      <c r="C39" t="s">
        <v>123</v>
      </c>
      <c r="D39" s="11">
        <f t="shared" si="0"/>
        <v>19642.120000000003</v>
      </c>
      <c r="E39">
        <v>0</v>
      </c>
      <c r="F39">
        <v>0</v>
      </c>
      <c r="G39">
        <v>0</v>
      </c>
      <c r="H39">
        <v>0</v>
      </c>
      <c r="I39">
        <v>2749.83</v>
      </c>
      <c r="J39">
        <v>589.25</v>
      </c>
      <c r="K39">
        <v>491.04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15812</v>
      </c>
      <c r="T39" s="2">
        <v>45261</v>
      </c>
      <c r="V39" t="s">
        <v>80</v>
      </c>
      <c r="W39">
        <v>3801</v>
      </c>
      <c r="X39">
        <v>0</v>
      </c>
      <c r="Y39" t="s">
        <v>551</v>
      </c>
      <c r="Z39">
        <v>0</v>
      </c>
      <c r="AA39" t="s">
        <v>3086</v>
      </c>
      <c r="AB39">
        <v>0</v>
      </c>
      <c r="AC39">
        <v>0.5</v>
      </c>
      <c r="AD39" t="s">
        <v>3578</v>
      </c>
    </row>
    <row r="40" spans="1:30" x14ac:dyDescent="0.25">
      <c r="A40">
        <v>3123</v>
      </c>
      <c r="B40" t="s">
        <v>124</v>
      </c>
      <c r="C40" t="s">
        <v>125</v>
      </c>
      <c r="D40" s="11">
        <f t="shared" si="0"/>
        <v>18320.599999999999</v>
      </c>
      <c r="E40">
        <v>0</v>
      </c>
      <c r="F40">
        <v>0</v>
      </c>
      <c r="G40">
        <v>0</v>
      </c>
      <c r="H40">
        <v>0</v>
      </c>
      <c r="I40">
        <v>2564.94</v>
      </c>
      <c r="J40">
        <v>549.63</v>
      </c>
      <c r="K40">
        <v>458.03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14748</v>
      </c>
      <c r="T40" s="2">
        <v>45261</v>
      </c>
      <c r="V40" t="s">
        <v>31</v>
      </c>
      <c r="W40">
        <v>118705</v>
      </c>
      <c r="X40">
        <v>0</v>
      </c>
      <c r="Y40" t="s">
        <v>551</v>
      </c>
      <c r="Z40">
        <v>0</v>
      </c>
      <c r="AA40" t="s">
        <v>3086</v>
      </c>
      <c r="AB40">
        <v>0</v>
      </c>
      <c r="AC40">
        <v>-0.44</v>
      </c>
      <c r="AD40" t="s">
        <v>3592</v>
      </c>
    </row>
    <row r="41" spans="1:30" x14ac:dyDescent="0.25">
      <c r="A41">
        <v>3135</v>
      </c>
      <c r="B41" t="s">
        <v>126</v>
      </c>
      <c r="C41" t="s">
        <v>127</v>
      </c>
      <c r="D41" s="11">
        <f t="shared" si="0"/>
        <v>33424.9</v>
      </c>
      <c r="E41">
        <v>0</v>
      </c>
      <c r="F41">
        <v>0</v>
      </c>
      <c r="G41">
        <v>0</v>
      </c>
      <c r="H41">
        <v>0</v>
      </c>
      <c r="I41">
        <v>4679.5200000000004</v>
      </c>
      <c r="J41">
        <v>1002.75</v>
      </c>
      <c r="K41">
        <v>835.63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26907</v>
      </c>
      <c r="T41" s="2">
        <v>45261</v>
      </c>
      <c r="V41" t="s">
        <v>31</v>
      </c>
      <c r="W41">
        <v>105408</v>
      </c>
      <c r="X41">
        <v>0</v>
      </c>
      <c r="Y41" t="s">
        <v>551</v>
      </c>
      <c r="Z41">
        <v>0</v>
      </c>
      <c r="AA41" t="s">
        <v>3086</v>
      </c>
      <c r="AB41">
        <v>0</v>
      </c>
      <c r="AC41">
        <v>-0.26</v>
      </c>
      <c r="AD41" t="s">
        <v>3586</v>
      </c>
    </row>
    <row r="42" spans="1:30" x14ac:dyDescent="0.25">
      <c r="A42">
        <v>3151</v>
      </c>
      <c r="B42" t="s">
        <v>132</v>
      </c>
      <c r="C42" t="s">
        <v>133</v>
      </c>
      <c r="D42" s="11">
        <f t="shared" si="0"/>
        <v>18216.039999999997</v>
      </c>
      <c r="E42">
        <v>0</v>
      </c>
      <c r="F42">
        <v>0</v>
      </c>
      <c r="G42">
        <v>0</v>
      </c>
      <c r="H42">
        <v>0</v>
      </c>
      <c r="I42">
        <v>2550.1799999999998</v>
      </c>
      <c r="J42">
        <v>546.47</v>
      </c>
      <c r="K42">
        <v>455.39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14664</v>
      </c>
      <c r="T42" s="2">
        <v>45166</v>
      </c>
      <c r="V42" t="s">
        <v>31</v>
      </c>
      <c r="W42">
        <v>115300</v>
      </c>
      <c r="X42">
        <v>0</v>
      </c>
      <c r="Y42" t="s">
        <v>551</v>
      </c>
      <c r="Z42">
        <v>0</v>
      </c>
      <c r="AA42" t="s">
        <v>3116</v>
      </c>
      <c r="AB42">
        <v>0</v>
      </c>
      <c r="AC42">
        <v>0.48</v>
      </c>
      <c r="AD42" t="s">
        <v>3593</v>
      </c>
    </row>
    <row r="43" spans="1:30" x14ac:dyDescent="0.25">
      <c r="A43">
        <v>3159</v>
      </c>
      <c r="B43" t="s">
        <v>134</v>
      </c>
      <c r="C43" t="s">
        <v>135</v>
      </c>
      <c r="D43" s="11">
        <f t="shared" si="0"/>
        <v>28768.87</v>
      </c>
      <c r="E43">
        <v>0</v>
      </c>
      <c r="F43">
        <v>0</v>
      </c>
      <c r="G43">
        <v>0</v>
      </c>
      <c r="H43">
        <v>0</v>
      </c>
      <c r="I43">
        <v>4027.6</v>
      </c>
      <c r="J43">
        <v>863.06</v>
      </c>
      <c r="K43">
        <v>719.21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23159</v>
      </c>
      <c r="T43" s="2">
        <v>45261</v>
      </c>
      <c r="V43" t="s">
        <v>31</v>
      </c>
      <c r="W43">
        <v>2808</v>
      </c>
      <c r="X43">
        <v>0</v>
      </c>
      <c r="Y43" t="s">
        <v>551</v>
      </c>
      <c r="Z43">
        <v>0</v>
      </c>
      <c r="AA43" t="s">
        <v>3086</v>
      </c>
      <c r="AB43">
        <v>0</v>
      </c>
      <c r="AC43">
        <v>0.3</v>
      </c>
      <c r="AD43" t="s">
        <v>3594</v>
      </c>
    </row>
    <row r="44" spans="1:30" x14ac:dyDescent="0.25">
      <c r="A44">
        <v>3188</v>
      </c>
      <c r="B44" t="s">
        <v>136</v>
      </c>
      <c r="C44" t="s">
        <v>137</v>
      </c>
      <c r="D44" s="11">
        <f t="shared" si="0"/>
        <v>20986.379999999997</v>
      </c>
      <c r="E44">
        <v>0</v>
      </c>
      <c r="F44">
        <v>0</v>
      </c>
      <c r="G44">
        <v>0</v>
      </c>
      <c r="H44">
        <v>0</v>
      </c>
      <c r="I44">
        <v>2938.12</v>
      </c>
      <c r="J44">
        <v>629.6</v>
      </c>
      <c r="K44">
        <v>524.66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16894</v>
      </c>
      <c r="T44" s="2">
        <v>45331</v>
      </c>
      <c r="V44" t="s">
        <v>31</v>
      </c>
      <c r="W44">
        <v>1508</v>
      </c>
      <c r="X44">
        <v>0</v>
      </c>
      <c r="Y44" t="s">
        <v>551</v>
      </c>
      <c r="Z44">
        <v>0</v>
      </c>
      <c r="AA44" t="s">
        <v>3086</v>
      </c>
      <c r="AB44">
        <v>0</v>
      </c>
      <c r="AC44">
        <v>-0.17</v>
      </c>
      <c r="AD44" t="s">
        <v>3595</v>
      </c>
    </row>
    <row r="45" spans="1:30" x14ac:dyDescent="0.25">
      <c r="A45">
        <v>3424</v>
      </c>
      <c r="B45" t="s">
        <v>644</v>
      </c>
      <c r="C45" t="s">
        <v>677</v>
      </c>
      <c r="D45" s="11">
        <f t="shared" si="0"/>
        <v>21821.1</v>
      </c>
      <c r="E45">
        <v>0</v>
      </c>
      <c r="F45">
        <v>0</v>
      </c>
      <c r="G45">
        <v>0</v>
      </c>
      <c r="H45">
        <v>0</v>
      </c>
      <c r="I45">
        <v>3054.94</v>
      </c>
      <c r="J45">
        <v>654.63</v>
      </c>
      <c r="K45">
        <v>545.53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17566</v>
      </c>
      <c r="T45" s="2">
        <v>45398</v>
      </c>
      <c r="V45" t="s">
        <v>80</v>
      </c>
      <c r="W45">
        <v>105408</v>
      </c>
      <c r="X45">
        <v>0</v>
      </c>
      <c r="Y45" t="s">
        <v>551</v>
      </c>
      <c r="Z45">
        <v>0</v>
      </c>
      <c r="AA45" t="s">
        <v>3086</v>
      </c>
      <c r="AB45">
        <v>0</v>
      </c>
      <c r="AC45">
        <v>0.08</v>
      </c>
      <c r="AD45" t="s">
        <v>3596</v>
      </c>
    </row>
    <row r="46" spans="1:30" x14ac:dyDescent="0.25">
      <c r="A46">
        <v>3520</v>
      </c>
      <c r="B46" t="s">
        <v>1335</v>
      </c>
      <c r="C46" t="s">
        <v>1336</v>
      </c>
      <c r="D46" s="11">
        <f t="shared" si="0"/>
        <v>64546.66</v>
      </c>
      <c r="E46">
        <v>0</v>
      </c>
      <c r="F46">
        <v>0</v>
      </c>
      <c r="G46">
        <v>0</v>
      </c>
      <c r="H46">
        <v>0</v>
      </c>
      <c r="I46">
        <v>9036.58</v>
      </c>
      <c r="J46">
        <v>1936.41</v>
      </c>
      <c r="K46">
        <v>1613.67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51960</v>
      </c>
      <c r="T46" s="2">
        <v>45432</v>
      </c>
      <c r="V46" t="s">
        <v>31</v>
      </c>
      <c r="W46">
        <v>110206</v>
      </c>
      <c r="X46">
        <v>0</v>
      </c>
      <c r="Y46" t="s">
        <v>551</v>
      </c>
      <c r="Z46">
        <v>0</v>
      </c>
      <c r="AA46" t="s">
        <v>3086</v>
      </c>
      <c r="AB46">
        <v>0</v>
      </c>
      <c r="AC46">
        <v>-0.33</v>
      </c>
      <c r="AD46" t="s">
        <v>3597</v>
      </c>
    </row>
    <row r="47" spans="1:30" x14ac:dyDescent="0.25">
      <c r="A47">
        <v>3521</v>
      </c>
      <c r="B47" t="s">
        <v>1780</v>
      </c>
      <c r="C47" t="s">
        <v>1571</v>
      </c>
      <c r="D47" s="11">
        <f t="shared" si="0"/>
        <v>20982.5</v>
      </c>
      <c r="E47">
        <v>0</v>
      </c>
      <c r="F47">
        <v>0</v>
      </c>
      <c r="G47">
        <v>0</v>
      </c>
      <c r="H47">
        <v>0</v>
      </c>
      <c r="I47">
        <v>2937.49</v>
      </c>
      <c r="J47">
        <v>629.46</v>
      </c>
      <c r="K47">
        <v>524.54999999999995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16891</v>
      </c>
      <c r="T47" s="2">
        <v>45481</v>
      </c>
      <c r="V47" t="s">
        <v>80</v>
      </c>
      <c r="W47">
        <v>105408</v>
      </c>
      <c r="X47">
        <v>0</v>
      </c>
      <c r="Y47" t="s">
        <v>551</v>
      </c>
      <c r="Z47">
        <v>0</v>
      </c>
      <c r="AA47" t="s">
        <v>3122</v>
      </c>
      <c r="AB47">
        <v>0</v>
      </c>
      <c r="AC47">
        <v>0.42</v>
      </c>
      <c r="AD47" t="s">
        <v>3598</v>
      </c>
    </row>
    <row r="48" spans="1:30" x14ac:dyDescent="0.25">
      <c r="A48">
        <v>3528</v>
      </c>
      <c r="B48" t="s">
        <v>3349</v>
      </c>
      <c r="C48" t="s">
        <v>3350</v>
      </c>
      <c r="D48" s="11">
        <f t="shared" si="0"/>
        <v>15114.03</v>
      </c>
      <c r="E48">
        <v>0</v>
      </c>
      <c r="F48">
        <v>0</v>
      </c>
      <c r="G48">
        <v>0</v>
      </c>
      <c r="H48">
        <v>0</v>
      </c>
      <c r="I48">
        <v>1713.27</v>
      </c>
      <c r="J48">
        <v>3243.82</v>
      </c>
      <c r="K48">
        <v>305.94</v>
      </c>
      <c r="L48">
        <v>0</v>
      </c>
      <c r="M48">
        <v>0</v>
      </c>
      <c r="N48">
        <v>0</v>
      </c>
      <c r="O48">
        <v>0</v>
      </c>
      <c r="P48">
        <v>0</v>
      </c>
      <c r="Q48">
        <v>2876.69</v>
      </c>
      <c r="R48">
        <v>2876.69</v>
      </c>
      <c r="S48">
        <v>9851</v>
      </c>
      <c r="T48" s="2">
        <v>45597</v>
      </c>
      <c r="V48" t="s">
        <v>31</v>
      </c>
      <c r="W48">
        <v>105408</v>
      </c>
      <c r="X48">
        <v>0</v>
      </c>
      <c r="Y48" t="s">
        <v>551</v>
      </c>
      <c r="Z48">
        <v>0</v>
      </c>
      <c r="AA48" t="s">
        <v>3086</v>
      </c>
      <c r="AB48">
        <v>0</v>
      </c>
      <c r="AC48">
        <v>-0.34</v>
      </c>
      <c r="AD48" t="s">
        <v>3567</v>
      </c>
    </row>
    <row r="49" spans="1:30" x14ac:dyDescent="0.25">
      <c r="A49">
        <v>3749</v>
      </c>
      <c r="B49" t="s">
        <v>146</v>
      </c>
      <c r="C49" t="s">
        <v>147</v>
      </c>
      <c r="D49" s="11">
        <f t="shared" si="0"/>
        <v>24272.15</v>
      </c>
      <c r="E49">
        <v>0</v>
      </c>
      <c r="F49">
        <v>0</v>
      </c>
      <c r="G49">
        <v>0</v>
      </c>
      <c r="H49">
        <v>0</v>
      </c>
      <c r="I49">
        <v>3398.16</v>
      </c>
      <c r="J49">
        <v>728.18</v>
      </c>
      <c r="K49">
        <v>606.80999999999995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19539</v>
      </c>
      <c r="T49" s="2">
        <v>45261</v>
      </c>
      <c r="V49" t="s">
        <v>31</v>
      </c>
      <c r="W49">
        <v>100106</v>
      </c>
      <c r="X49">
        <v>0</v>
      </c>
      <c r="Y49" t="s">
        <v>551</v>
      </c>
      <c r="Z49">
        <v>0</v>
      </c>
      <c r="AA49" t="s">
        <v>3086</v>
      </c>
      <c r="AB49">
        <v>0</v>
      </c>
      <c r="AC49">
        <v>-0.42</v>
      </c>
      <c r="AD49" t="s">
        <v>3599</v>
      </c>
    </row>
    <row r="50" spans="1:30" x14ac:dyDescent="0.25">
      <c r="A50">
        <v>3757</v>
      </c>
      <c r="B50" t="s">
        <v>3353</v>
      </c>
      <c r="C50" t="s">
        <v>1574</v>
      </c>
      <c r="D50" s="11">
        <f t="shared" si="0"/>
        <v>10664.54</v>
      </c>
      <c r="E50">
        <v>0</v>
      </c>
      <c r="F50">
        <v>0</v>
      </c>
      <c r="G50">
        <v>0</v>
      </c>
      <c r="H50">
        <v>0</v>
      </c>
      <c r="I50">
        <v>1493</v>
      </c>
      <c r="J50">
        <v>319.93</v>
      </c>
      <c r="K50">
        <v>266.61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8585</v>
      </c>
      <c r="T50" s="2">
        <v>45586</v>
      </c>
      <c r="V50" t="s">
        <v>31</v>
      </c>
      <c r="W50">
        <v>104108</v>
      </c>
      <c r="X50">
        <v>0</v>
      </c>
      <c r="Y50" t="s">
        <v>551</v>
      </c>
      <c r="Z50">
        <v>0</v>
      </c>
      <c r="AA50" t="s">
        <v>3086</v>
      </c>
      <c r="AB50">
        <v>0</v>
      </c>
      <c r="AC50">
        <v>0.28000000000000003</v>
      </c>
      <c r="AD50" t="s">
        <v>3600</v>
      </c>
    </row>
    <row r="51" spans="1:30" x14ac:dyDescent="0.25">
      <c r="A51">
        <v>3773</v>
      </c>
      <c r="B51" t="s">
        <v>2151</v>
      </c>
      <c r="C51" t="s">
        <v>1576</v>
      </c>
      <c r="D51" s="11">
        <f t="shared" si="0"/>
        <v>21249.75</v>
      </c>
      <c r="E51">
        <v>0</v>
      </c>
      <c r="F51">
        <v>0</v>
      </c>
      <c r="G51">
        <v>0</v>
      </c>
      <c r="H51">
        <v>0</v>
      </c>
      <c r="I51">
        <v>2975</v>
      </c>
      <c r="J51">
        <v>637.5</v>
      </c>
      <c r="K51">
        <v>531.25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17106</v>
      </c>
      <c r="T51" s="2">
        <v>45530</v>
      </c>
      <c r="V51" t="s">
        <v>31</v>
      </c>
      <c r="W51">
        <v>105408</v>
      </c>
      <c r="X51">
        <v>0</v>
      </c>
      <c r="Y51" t="s">
        <v>551</v>
      </c>
      <c r="Z51">
        <v>0</v>
      </c>
      <c r="AA51" t="s">
        <v>3086</v>
      </c>
      <c r="AB51">
        <v>0</v>
      </c>
      <c r="AC51">
        <v>-0.24</v>
      </c>
      <c r="AD51" t="s">
        <v>3570</v>
      </c>
    </row>
    <row r="52" spans="1:30" x14ac:dyDescent="0.25">
      <c r="A52">
        <v>3787</v>
      </c>
      <c r="B52" t="s">
        <v>632</v>
      </c>
      <c r="C52" t="s">
        <v>680</v>
      </c>
      <c r="D52" s="11">
        <f t="shared" si="0"/>
        <v>21249.75</v>
      </c>
      <c r="E52">
        <v>0</v>
      </c>
      <c r="F52">
        <v>0</v>
      </c>
      <c r="G52">
        <v>0</v>
      </c>
      <c r="H52">
        <v>0</v>
      </c>
      <c r="I52">
        <v>2975</v>
      </c>
      <c r="J52">
        <v>637.5</v>
      </c>
      <c r="K52">
        <v>531.25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17106</v>
      </c>
      <c r="T52" s="2">
        <v>45369</v>
      </c>
      <c r="V52" t="s">
        <v>31</v>
      </c>
      <c r="W52">
        <v>2808</v>
      </c>
      <c r="X52">
        <v>0</v>
      </c>
      <c r="Y52" t="s">
        <v>551</v>
      </c>
      <c r="Z52">
        <v>0</v>
      </c>
      <c r="AA52" t="s">
        <v>3086</v>
      </c>
      <c r="AB52">
        <v>0</v>
      </c>
      <c r="AC52">
        <v>-0.25</v>
      </c>
      <c r="AD52" t="s">
        <v>3570</v>
      </c>
    </row>
    <row r="53" spans="1:30" x14ac:dyDescent="0.25">
      <c r="A53">
        <v>3792</v>
      </c>
      <c r="B53" t="s">
        <v>150</v>
      </c>
      <c r="C53" t="s">
        <v>151</v>
      </c>
      <c r="D53" s="11">
        <f t="shared" si="0"/>
        <v>17221.18</v>
      </c>
      <c r="E53">
        <v>0</v>
      </c>
      <c r="F53">
        <v>0</v>
      </c>
      <c r="G53">
        <v>0</v>
      </c>
      <c r="H53">
        <v>0</v>
      </c>
      <c r="I53">
        <v>2411</v>
      </c>
      <c r="J53">
        <v>516.64</v>
      </c>
      <c r="K53">
        <v>430.54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13863</v>
      </c>
      <c r="T53" s="2">
        <v>45497</v>
      </c>
      <c r="V53" t="s">
        <v>31</v>
      </c>
      <c r="W53">
        <v>105408</v>
      </c>
      <c r="X53">
        <v>0</v>
      </c>
      <c r="Y53" t="s">
        <v>551</v>
      </c>
      <c r="Z53">
        <v>0</v>
      </c>
      <c r="AA53" t="s">
        <v>3086</v>
      </c>
      <c r="AB53">
        <v>0</v>
      </c>
      <c r="AC53">
        <v>-0.26</v>
      </c>
      <c r="AD53" t="s">
        <v>3601</v>
      </c>
    </row>
    <row r="54" spans="1:30" x14ac:dyDescent="0.25">
      <c r="A54">
        <v>3796</v>
      </c>
      <c r="B54" t="s">
        <v>152</v>
      </c>
      <c r="C54" t="s">
        <v>153</v>
      </c>
      <c r="D54" s="11">
        <f t="shared" si="0"/>
        <v>19617.3</v>
      </c>
      <c r="E54">
        <v>0</v>
      </c>
      <c r="F54">
        <v>0</v>
      </c>
      <c r="G54">
        <v>0</v>
      </c>
      <c r="H54">
        <v>0</v>
      </c>
      <c r="I54">
        <v>2746.37</v>
      </c>
      <c r="J54">
        <v>588.51</v>
      </c>
      <c r="K54">
        <v>490.42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15792</v>
      </c>
      <c r="T54" s="2">
        <v>45261</v>
      </c>
      <c r="V54" t="s">
        <v>31</v>
      </c>
      <c r="W54">
        <v>105408</v>
      </c>
      <c r="X54">
        <v>0</v>
      </c>
      <c r="Y54" t="s">
        <v>551</v>
      </c>
      <c r="Z54">
        <v>0</v>
      </c>
      <c r="AA54" t="s">
        <v>3086</v>
      </c>
      <c r="AB54">
        <v>0</v>
      </c>
      <c r="AC54">
        <v>0.43</v>
      </c>
      <c r="AD54" t="s">
        <v>3602</v>
      </c>
    </row>
    <row r="55" spans="1:30" x14ac:dyDescent="0.25">
      <c r="A55">
        <v>3800</v>
      </c>
      <c r="B55" t="s">
        <v>154</v>
      </c>
      <c r="C55" t="s">
        <v>155</v>
      </c>
      <c r="D55" s="11">
        <f t="shared" si="0"/>
        <v>20593.890000000003</v>
      </c>
      <c r="E55">
        <v>0</v>
      </c>
      <c r="F55">
        <v>0</v>
      </c>
      <c r="G55">
        <v>0</v>
      </c>
      <c r="H55">
        <v>0</v>
      </c>
      <c r="I55">
        <v>2883.2</v>
      </c>
      <c r="J55">
        <v>617.83000000000004</v>
      </c>
      <c r="K55">
        <v>514.86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16578</v>
      </c>
      <c r="T55" s="2">
        <v>45261</v>
      </c>
      <c r="V55" t="s">
        <v>31</v>
      </c>
      <c r="W55">
        <v>105408</v>
      </c>
      <c r="X55">
        <v>0</v>
      </c>
      <c r="Y55" t="s">
        <v>551</v>
      </c>
      <c r="Z55">
        <v>0</v>
      </c>
      <c r="AA55" t="s">
        <v>3086</v>
      </c>
      <c r="AB55">
        <v>0</v>
      </c>
      <c r="AC55">
        <v>-0.39</v>
      </c>
      <c r="AD55" t="s">
        <v>3603</v>
      </c>
    </row>
    <row r="56" spans="1:30" x14ac:dyDescent="0.25">
      <c r="A56">
        <v>3970</v>
      </c>
      <c r="B56" t="s">
        <v>558</v>
      </c>
      <c r="C56" t="s">
        <v>585</v>
      </c>
      <c r="D56" s="11">
        <f t="shared" si="0"/>
        <v>37180.03</v>
      </c>
      <c r="E56">
        <v>0</v>
      </c>
      <c r="F56">
        <v>0</v>
      </c>
      <c r="G56">
        <v>0</v>
      </c>
      <c r="H56">
        <v>0</v>
      </c>
      <c r="I56">
        <v>5205.1499999999996</v>
      </c>
      <c r="J56">
        <v>1115.3900000000001</v>
      </c>
      <c r="K56">
        <v>929.49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29930</v>
      </c>
      <c r="T56" s="2">
        <v>45352</v>
      </c>
      <c r="V56" t="s">
        <v>31</v>
      </c>
      <c r="W56">
        <v>105408</v>
      </c>
      <c r="X56">
        <v>0</v>
      </c>
      <c r="Y56" t="s">
        <v>551</v>
      </c>
      <c r="Z56">
        <v>0</v>
      </c>
      <c r="AA56" t="s">
        <v>3086</v>
      </c>
      <c r="AB56">
        <v>0</v>
      </c>
      <c r="AC56">
        <v>0.41</v>
      </c>
      <c r="AD56" t="s">
        <v>3604</v>
      </c>
    </row>
    <row r="57" spans="1:30" x14ac:dyDescent="0.25">
      <c r="A57">
        <v>3972</v>
      </c>
      <c r="B57" t="s">
        <v>156</v>
      </c>
      <c r="C57" t="s">
        <v>157</v>
      </c>
      <c r="D57" s="11">
        <f t="shared" si="0"/>
        <v>20550.289999999997</v>
      </c>
      <c r="E57">
        <v>0</v>
      </c>
      <c r="F57">
        <v>0</v>
      </c>
      <c r="G57">
        <v>0</v>
      </c>
      <c r="H57">
        <v>0</v>
      </c>
      <c r="I57">
        <v>2877.03</v>
      </c>
      <c r="J57">
        <v>616.51</v>
      </c>
      <c r="K57">
        <v>513.75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16543</v>
      </c>
      <c r="T57" s="2">
        <v>45271</v>
      </c>
      <c r="V57" t="s">
        <v>31</v>
      </c>
      <c r="W57">
        <v>105408</v>
      </c>
      <c r="X57">
        <v>0</v>
      </c>
      <c r="Y57" t="s">
        <v>551</v>
      </c>
      <c r="Z57">
        <v>0</v>
      </c>
      <c r="AA57" t="s">
        <v>3086</v>
      </c>
      <c r="AB57">
        <v>0</v>
      </c>
      <c r="AC57">
        <v>0.11</v>
      </c>
      <c r="AD57" t="s">
        <v>3605</v>
      </c>
    </row>
    <row r="58" spans="1:30" x14ac:dyDescent="0.25">
      <c r="A58">
        <v>4054</v>
      </c>
      <c r="B58" t="s">
        <v>1452</v>
      </c>
      <c r="C58" t="s">
        <v>1492</v>
      </c>
      <c r="D58" s="11">
        <f t="shared" si="0"/>
        <v>34703.15</v>
      </c>
      <c r="E58">
        <v>0</v>
      </c>
      <c r="F58">
        <v>0</v>
      </c>
      <c r="G58">
        <v>0</v>
      </c>
      <c r="H58">
        <v>0</v>
      </c>
      <c r="I58">
        <v>4858.47</v>
      </c>
      <c r="J58">
        <v>1041.0999999999999</v>
      </c>
      <c r="K58">
        <v>867.58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27936</v>
      </c>
      <c r="T58" s="2">
        <v>45446</v>
      </c>
      <c r="V58" t="s">
        <v>31</v>
      </c>
      <c r="W58">
        <v>119906</v>
      </c>
      <c r="X58">
        <v>0</v>
      </c>
      <c r="Y58" t="s">
        <v>551</v>
      </c>
      <c r="Z58">
        <v>0</v>
      </c>
      <c r="AA58" t="s">
        <v>3086</v>
      </c>
      <c r="AB58">
        <v>0</v>
      </c>
      <c r="AC58">
        <v>-0.22</v>
      </c>
      <c r="AD58" t="s">
        <v>3606</v>
      </c>
    </row>
    <row r="59" spans="1:30" x14ac:dyDescent="0.25">
      <c r="A59">
        <v>4236</v>
      </c>
      <c r="B59" t="s">
        <v>2864</v>
      </c>
      <c r="C59" t="s">
        <v>1580</v>
      </c>
      <c r="D59" s="11">
        <f t="shared" si="0"/>
        <v>25806.28</v>
      </c>
      <c r="E59">
        <v>0</v>
      </c>
      <c r="F59">
        <v>0</v>
      </c>
      <c r="G59">
        <v>0</v>
      </c>
      <c r="H59">
        <v>0</v>
      </c>
      <c r="I59">
        <v>3612.92</v>
      </c>
      <c r="J59">
        <v>774.2</v>
      </c>
      <c r="K59">
        <v>645.16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20774</v>
      </c>
      <c r="T59" s="2">
        <v>45566</v>
      </c>
      <c r="V59" t="s">
        <v>31</v>
      </c>
      <c r="W59">
        <v>100809</v>
      </c>
      <c r="X59">
        <v>0</v>
      </c>
      <c r="Y59" t="s">
        <v>551</v>
      </c>
      <c r="Z59">
        <v>0</v>
      </c>
      <c r="AA59" t="s">
        <v>3086</v>
      </c>
      <c r="AB59">
        <v>0</v>
      </c>
      <c r="AC59">
        <v>-0.24</v>
      </c>
      <c r="AD59" t="s">
        <v>3607</v>
      </c>
    </row>
    <row r="60" spans="1:30" x14ac:dyDescent="0.25">
      <c r="A60">
        <v>4271</v>
      </c>
      <c r="B60" t="s">
        <v>2866</v>
      </c>
      <c r="C60" t="s">
        <v>1583</v>
      </c>
      <c r="D60" s="11">
        <f t="shared" si="0"/>
        <v>26049.62</v>
      </c>
      <c r="E60">
        <v>0</v>
      </c>
      <c r="F60">
        <v>0</v>
      </c>
      <c r="G60">
        <v>0</v>
      </c>
      <c r="H60">
        <v>0</v>
      </c>
      <c r="I60">
        <v>3646.91</v>
      </c>
      <c r="J60">
        <v>781.48</v>
      </c>
      <c r="K60">
        <v>651.23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20970</v>
      </c>
      <c r="T60" s="2">
        <v>45568</v>
      </c>
      <c r="V60" t="s">
        <v>31</v>
      </c>
      <c r="W60">
        <v>105408</v>
      </c>
      <c r="X60">
        <v>0</v>
      </c>
      <c r="Y60" t="s">
        <v>551</v>
      </c>
      <c r="Z60">
        <v>0</v>
      </c>
      <c r="AA60" t="s">
        <v>3086</v>
      </c>
      <c r="AB60">
        <v>0</v>
      </c>
      <c r="AC60">
        <v>0.25</v>
      </c>
      <c r="AD60" t="s">
        <v>3608</v>
      </c>
    </row>
    <row r="61" spans="1:30" x14ac:dyDescent="0.25">
      <c r="A61">
        <v>4276</v>
      </c>
      <c r="B61" t="s">
        <v>1527</v>
      </c>
      <c r="C61" t="s">
        <v>1494</v>
      </c>
      <c r="D61" s="11">
        <f t="shared" si="0"/>
        <v>17992.620000000003</v>
      </c>
      <c r="E61">
        <v>0</v>
      </c>
      <c r="F61">
        <v>0</v>
      </c>
      <c r="G61">
        <v>0</v>
      </c>
      <c r="H61">
        <v>0</v>
      </c>
      <c r="I61">
        <v>2519.0100000000002</v>
      </c>
      <c r="J61">
        <v>539.79</v>
      </c>
      <c r="K61">
        <v>449.82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14484</v>
      </c>
      <c r="T61" s="2">
        <v>45461</v>
      </c>
      <c r="V61" t="s">
        <v>31</v>
      </c>
      <c r="W61">
        <v>105408</v>
      </c>
      <c r="X61">
        <v>0</v>
      </c>
      <c r="Y61" t="s">
        <v>551</v>
      </c>
      <c r="Z61">
        <v>0</v>
      </c>
      <c r="AA61" t="s">
        <v>3086</v>
      </c>
      <c r="AB61">
        <v>0</v>
      </c>
      <c r="AC61">
        <v>-0.26</v>
      </c>
      <c r="AD61" t="s">
        <v>3609</v>
      </c>
    </row>
    <row r="62" spans="1:30" x14ac:dyDescent="0.25">
      <c r="A62">
        <v>4340</v>
      </c>
      <c r="B62" t="s">
        <v>163</v>
      </c>
      <c r="C62" t="s">
        <v>164</v>
      </c>
      <c r="D62" s="11">
        <f t="shared" si="0"/>
        <v>18320.599999999999</v>
      </c>
      <c r="E62">
        <v>0</v>
      </c>
      <c r="F62">
        <v>0</v>
      </c>
      <c r="G62">
        <v>0</v>
      </c>
      <c r="H62">
        <v>0</v>
      </c>
      <c r="I62">
        <v>2564.94</v>
      </c>
      <c r="J62">
        <v>549.63</v>
      </c>
      <c r="K62">
        <v>458.03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14748</v>
      </c>
      <c r="T62" s="2">
        <v>44531</v>
      </c>
      <c r="V62" t="s">
        <v>31</v>
      </c>
      <c r="W62">
        <v>110206</v>
      </c>
      <c r="X62">
        <v>0</v>
      </c>
      <c r="Y62" t="s">
        <v>551</v>
      </c>
      <c r="Z62">
        <v>0</v>
      </c>
      <c r="AA62" t="s">
        <v>3086</v>
      </c>
      <c r="AB62">
        <v>0</v>
      </c>
      <c r="AC62">
        <v>-0.44</v>
      </c>
      <c r="AD62" t="s">
        <v>3592</v>
      </c>
    </row>
    <row r="63" spans="1:30" x14ac:dyDescent="0.25">
      <c r="A63">
        <v>4375</v>
      </c>
      <c r="B63" t="s">
        <v>165</v>
      </c>
      <c r="C63" t="s">
        <v>166</v>
      </c>
      <c r="D63" s="11">
        <f t="shared" si="0"/>
        <v>15639.71</v>
      </c>
      <c r="E63">
        <v>0</v>
      </c>
      <c r="F63">
        <v>0</v>
      </c>
      <c r="G63">
        <v>0</v>
      </c>
      <c r="H63">
        <v>0</v>
      </c>
      <c r="I63">
        <v>2886.66</v>
      </c>
      <c r="J63">
        <v>618.57000000000005</v>
      </c>
      <c r="K63">
        <v>515.48</v>
      </c>
      <c r="L63">
        <v>0</v>
      </c>
      <c r="M63">
        <v>0</v>
      </c>
      <c r="N63">
        <v>0</v>
      </c>
      <c r="O63">
        <v>4979.49</v>
      </c>
      <c r="P63">
        <v>0</v>
      </c>
      <c r="Q63">
        <v>0</v>
      </c>
      <c r="R63">
        <v>0</v>
      </c>
      <c r="S63">
        <v>11619</v>
      </c>
      <c r="T63" s="2">
        <v>45261</v>
      </c>
      <c r="V63" t="s">
        <v>31</v>
      </c>
      <c r="W63">
        <v>2808</v>
      </c>
      <c r="X63">
        <v>0</v>
      </c>
      <c r="Y63" t="s">
        <v>551</v>
      </c>
      <c r="Z63">
        <v>0</v>
      </c>
      <c r="AA63" t="s">
        <v>3086</v>
      </c>
      <c r="AB63">
        <v>0</v>
      </c>
      <c r="AC63">
        <v>0.19</v>
      </c>
      <c r="AD63" t="s">
        <v>3610</v>
      </c>
    </row>
    <row r="64" spans="1:30" x14ac:dyDescent="0.25">
      <c r="A64">
        <v>4379</v>
      </c>
      <c r="B64" t="s">
        <v>2556</v>
      </c>
      <c r="C64" t="s">
        <v>1586</v>
      </c>
      <c r="D64" s="11">
        <f t="shared" si="0"/>
        <v>33455.919999999998</v>
      </c>
      <c r="E64">
        <v>0</v>
      </c>
      <c r="F64">
        <v>0</v>
      </c>
      <c r="G64">
        <v>0</v>
      </c>
      <c r="H64">
        <v>0</v>
      </c>
      <c r="I64">
        <v>4683.84</v>
      </c>
      <c r="J64">
        <v>1003.68</v>
      </c>
      <c r="K64">
        <v>836.4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26932</v>
      </c>
      <c r="T64" s="2">
        <v>45547</v>
      </c>
      <c r="V64" t="s">
        <v>80</v>
      </c>
      <c r="W64">
        <v>105408</v>
      </c>
      <c r="X64">
        <v>0</v>
      </c>
      <c r="Y64" t="s">
        <v>551</v>
      </c>
      <c r="Z64">
        <v>0</v>
      </c>
      <c r="AA64" t="s">
        <v>3086</v>
      </c>
      <c r="AB64">
        <v>0</v>
      </c>
      <c r="AC64">
        <v>-0.09</v>
      </c>
      <c r="AD64" t="s">
        <v>3611</v>
      </c>
    </row>
    <row r="65" spans="1:30" x14ac:dyDescent="0.25">
      <c r="A65">
        <v>4462</v>
      </c>
      <c r="B65" t="s">
        <v>167</v>
      </c>
      <c r="C65" t="s">
        <v>168</v>
      </c>
      <c r="D65" s="11">
        <f t="shared" si="0"/>
        <v>17679.46</v>
      </c>
      <c r="E65">
        <v>0</v>
      </c>
      <c r="F65">
        <v>0</v>
      </c>
      <c r="G65">
        <v>0</v>
      </c>
      <c r="H65">
        <v>0</v>
      </c>
      <c r="I65">
        <v>2475.1</v>
      </c>
      <c r="J65">
        <v>530.38</v>
      </c>
      <c r="K65">
        <v>441.98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14232</v>
      </c>
      <c r="T65" s="2">
        <v>45261</v>
      </c>
      <c r="V65" t="s">
        <v>31</v>
      </c>
      <c r="W65">
        <v>112103</v>
      </c>
      <c r="X65">
        <v>0</v>
      </c>
      <c r="Y65" t="s">
        <v>551</v>
      </c>
      <c r="Z65">
        <v>0</v>
      </c>
      <c r="AA65" t="s">
        <v>3086</v>
      </c>
      <c r="AB65">
        <v>0</v>
      </c>
      <c r="AC65">
        <v>0.18</v>
      </c>
      <c r="AD65" t="s">
        <v>3612</v>
      </c>
    </row>
    <row r="66" spans="1:30" x14ac:dyDescent="0.25">
      <c r="A66">
        <v>4553</v>
      </c>
      <c r="B66" t="s">
        <v>169</v>
      </c>
      <c r="C66" t="s">
        <v>170</v>
      </c>
      <c r="D66" s="11">
        <f t="shared" si="0"/>
        <v>18369.04</v>
      </c>
      <c r="E66">
        <v>0</v>
      </c>
      <c r="F66">
        <v>0</v>
      </c>
      <c r="G66">
        <v>0</v>
      </c>
      <c r="H66">
        <v>0</v>
      </c>
      <c r="I66">
        <v>2571.7199999999998</v>
      </c>
      <c r="J66">
        <v>551.08000000000004</v>
      </c>
      <c r="K66">
        <v>459.24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14787</v>
      </c>
      <c r="T66" s="2">
        <v>45261</v>
      </c>
      <c r="V66" t="s">
        <v>31</v>
      </c>
      <c r="W66">
        <v>105408</v>
      </c>
      <c r="X66">
        <v>0</v>
      </c>
      <c r="Y66" t="s">
        <v>551</v>
      </c>
      <c r="Z66">
        <v>0</v>
      </c>
      <c r="AA66" t="s">
        <v>3086</v>
      </c>
      <c r="AB66">
        <v>0</v>
      </c>
      <c r="AC66">
        <v>-0.4</v>
      </c>
      <c r="AD66" t="s">
        <v>3613</v>
      </c>
    </row>
    <row r="67" spans="1:30" x14ac:dyDescent="0.25">
      <c r="A67">
        <v>4656</v>
      </c>
      <c r="B67" t="s">
        <v>646</v>
      </c>
      <c r="C67" t="s">
        <v>685</v>
      </c>
      <c r="D67" s="11">
        <f t="shared" ref="D67:D130" si="1">+E67+F67+Z67+S67+K67+J67+I67</f>
        <v>17541.54</v>
      </c>
      <c r="E67">
        <v>0</v>
      </c>
      <c r="F67">
        <v>0</v>
      </c>
      <c r="G67">
        <v>0</v>
      </c>
      <c r="H67">
        <v>0</v>
      </c>
      <c r="I67">
        <v>2455.77</v>
      </c>
      <c r="J67">
        <v>526.24</v>
      </c>
      <c r="K67">
        <v>438.53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14121</v>
      </c>
      <c r="T67" s="2">
        <v>45398</v>
      </c>
      <c r="V67" t="s">
        <v>31</v>
      </c>
      <c r="W67">
        <v>118804</v>
      </c>
      <c r="X67">
        <v>0</v>
      </c>
      <c r="Y67" t="s">
        <v>551</v>
      </c>
      <c r="Z67">
        <v>0</v>
      </c>
      <c r="AA67" t="s">
        <v>3086</v>
      </c>
      <c r="AB67">
        <v>0</v>
      </c>
      <c r="AC67">
        <v>0.33</v>
      </c>
      <c r="AD67" t="s">
        <v>3614</v>
      </c>
    </row>
    <row r="68" spans="1:30" x14ac:dyDescent="0.25">
      <c r="A68">
        <v>4687</v>
      </c>
      <c r="B68" t="s">
        <v>174</v>
      </c>
      <c r="C68" t="s">
        <v>175</v>
      </c>
      <c r="D68" s="11">
        <f t="shared" si="1"/>
        <v>19613.66</v>
      </c>
      <c r="E68">
        <v>0</v>
      </c>
      <c r="F68">
        <v>0</v>
      </c>
      <c r="G68">
        <v>0</v>
      </c>
      <c r="H68">
        <v>0</v>
      </c>
      <c r="I68">
        <v>2745.91</v>
      </c>
      <c r="J68">
        <v>588.41</v>
      </c>
      <c r="K68">
        <v>490.34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15789</v>
      </c>
      <c r="T68" s="2">
        <v>44896</v>
      </c>
      <c r="V68" t="s">
        <v>31</v>
      </c>
      <c r="W68">
        <v>105408</v>
      </c>
      <c r="X68">
        <v>0</v>
      </c>
      <c r="Y68" t="s">
        <v>551</v>
      </c>
      <c r="Z68">
        <v>0</v>
      </c>
      <c r="AA68" t="s">
        <v>3086</v>
      </c>
      <c r="AB68">
        <v>0</v>
      </c>
      <c r="AC68">
        <v>0.01</v>
      </c>
      <c r="AD68" t="s">
        <v>3615</v>
      </c>
    </row>
    <row r="69" spans="1:30" x14ac:dyDescent="0.25">
      <c r="A69">
        <v>4768</v>
      </c>
      <c r="B69" t="s">
        <v>1802</v>
      </c>
      <c r="C69" t="s">
        <v>1588</v>
      </c>
      <c r="D69" s="11">
        <f t="shared" si="1"/>
        <v>21249.75</v>
      </c>
      <c r="E69">
        <v>0</v>
      </c>
      <c r="F69">
        <v>0</v>
      </c>
      <c r="G69">
        <v>0</v>
      </c>
      <c r="H69">
        <v>0</v>
      </c>
      <c r="I69">
        <v>2975</v>
      </c>
      <c r="J69">
        <v>637.5</v>
      </c>
      <c r="K69">
        <v>531.25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17106</v>
      </c>
      <c r="T69" s="2">
        <v>45485</v>
      </c>
      <c r="V69" t="s">
        <v>31</v>
      </c>
      <c r="W69">
        <v>2501</v>
      </c>
      <c r="X69">
        <v>0</v>
      </c>
      <c r="Y69" t="s">
        <v>551</v>
      </c>
      <c r="Z69">
        <v>0</v>
      </c>
      <c r="AA69" t="s">
        <v>3086</v>
      </c>
      <c r="AB69">
        <v>0</v>
      </c>
      <c r="AC69">
        <v>-0.24</v>
      </c>
      <c r="AD69" t="s">
        <v>3570</v>
      </c>
    </row>
    <row r="70" spans="1:30" x14ac:dyDescent="0.25">
      <c r="A70">
        <v>4879</v>
      </c>
      <c r="B70" t="s">
        <v>176</v>
      </c>
      <c r="C70" t="s">
        <v>177</v>
      </c>
      <c r="D70" s="11">
        <f t="shared" si="1"/>
        <v>33278.15</v>
      </c>
      <c r="E70">
        <v>0</v>
      </c>
      <c r="F70">
        <v>0</v>
      </c>
      <c r="G70">
        <v>0</v>
      </c>
      <c r="H70">
        <v>0</v>
      </c>
      <c r="I70">
        <v>4658.88</v>
      </c>
      <c r="J70">
        <v>998.33</v>
      </c>
      <c r="K70">
        <v>831.94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26789</v>
      </c>
      <c r="T70" s="2">
        <v>45399</v>
      </c>
      <c r="V70" t="s">
        <v>31</v>
      </c>
      <c r="W70">
        <v>105408</v>
      </c>
      <c r="X70">
        <v>0</v>
      </c>
      <c r="Y70" t="s">
        <v>551</v>
      </c>
      <c r="Z70">
        <v>0</v>
      </c>
      <c r="AA70" t="s">
        <v>3086</v>
      </c>
      <c r="AB70">
        <v>0</v>
      </c>
      <c r="AC70">
        <v>0.41</v>
      </c>
      <c r="AD70" t="s">
        <v>3616</v>
      </c>
    </row>
    <row r="71" spans="1:30" x14ac:dyDescent="0.25">
      <c r="A71">
        <v>4951</v>
      </c>
      <c r="B71" t="s">
        <v>178</v>
      </c>
      <c r="C71" t="s">
        <v>179</v>
      </c>
      <c r="D71" s="11">
        <f t="shared" si="1"/>
        <v>13944.43</v>
      </c>
      <c r="E71">
        <v>0</v>
      </c>
      <c r="F71">
        <v>0</v>
      </c>
      <c r="G71">
        <v>0</v>
      </c>
      <c r="H71">
        <v>0</v>
      </c>
      <c r="I71">
        <v>2879.28</v>
      </c>
      <c r="J71">
        <v>616.99</v>
      </c>
      <c r="K71">
        <v>514.16</v>
      </c>
      <c r="L71">
        <v>0</v>
      </c>
      <c r="M71">
        <v>0</v>
      </c>
      <c r="N71">
        <v>0</v>
      </c>
      <c r="O71">
        <v>6622.35</v>
      </c>
      <c r="P71">
        <v>0</v>
      </c>
      <c r="Q71">
        <v>0</v>
      </c>
      <c r="R71">
        <v>0</v>
      </c>
      <c r="S71">
        <v>9934</v>
      </c>
      <c r="T71" s="2">
        <v>45261</v>
      </c>
      <c r="V71" t="s">
        <v>31</v>
      </c>
      <c r="W71">
        <v>2808</v>
      </c>
      <c r="X71">
        <v>0</v>
      </c>
      <c r="Y71" t="s">
        <v>551</v>
      </c>
      <c r="Z71">
        <v>0</v>
      </c>
      <c r="AA71" t="s">
        <v>3086</v>
      </c>
      <c r="AB71">
        <v>0</v>
      </c>
      <c r="AC71">
        <v>0.48</v>
      </c>
      <c r="AD71" t="s">
        <v>3617</v>
      </c>
    </row>
    <row r="72" spans="1:30" x14ac:dyDescent="0.25">
      <c r="A72">
        <v>4978</v>
      </c>
      <c r="B72" t="s">
        <v>180</v>
      </c>
      <c r="C72" t="s">
        <v>181</v>
      </c>
      <c r="D72" s="11">
        <f t="shared" si="1"/>
        <v>13076.96</v>
      </c>
      <c r="E72">
        <v>0</v>
      </c>
      <c r="F72">
        <v>0</v>
      </c>
      <c r="G72">
        <v>0</v>
      </c>
      <c r="H72">
        <v>0</v>
      </c>
      <c r="I72">
        <v>1830.74</v>
      </c>
      <c r="J72">
        <v>392.3</v>
      </c>
      <c r="K72">
        <v>326.92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10527</v>
      </c>
      <c r="T72" s="2">
        <v>45180</v>
      </c>
      <c r="V72" t="s">
        <v>31</v>
      </c>
      <c r="W72">
        <v>2808</v>
      </c>
      <c r="X72">
        <v>0</v>
      </c>
      <c r="Y72" t="s">
        <v>551</v>
      </c>
      <c r="Z72">
        <v>0</v>
      </c>
      <c r="AA72" t="s">
        <v>3086</v>
      </c>
      <c r="AB72">
        <v>0</v>
      </c>
      <c r="AC72">
        <v>0.24</v>
      </c>
      <c r="AD72" t="s">
        <v>3618</v>
      </c>
    </row>
    <row r="73" spans="1:30" x14ac:dyDescent="0.25">
      <c r="A73">
        <v>4997</v>
      </c>
      <c r="B73" t="s">
        <v>182</v>
      </c>
      <c r="C73" t="s">
        <v>183</v>
      </c>
      <c r="D73" s="11">
        <f t="shared" si="1"/>
        <v>18272.169999999998</v>
      </c>
      <c r="E73">
        <v>0</v>
      </c>
      <c r="F73">
        <v>0</v>
      </c>
      <c r="G73">
        <v>0</v>
      </c>
      <c r="H73">
        <v>0</v>
      </c>
      <c r="I73">
        <v>2558.17</v>
      </c>
      <c r="J73">
        <v>548.17999999999995</v>
      </c>
      <c r="K73">
        <v>456.82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14709</v>
      </c>
      <c r="T73" s="2">
        <v>45110</v>
      </c>
      <c r="V73" t="s">
        <v>31</v>
      </c>
      <c r="W73">
        <v>3009</v>
      </c>
      <c r="X73">
        <v>0</v>
      </c>
      <c r="Y73" t="s">
        <v>551</v>
      </c>
      <c r="Z73">
        <v>0</v>
      </c>
      <c r="AA73" t="s">
        <v>3086</v>
      </c>
      <c r="AB73">
        <v>0</v>
      </c>
      <c r="AC73">
        <v>-0.43</v>
      </c>
      <c r="AD73" t="s">
        <v>3619</v>
      </c>
    </row>
    <row r="74" spans="1:30" x14ac:dyDescent="0.25">
      <c r="A74">
        <v>5007</v>
      </c>
      <c r="B74" t="s">
        <v>184</v>
      </c>
      <c r="C74" t="s">
        <v>185</v>
      </c>
      <c r="D74" s="11">
        <f t="shared" si="1"/>
        <v>24536.629999999997</v>
      </c>
      <c r="E74">
        <v>0</v>
      </c>
      <c r="F74">
        <v>0</v>
      </c>
      <c r="G74">
        <v>0</v>
      </c>
      <c r="H74">
        <v>0</v>
      </c>
      <c r="I74">
        <v>3435.12</v>
      </c>
      <c r="J74">
        <v>736.1</v>
      </c>
      <c r="K74">
        <v>613.41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19752</v>
      </c>
      <c r="T74" s="2">
        <v>45002</v>
      </c>
      <c r="V74" t="s">
        <v>31</v>
      </c>
      <c r="W74">
        <v>2808</v>
      </c>
      <c r="X74">
        <v>0</v>
      </c>
      <c r="Y74" t="s">
        <v>551</v>
      </c>
      <c r="Z74">
        <v>0</v>
      </c>
      <c r="AA74" t="s">
        <v>3086</v>
      </c>
      <c r="AB74">
        <v>0</v>
      </c>
      <c r="AC74">
        <v>0.09</v>
      </c>
      <c r="AD74" t="s">
        <v>3620</v>
      </c>
    </row>
    <row r="75" spans="1:30" x14ac:dyDescent="0.25">
      <c r="A75">
        <v>5012</v>
      </c>
      <c r="B75" t="s">
        <v>186</v>
      </c>
      <c r="C75" t="s">
        <v>187</v>
      </c>
      <c r="D75" s="11">
        <f t="shared" si="1"/>
        <v>50602.380000000005</v>
      </c>
      <c r="E75">
        <v>0</v>
      </c>
      <c r="F75">
        <v>0</v>
      </c>
      <c r="G75">
        <v>0</v>
      </c>
      <c r="H75">
        <v>0</v>
      </c>
      <c r="I75">
        <v>7084.27</v>
      </c>
      <c r="J75">
        <v>1518.06</v>
      </c>
      <c r="K75">
        <v>1265.05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40735</v>
      </c>
      <c r="T75" s="2">
        <v>45261</v>
      </c>
      <c r="V75" t="s">
        <v>31</v>
      </c>
      <c r="W75">
        <v>105408</v>
      </c>
      <c r="X75">
        <v>0</v>
      </c>
      <c r="Y75" t="s">
        <v>551</v>
      </c>
      <c r="Z75">
        <v>0</v>
      </c>
      <c r="AA75" t="s">
        <v>3086</v>
      </c>
      <c r="AB75">
        <v>0</v>
      </c>
      <c r="AC75">
        <v>0.48</v>
      </c>
      <c r="AD75" t="s">
        <v>3621</v>
      </c>
    </row>
    <row r="76" spans="1:30" x14ac:dyDescent="0.25">
      <c r="A76">
        <v>5028</v>
      </c>
      <c r="B76" t="s">
        <v>188</v>
      </c>
      <c r="C76" t="s">
        <v>189</v>
      </c>
      <c r="D76" s="11">
        <f t="shared" si="1"/>
        <v>18272.169999999998</v>
      </c>
      <c r="E76">
        <v>0</v>
      </c>
      <c r="F76">
        <v>0</v>
      </c>
      <c r="G76">
        <v>0</v>
      </c>
      <c r="H76">
        <v>0</v>
      </c>
      <c r="I76">
        <v>2558.17</v>
      </c>
      <c r="J76">
        <v>548.17999999999995</v>
      </c>
      <c r="K76">
        <v>456.82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14709</v>
      </c>
      <c r="T76" s="2">
        <v>44896</v>
      </c>
      <c r="V76" t="s">
        <v>31</v>
      </c>
      <c r="W76">
        <v>3801</v>
      </c>
      <c r="X76">
        <v>0</v>
      </c>
      <c r="Y76" t="s">
        <v>551</v>
      </c>
      <c r="Z76">
        <v>0</v>
      </c>
      <c r="AA76" t="s">
        <v>3086</v>
      </c>
      <c r="AB76">
        <v>0</v>
      </c>
      <c r="AC76">
        <v>-0.43</v>
      </c>
      <c r="AD76" t="s">
        <v>3619</v>
      </c>
    </row>
    <row r="77" spans="1:30" x14ac:dyDescent="0.25">
      <c r="A77">
        <v>5044</v>
      </c>
      <c r="B77" t="s">
        <v>190</v>
      </c>
      <c r="C77" t="s">
        <v>191</v>
      </c>
      <c r="D77" s="11">
        <f t="shared" si="1"/>
        <v>16690.73</v>
      </c>
      <c r="E77">
        <v>0</v>
      </c>
      <c r="F77">
        <v>0</v>
      </c>
      <c r="G77">
        <v>0</v>
      </c>
      <c r="H77">
        <v>0</v>
      </c>
      <c r="I77">
        <v>2336.73</v>
      </c>
      <c r="J77">
        <v>500.73</v>
      </c>
      <c r="K77">
        <v>417.27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13436</v>
      </c>
      <c r="T77" s="2">
        <v>45261</v>
      </c>
      <c r="V77" t="s">
        <v>31</v>
      </c>
      <c r="W77">
        <v>118903</v>
      </c>
      <c r="X77">
        <v>0</v>
      </c>
      <c r="Y77" t="s">
        <v>551</v>
      </c>
      <c r="Z77">
        <v>0</v>
      </c>
      <c r="AA77" t="s">
        <v>3122</v>
      </c>
      <c r="AB77">
        <v>0</v>
      </c>
      <c r="AC77">
        <v>-0.17</v>
      </c>
      <c r="AD77" t="s">
        <v>3622</v>
      </c>
    </row>
    <row r="78" spans="1:30" x14ac:dyDescent="0.25">
      <c r="A78">
        <v>5077</v>
      </c>
      <c r="B78" t="s">
        <v>192</v>
      </c>
      <c r="C78" t="s">
        <v>193</v>
      </c>
      <c r="D78" s="11">
        <f t="shared" si="1"/>
        <v>19568.89</v>
      </c>
      <c r="E78">
        <v>0</v>
      </c>
      <c r="F78">
        <v>0</v>
      </c>
      <c r="G78">
        <v>0</v>
      </c>
      <c r="H78">
        <v>0</v>
      </c>
      <c r="I78">
        <v>2739.61</v>
      </c>
      <c r="J78">
        <v>587.05999999999995</v>
      </c>
      <c r="K78">
        <v>489.22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15753</v>
      </c>
      <c r="T78" s="2">
        <v>45261</v>
      </c>
      <c r="V78" t="s">
        <v>31</v>
      </c>
      <c r="W78">
        <v>1508</v>
      </c>
      <c r="X78">
        <v>0</v>
      </c>
      <c r="Y78" t="s">
        <v>551</v>
      </c>
      <c r="Z78">
        <v>0</v>
      </c>
      <c r="AA78" t="s">
        <v>3086</v>
      </c>
      <c r="AB78">
        <v>0</v>
      </c>
      <c r="AC78">
        <v>0.25</v>
      </c>
      <c r="AD78" t="s">
        <v>3623</v>
      </c>
    </row>
    <row r="79" spans="1:30" x14ac:dyDescent="0.25">
      <c r="A79">
        <v>5093</v>
      </c>
      <c r="B79" t="s">
        <v>687</v>
      </c>
      <c r="C79" t="s">
        <v>688</v>
      </c>
      <c r="D79" s="11">
        <f t="shared" si="1"/>
        <v>29921.64</v>
      </c>
      <c r="E79">
        <v>0</v>
      </c>
      <c r="F79">
        <v>0</v>
      </c>
      <c r="G79">
        <v>0</v>
      </c>
      <c r="H79">
        <v>0</v>
      </c>
      <c r="I79">
        <v>4188.97</v>
      </c>
      <c r="J79">
        <v>897.64</v>
      </c>
      <c r="K79">
        <v>748.03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24087</v>
      </c>
      <c r="T79" s="2">
        <v>45418</v>
      </c>
      <c r="V79" t="s">
        <v>31</v>
      </c>
      <c r="W79">
        <v>2808</v>
      </c>
      <c r="X79">
        <v>0</v>
      </c>
      <c r="Y79" t="s">
        <v>551</v>
      </c>
      <c r="Z79">
        <v>0</v>
      </c>
      <c r="AA79" t="s">
        <v>3122</v>
      </c>
      <c r="AB79">
        <v>0</v>
      </c>
      <c r="AC79">
        <v>0.42</v>
      </c>
      <c r="AD79" t="s">
        <v>3624</v>
      </c>
    </row>
    <row r="80" spans="1:30" x14ac:dyDescent="0.25">
      <c r="A80">
        <v>5094</v>
      </c>
      <c r="B80" t="s">
        <v>1450</v>
      </c>
      <c r="C80" t="s">
        <v>1495</v>
      </c>
      <c r="D80" s="11">
        <f t="shared" si="1"/>
        <v>16469.650000000001</v>
      </c>
      <c r="E80">
        <v>0</v>
      </c>
      <c r="F80">
        <v>0</v>
      </c>
      <c r="G80">
        <v>0</v>
      </c>
      <c r="H80">
        <v>0</v>
      </c>
      <c r="I80">
        <v>2305.8000000000002</v>
      </c>
      <c r="J80">
        <v>494.1</v>
      </c>
      <c r="K80">
        <v>411.75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13258</v>
      </c>
      <c r="T80" s="2">
        <v>45446</v>
      </c>
      <c r="V80" t="s">
        <v>31</v>
      </c>
      <c r="W80">
        <v>105408</v>
      </c>
      <c r="X80">
        <v>0</v>
      </c>
      <c r="Y80" t="s">
        <v>551</v>
      </c>
      <c r="Z80">
        <v>0</v>
      </c>
      <c r="AA80" t="s">
        <v>3086</v>
      </c>
      <c r="AB80">
        <v>0</v>
      </c>
      <c r="AC80">
        <v>-0.38</v>
      </c>
      <c r="AD80" t="s">
        <v>3625</v>
      </c>
    </row>
    <row r="81" spans="1:30" x14ac:dyDescent="0.25">
      <c r="A81">
        <v>5183</v>
      </c>
      <c r="B81" t="s">
        <v>197</v>
      </c>
      <c r="C81" t="s">
        <v>198</v>
      </c>
      <c r="D81" s="11">
        <f t="shared" si="1"/>
        <v>18301.82</v>
      </c>
      <c r="E81">
        <v>0</v>
      </c>
      <c r="F81">
        <v>0</v>
      </c>
      <c r="G81">
        <v>0</v>
      </c>
      <c r="H81">
        <v>0</v>
      </c>
      <c r="I81">
        <v>2562.23</v>
      </c>
      <c r="J81">
        <v>549.04999999999995</v>
      </c>
      <c r="K81">
        <v>457.54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14733</v>
      </c>
      <c r="T81" s="2">
        <v>45261</v>
      </c>
      <c r="V81" t="s">
        <v>31</v>
      </c>
      <c r="W81">
        <v>126205</v>
      </c>
      <c r="X81">
        <v>0</v>
      </c>
      <c r="Y81" t="s">
        <v>551</v>
      </c>
      <c r="Z81">
        <v>0</v>
      </c>
      <c r="AA81" t="s">
        <v>3086</v>
      </c>
      <c r="AB81">
        <v>0</v>
      </c>
      <c r="AC81">
        <v>0.16</v>
      </c>
      <c r="AD81" t="s">
        <v>3626</v>
      </c>
    </row>
    <row r="82" spans="1:30" x14ac:dyDescent="0.25">
      <c r="A82">
        <v>5206</v>
      </c>
      <c r="B82" t="s">
        <v>2187</v>
      </c>
      <c r="C82" t="s">
        <v>1593</v>
      </c>
      <c r="D82" s="11">
        <f t="shared" si="1"/>
        <v>37490.559999999998</v>
      </c>
      <c r="E82">
        <v>0</v>
      </c>
      <c r="F82">
        <v>0</v>
      </c>
      <c r="G82">
        <v>0</v>
      </c>
      <c r="H82">
        <v>0</v>
      </c>
      <c r="I82">
        <v>5248.61</v>
      </c>
      <c r="J82">
        <v>1124.7</v>
      </c>
      <c r="K82">
        <v>937.25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30180</v>
      </c>
      <c r="T82" s="2">
        <v>45516</v>
      </c>
      <c r="V82" t="s">
        <v>31</v>
      </c>
      <c r="W82">
        <v>2501</v>
      </c>
      <c r="X82">
        <v>0</v>
      </c>
      <c r="Y82" t="s">
        <v>551</v>
      </c>
      <c r="Z82">
        <v>0</v>
      </c>
      <c r="AA82" t="s">
        <v>3083</v>
      </c>
      <c r="AB82">
        <v>0</v>
      </c>
      <c r="AC82">
        <v>0.46</v>
      </c>
      <c r="AD82" t="s">
        <v>3627</v>
      </c>
    </row>
    <row r="83" spans="1:30" x14ac:dyDescent="0.25">
      <c r="A83">
        <v>5217</v>
      </c>
      <c r="B83" t="s">
        <v>201</v>
      </c>
      <c r="C83" t="s">
        <v>202</v>
      </c>
      <c r="D83" s="11">
        <f t="shared" si="1"/>
        <v>21309.439999999999</v>
      </c>
      <c r="E83">
        <v>0</v>
      </c>
      <c r="F83">
        <v>0</v>
      </c>
      <c r="G83">
        <v>0</v>
      </c>
      <c r="H83">
        <v>0</v>
      </c>
      <c r="I83">
        <v>2983.39</v>
      </c>
      <c r="J83">
        <v>639.29999999999995</v>
      </c>
      <c r="K83">
        <v>532.75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17154</v>
      </c>
      <c r="T83" s="2">
        <v>45261</v>
      </c>
      <c r="V83" t="s">
        <v>31</v>
      </c>
      <c r="W83">
        <v>121705</v>
      </c>
      <c r="X83">
        <v>0</v>
      </c>
      <c r="Y83" t="s">
        <v>551</v>
      </c>
      <c r="Z83">
        <v>0</v>
      </c>
      <c r="AA83" t="s">
        <v>3086</v>
      </c>
      <c r="AB83">
        <v>0</v>
      </c>
      <c r="AC83">
        <v>-0.43</v>
      </c>
      <c r="AD83" t="s">
        <v>3628</v>
      </c>
    </row>
    <row r="84" spans="1:30" x14ac:dyDescent="0.25">
      <c r="A84">
        <v>5222</v>
      </c>
      <c r="B84" t="s">
        <v>203</v>
      </c>
      <c r="C84" t="s">
        <v>204</v>
      </c>
      <c r="D84" s="11">
        <f t="shared" si="1"/>
        <v>17631.13</v>
      </c>
      <c r="E84">
        <v>0</v>
      </c>
      <c r="F84">
        <v>0</v>
      </c>
      <c r="G84">
        <v>0</v>
      </c>
      <c r="H84">
        <v>0</v>
      </c>
      <c r="I84">
        <v>2468.4</v>
      </c>
      <c r="J84">
        <v>528.94000000000005</v>
      </c>
      <c r="K84">
        <v>440.79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14193</v>
      </c>
      <c r="T84" s="2">
        <v>45261</v>
      </c>
      <c r="V84" t="s">
        <v>31</v>
      </c>
      <c r="W84">
        <v>105408</v>
      </c>
      <c r="X84">
        <v>0</v>
      </c>
      <c r="Y84" t="s">
        <v>551</v>
      </c>
      <c r="Z84">
        <v>0</v>
      </c>
      <c r="AA84" t="s">
        <v>3086</v>
      </c>
      <c r="AB84">
        <v>0</v>
      </c>
      <c r="AC84">
        <v>-0.3</v>
      </c>
      <c r="AD84" t="s">
        <v>3629</v>
      </c>
    </row>
    <row r="85" spans="1:30" x14ac:dyDescent="0.25">
      <c r="A85">
        <v>5223</v>
      </c>
      <c r="B85" t="s">
        <v>205</v>
      </c>
      <c r="C85" t="s">
        <v>206</v>
      </c>
      <c r="D85" s="11">
        <f t="shared" si="1"/>
        <v>14230.109999999999</v>
      </c>
      <c r="E85">
        <v>0</v>
      </c>
      <c r="F85">
        <v>0</v>
      </c>
      <c r="G85">
        <v>0</v>
      </c>
      <c r="H85">
        <v>0</v>
      </c>
      <c r="I85">
        <v>2494.23</v>
      </c>
      <c r="J85">
        <v>534.48</v>
      </c>
      <c r="K85">
        <v>445.4</v>
      </c>
      <c r="L85">
        <v>0</v>
      </c>
      <c r="M85">
        <v>0</v>
      </c>
      <c r="N85">
        <v>0</v>
      </c>
      <c r="O85">
        <v>3585.45</v>
      </c>
      <c r="P85">
        <v>0</v>
      </c>
      <c r="Q85">
        <v>0</v>
      </c>
      <c r="R85">
        <v>0</v>
      </c>
      <c r="S85">
        <v>10756</v>
      </c>
      <c r="T85" s="2">
        <v>45261</v>
      </c>
      <c r="V85" t="s">
        <v>31</v>
      </c>
      <c r="W85">
        <v>2808</v>
      </c>
      <c r="X85">
        <v>0</v>
      </c>
      <c r="Y85" t="s">
        <v>551</v>
      </c>
      <c r="Z85">
        <v>0</v>
      </c>
      <c r="AA85" t="s">
        <v>3086</v>
      </c>
      <c r="AB85">
        <v>0</v>
      </c>
      <c r="AC85">
        <v>-0.33</v>
      </c>
      <c r="AD85" t="s">
        <v>3630</v>
      </c>
    </row>
    <row r="86" spans="1:30" x14ac:dyDescent="0.25">
      <c r="A86">
        <v>5239</v>
      </c>
      <c r="B86" t="s">
        <v>2576</v>
      </c>
      <c r="C86" t="s">
        <v>2577</v>
      </c>
      <c r="D86" s="11">
        <f t="shared" si="1"/>
        <v>18342.25</v>
      </c>
      <c r="E86">
        <v>0</v>
      </c>
      <c r="F86">
        <v>0</v>
      </c>
      <c r="G86">
        <v>0</v>
      </c>
      <c r="H86">
        <v>0</v>
      </c>
      <c r="I86">
        <v>2142.84</v>
      </c>
      <c r="J86">
        <v>3495.76</v>
      </c>
      <c r="K86">
        <v>382.65</v>
      </c>
      <c r="L86">
        <v>0</v>
      </c>
      <c r="M86">
        <v>0</v>
      </c>
      <c r="N86">
        <v>0</v>
      </c>
      <c r="O86">
        <v>0</v>
      </c>
      <c r="P86">
        <v>0</v>
      </c>
      <c r="Q86">
        <v>3036.58</v>
      </c>
      <c r="R86">
        <v>3036.58</v>
      </c>
      <c r="S86">
        <v>12321</v>
      </c>
      <c r="T86" s="2">
        <v>45560</v>
      </c>
      <c r="V86" t="s">
        <v>31</v>
      </c>
      <c r="W86">
        <v>105408</v>
      </c>
      <c r="X86">
        <v>0</v>
      </c>
      <c r="Y86" t="s">
        <v>551</v>
      </c>
      <c r="Z86">
        <v>0</v>
      </c>
      <c r="AA86" t="s">
        <v>3086</v>
      </c>
      <c r="AB86">
        <v>0</v>
      </c>
      <c r="AC86">
        <v>-0.31</v>
      </c>
      <c r="AD86" t="s">
        <v>3631</v>
      </c>
    </row>
    <row r="87" spans="1:30" x14ac:dyDescent="0.25">
      <c r="A87">
        <v>5255</v>
      </c>
      <c r="B87" t="s">
        <v>207</v>
      </c>
      <c r="C87" t="s">
        <v>208</v>
      </c>
      <c r="D87" s="11">
        <f t="shared" si="1"/>
        <v>17534.2</v>
      </c>
      <c r="E87">
        <v>0</v>
      </c>
      <c r="F87">
        <v>0</v>
      </c>
      <c r="G87">
        <v>0</v>
      </c>
      <c r="H87">
        <v>0</v>
      </c>
      <c r="I87">
        <v>2454.81</v>
      </c>
      <c r="J87">
        <v>526.03</v>
      </c>
      <c r="K87">
        <v>438.36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14115</v>
      </c>
      <c r="T87" s="2">
        <v>45261</v>
      </c>
      <c r="V87" t="s">
        <v>31</v>
      </c>
      <c r="W87">
        <v>105408</v>
      </c>
      <c r="X87">
        <v>0</v>
      </c>
      <c r="Y87" t="s">
        <v>551</v>
      </c>
      <c r="Z87">
        <v>0</v>
      </c>
      <c r="AA87" t="s">
        <v>3086</v>
      </c>
      <c r="AB87">
        <v>0</v>
      </c>
      <c r="AC87">
        <v>-0.13</v>
      </c>
      <c r="AD87" t="s">
        <v>3632</v>
      </c>
    </row>
    <row r="88" spans="1:30" x14ac:dyDescent="0.25">
      <c r="A88">
        <v>5257</v>
      </c>
      <c r="B88" t="s">
        <v>528</v>
      </c>
      <c r="C88" t="s">
        <v>587</v>
      </c>
      <c r="D88" s="11">
        <f t="shared" si="1"/>
        <v>24125.57</v>
      </c>
      <c r="E88">
        <v>0</v>
      </c>
      <c r="F88">
        <v>0</v>
      </c>
      <c r="G88">
        <v>0</v>
      </c>
      <c r="H88">
        <v>0</v>
      </c>
      <c r="I88">
        <v>3377.64</v>
      </c>
      <c r="J88">
        <v>723.78</v>
      </c>
      <c r="K88">
        <v>603.15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19421</v>
      </c>
      <c r="T88" s="2">
        <v>45324</v>
      </c>
      <c r="V88" t="s">
        <v>31</v>
      </c>
      <c r="W88">
        <v>105408</v>
      </c>
      <c r="X88">
        <v>0</v>
      </c>
      <c r="Y88" t="s">
        <v>551</v>
      </c>
      <c r="Z88">
        <v>0</v>
      </c>
      <c r="AA88" t="s">
        <v>3086</v>
      </c>
      <c r="AB88">
        <v>0</v>
      </c>
      <c r="AC88">
        <v>-0.39</v>
      </c>
      <c r="AD88" t="s">
        <v>3633</v>
      </c>
    </row>
    <row r="89" spans="1:30" x14ac:dyDescent="0.25">
      <c r="A89">
        <v>5271</v>
      </c>
      <c r="B89" t="s">
        <v>211</v>
      </c>
      <c r="C89" t="s">
        <v>212</v>
      </c>
      <c r="D89" s="11">
        <f t="shared" si="1"/>
        <v>19290.61</v>
      </c>
      <c r="E89">
        <v>0</v>
      </c>
      <c r="F89">
        <v>0</v>
      </c>
      <c r="G89">
        <v>0</v>
      </c>
      <c r="H89">
        <v>0</v>
      </c>
      <c r="I89">
        <v>2700.64</v>
      </c>
      <c r="J89">
        <v>578.71</v>
      </c>
      <c r="K89">
        <v>482.26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15529</v>
      </c>
      <c r="T89" s="2">
        <v>45261</v>
      </c>
      <c r="V89" t="s">
        <v>31</v>
      </c>
      <c r="W89">
        <v>105408</v>
      </c>
      <c r="X89">
        <v>0</v>
      </c>
      <c r="Y89" t="s">
        <v>551</v>
      </c>
      <c r="Z89">
        <v>0</v>
      </c>
      <c r="AA89" t="s">
        <v>3086</v>
      </c>
      <c r="AB89">
        <v>0</v>
      </c>
      <c r="AC89">
        <v>0.38</v>
      </c>
      <c r="AD89" t="s">
        <v>3634</v>
      </c>
    </row>
    <row r="90" spans="1:30" x14ac:dyDescent="0.25">
      <c r="A90">
        <v>5361</v>
      </c>
      <c r="B90" t="s">
        <v>636</v>
      </c>
      <c r="C90" t="s">
        <v>690</v>
      </c>
      <c r="D90" s="11">
        <f t="shared" si="1"/>
        <v>19593.68</v>
      </c>
      <c r="E90">
        <v>0</v>
      </c>
      <c r="F90">
        <v>0</v>
      </c>
      <c r="G90">
        <v>0</v>
      </c>
      <c r="H90">
        <v>0</v>
      </c>
      <c r="I90">
        <v>2743.05</v>
      </c>
      <c r="J90">
        <v>587.79999999999995</v>
      </c>
      <c r="K90">
        <v>489.83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15773</v>
      </c>
      <c r="T90" s="2">
        <v>45390</v>
      </c>
      <c r="V90" t="s">
        <v>31</v>
      </c>
      <c r="W90">
        <v>2808</v>
      </c>
      <c r="X90">
        <v>0</v>
      </c>
      <c r="Y90" t="s">
        <v>551</v>
      </c>
      <c r="Z90">
        <v>0</v>
      </c>
      <c r="AA90" t="s">
        <v>3086</v>
      </c>
      <c r="AB90">
        <v>0</v>
      </c>
      <c r="AC90">
        <v>0.46</v>
      </c>
      <c r="AD90" t="s">
        <v>3635</v>
      </c>
    </row>
    <row r="91" spans="1:30" x14ac:dyDescent="0.25">
      <c r="A91">
        <v>5365</v>
      </c>
      <c r="B91" t="s">
        <v>637</v>
      </c>
      <c r="C91" t="s">
        <v>691</v>
      </c>
      <c r="D91" s="11">
        <f t="shared" si="1"/>
        <v>18272.169999999998</v>
      </c>
      <c r="E91">
        <v>0</v>
      </c>
      <c r="F91">
        <v>0</v>
      </c>
      <c r="G91">
        <v>0</v>
      </c>
      <c r="H91">
        <v>0</v>
      </c>
      <c r="I91">
        <v>2558.17</v>
      </c>
      <c r="J91">
        <v>548.17999999999995</v>
      </c>
      <c r="K91">
        <v>456.82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14709</v>
      </c>
      <c r="T91" s="2">
        <v>45390</v>
      </c>
      <c r="V91" t="s">
        <v>31</v>
      </c>
      <c r="W91">
        <v>105408</v>
      </c>
      <c r="X91">
        <v>0</v>
      </c>
      <c r="Y91" t="s">
        <v>551</v>
      </c>
      <c r="Z91">
        <v>0</v>
      </c>
      <c r="AA91" t="s">
        <v>3086</v>
      </c>
      <c r="AB91">
        <v>0</v>
      </c>
      <c r="AC91">
        <v>-0.43</v>
      </c>
      <c r="AD91" t="s">
        <v>3619</v>
      </c>
    </row>
    <row r="92" spans="1:30" x14ac:dyDescent="0.25">
      <c r="A92">
        <v>5448</v>
      </c>
      <c r="B92" t="s">
        <v>217</v>
      </c>
      <c r="C92" t="s">
        <v>218</v>
      </c>
      <c r="D92" s="11">
        <f t="shared" si="1"/>
        <v>47037.33</v>
      </c>
      <c r="E92">
        <v>0</v>
      </c>
      <c r="F92">
        <v>0</v>
      </c>
      <c r="G92">
        <v>0</v>
      </c>
      <c r="H92">
        <v>0</v>
      </c>
      <c r="I92">
        <v>6585.26</v>
      </c>
      <c r="J92">
        <v>1411.13</v>
      </c>
      <c r="K92">
        <v>1175.94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37865</v>
      </c>
      <c r="T92" s="2">
        <v>45152</v>
      </c>
      <c r="V92" t="s">
        <v>31</v>
      </c>
      <c r="W92">
        <v>2808</v>
      </c>
      <c r="X92">
        <v>0</v>
      </c>
      <c r="Y92" t="s">
        <v>551</v>
      </c>
      <c r="Z92">
        <v>0</v>
      </c>
      <c r="AA92" t="s">
        <v>3086</v>
      </c>
      <c r="AB92">
        <v>0</v>
      </c>
      <c r="AC92">
        <v>-0.21</v>
      </c>
      <c r="AD92" t="s">
        <v>3636</v>
      </c>
    </row>
    <row r="93" spans="1:30" x14ac:dyDescent="0.25">
      <c r="A93">
        <v>5452</v>
      </c>
      <c r="B93" t="s">
        <v>219</v>
      </c>
      <c r="C93" t="s">
        <v>220</v>
      </c>
      <c r="D93" s="11">
        <f t="shared" si="1"/>
        <v>33424.9</v>
      </c>
      <c r="E93">
        <v>0</v>
      </c>
      <c r="F93">
        <v>0</v>
      </c>
      <c r="G93">
        <v>0</v>
      </c>
      <c r="H93">
        <v>0</v>
      </c>
      <c r="I93">
        <v>4679.5200000000004</v>
      </c>
      <c r="J93">
        <v>1002.75</v>
      </c>
      <c r="K93">
        <v>835.63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26907</v>
      </c>
      <c r="T93" s="2">
        <v>45293</v>
      </c>
      <c r="V93" t="s">
        <v>31</v>
      </c>
      <c r="W93">
        <v>105408</v>
      </c>
      <c r="X93">
        <v>0</v>
      </c>
      <c r="Y93" t="s">
        <v>551</v>
      </c>
      <c r="Z93">
        <v>0</v>
      </c>
      <c r="AA93" t="s">
        <v>3086</v>
      </c>
      <c r="AB93">
        <v>0</v>
      </c>
      <c r="AC93">
        <v>-0.26</v>
      </c>
      <c r="AD93" t="s">
        <v>3586</v>
      </c>
    </row>
    <row r="94" spans="1:30" x14ac:dyDescent="0.25">
      <c r="A94">
        <v>5461</v>
      </c>
      <c r="B94" t="s">
        <v>1830</v>
      </c>
      <c r="C94" t="s">
        <v>1831</v>
      </c>
      <c r="D94" s="11">
        <f t="shared" si="1"/>
        <v>33424.92</v>
      </c>
      <c r="E94">
        <v>0</v>
      </c>
      <c r="F94">
        <v>0</v>
      </c>
      <c r="G94">
        <v>0</v>
      </c>
      <c r="H94">
        <v>0</v>
      </c>
      <c r="I94">
        <v>4679.53</v>
      </c>
      <c r="J94">
        <v>1002.76</v>
      </c>
      <c r="K94">
        <v>835.63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26907</v>
      </c>
      <c r="T94" s="2">
        <v>45497</v>
      </c>
      <c r="V94" t="s">
        <v>31</v>
      </c>
      <c r="W94">
        <v>2808</v>
      </c>
      <c r="X94">
        <v>0</v>
      </c>
      <c r="Y94" t="s">
        <v>551</v>
      </c>
      <c r="Z94">
        <v>0</v>
      </c>
      <c r="AA94" t="s">
        <v>3086</v>
      </c>
      <c r="AB94">
        <v>0</v>
      </c>
      <c r="AC94">
        <v>-0.25</v>
      </c>
      <c r="AD94" t="s">
        <v>3586</v>
      </c>
    </row>
    <row r="95" spans="1:30" x14ac:dyDescent="0.25">
      <c r="A95">
        <v>5511</v>
      </c>
      <c r="B95" t="s">
        <v>221</v>
      </c>
      <c r="C95" t="s">
        <v>222</v>
      </c>
      <c r="D95" s="11">
        <f t="shared" si="1"/>
        <v>21249.75</v>
      </c>
      <c r="E95">
        <v>0</v>
      </c>
      <c r="F95">
        <v>0</v>
      </c>
      <c r="G95">
        <v>0</v>
      </c>
      <c r="H95">
        <v>0</v>
      </c>
      <c r="I95">
        <v>2975</v>
      </c>
      <c r="J95">
        <v>637.5</v>
      </c>
      <c r="K95">
        <v>531.25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17106</v>
      </c>
      <c r="T95" s="2">
        <v>45497</v>
      </c>
      <c r="V95" t="s">
        <v>31</v>
      </c>
      <c r="W95">
        <v>110206</v>
      </c>
      <c r="X95">
        <v>0</v>
      </c>
      <c r="Y95" t="s">
        <v>551</v>
      </c>
      <c r="Z95">
        <v>0</v>
      </c>
      <c r="AA95" t="s">
        <v>3086</v>
      </c>
      <c r="AB95">
        <v>0</v>
      </c>
      <c r="AC95">
        <v>-0.24</v>
      </c>
      <c r="AD95" t="s">
        <v>3570</v>
      </c>
    </row>
    <row r="96" spans="1:30" x14ac:dyDescent="0.25">
      <c r="A96">
        <v>5656</v>
      </c>
      <c r="B96" t="s">
        <v>223</v>
      </c>
      <c r="C96" t="s">
        <v>224</v>
      </c>
      <c r="D96" s="11">
        <f t="shared" si="1"/>
        <v>18272.169999999998</v>
      </c>
      <c r="E96">
        <v>0</v>
      </c>
      <c r="F96">
        <v>0</v>
      </c>
      <c r="G96">
        <v>0</v>
      </c>
      <c r="H96">
        <v>0</v>
      </c>
      <c r="I96">
        <v>2558.17</v>
      </c>
      <c r="J96">
        <v>548.17999999999995</v>
      </c>
      <c r="K96">
        <v>456.82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14709</v>
      </c>
      <c r="T96" s="2">
        <v>45261</v>
      </c>
      <c r="V96" t="s">
        <v>31</v>
      </c>
      <c r="W96">
        <v>105408</v>
      </c>
      <c r="X96">
        <v>0</v>
      </c>
      <c r="Y96" t="s">
        <v>551</v>
      </c>
      <c r="Z96">
        <v>0</v>
      </c>
      <c r="AA96" t="s">
        <v>3086</v>
      </c>
      <c r="AB96">
        <v>0</v>
      </c>
      <c r="AC96">
        <v>-0.43</v>
      </c>
      <c r="AD96" t="s">
        <v>3619</v>
      </c>
    </row>
    <row r="97" spans="1:30" x14ac:dyDescent="0.25">
      <c r="A97">
        <v>5664</v>
      </c>
      <c r="B97" t="s">
        <v>225</v>
      </c>
      <c r="C97" t="s">
        <v>226</v>
      </c>
      <c r="D97" s="11">
        <f t="shared" si="1"/>
        <v>33444.71</v>
      </c>
      <c r="E97">
        <v>0</v>
      </c>
      <c r="F97">
        <v>0</v>
      </c>
      <c r="G97">
        <v>0</v>
      </c>
      <c r="H97">
        <v>0</v>
      </c>
      <c r="I97">
        <v>4682.25</v>
      </c>
      <c r="J97">
        <v>1003.34</v>
      </c>
      <c r="K97">
        <v>836.12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26923</v>
      </c>
      <c r="T97" s="2">
        <v>45176</v>
      </c>
      <c r="V97" t="s">
        <v>31</v>
      </c>
      <c r="W97">
        <v>105408</v>
      </c>
      <c r="X97">
        <v>0</v>
      </c>
      <c r="Y97" t="s">
        <v>551</v>
      </c>
      <c r="Z97">
        <v>0</v>
      </c>
      <c r="AA97" t="s">
        <v>3086</v>
      </c>
      <c r="AB97">
        <v>0</v>
      </c>
      <c r="AC97">
        <v>0.05</v>
      </c>
      <c r="AD97" t="s">
        <v>3637</v>
      </c>
    </row>
    <row r="98" spans="1:30" x14ac:dyDescent="0.25">
      <c r="A98">
        <v>5700</v>
      </c>
      <c r="B98" t="s">
        <v>227</v>
      </c>
      <c r="C98" t="s">
        <v>228</v>
      </c>
      <c r="D98" s="11">
        <f t="shared" si="1"/>
        <v>29483.129999999997</v>
      </c>
      <c r="E98">
        <v>0</v>
      </c>
      <c r="F98">
        <v>0</v>
      </c>
      <c r="G98">
        <v>0</v>
      </c>
      <c r="H98">
        <v>0</v>
      </c>
      <c r="I98">
        <v>4127.58</v>
      </c>
      <c r="J98">
        <v>884.48</v>
      </c>
      <c r="K98">
        <v>737.07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23734</v>
      </c>
      <c r="T98" s="2">
        <v>45261</v>
      </c>
      <c r="V98" t="s">
        <v>31</v>
      </c>
      <c r="W98">
        <v>105408</v>
      </c>
      <c r="X98">
        <v>0</v>
      </c>
      <c r="Y98" t="s">
        <v>551</v>
      </c>
      <c r="Z98">
        <v>0</v>
      </c>
      <c r="AA98" t="s">
        <v>3122</v>
      </c>
      <c r="AB98">
        <v>0</v>
      </c>
      <c r="AC98">
        <v>0.41</v>
      </c>
      <c r="AD98" t="s">
        <v>3638</v>
      </c>
    </row>
    <row r="99" spans="1:30" x14ac:dyDescent="0.25">
      <c r="A99">
        <v>5716</v>
      </c>
      <c r="B99" t="s">
        <v>229</v>
      </c>
      <c r="C99" t="s">
        <v>230</v>
      </c>
      <c r="D99" s="11">
        <f t="shared" si="1"/>
        <v>22257.239999999998</v>
      </c>
      <c r="E99">
        <v>0</v>
      </c>
      <c r="F99">
        <v>0</v>
      </c>
      <c r="G99">
        <v>0</v>
      </c>
      <c r="H99">
        <v>0</v>
      </c>
      <c r="I99">
        <v>3116.07</v>
      </c>
      <c r="J99">
        <v>667.73</v>
      </c>
      <c r="K99">
        <v>556.44000000000005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17917</v>
      </c>
      <c r="T99" s="2">
        <v>45026</v>
      </c>
      <c r="V99" t="s">
        <v>31</v>
      </c>
      <c r="W99">
        <v>105408</v>
      </c>
      <c r="X99">
        <v>0</v>
      </c>
      <c r="Y99" t="s">
        <v>551</v>
      </c>
      <c r="Z99">
        <v>0</v>
      </c>
      <c r="AA99" t="s">
        <v>3086</v>
      </c>
      <c r="AB99">
        <v>0</v>
      </c>
      <c r="AC99">
        <v>-0.39</v>
      </c>
      <c r="AD99" t="s">
        <v>3639</v>
      </c>
    </row>
    <row r="100" spans="1:30" x14ac:dyDescent="0.25">
      <c r="A100">
        <v>5728</v>
      </c>
      <c r="B100" t="s">
        <v>1446</v>
      </c>
      <c r="C100" t="s">
        <v>1497</v>
      </c>
      <c r="D100" s="11">
        <f t="shared" si="1"/>
        <v>21535.34</v>
      </c>
      <c r="E100">
        <v>0</v>
      </c>
      <c r="F100">
        <v>0</v>
      </c>
      <c r="G100">
        <v>0</v>
      </c>
      <c r="H100">
        <v>0</v>
      </c>
      <c r="I100">
        <v>3014.91</v>
      </c>
      <c r="J100">
        <v>646.04999999999995</v>
      </c>
      <c r="K100">
        <v>538.38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17336</v>
      </c>
      <c r="T100" s="2">
        <v>45446</v>
      </c>
      <c r="V100" t="s">
        <v>31</v>
      </c>
      <c r="W100">
        <v>105408</v>
      </c>
      <c r="X100">
        <v>0</v>
      </c>
      <c r="Y100" t="s">
        <v>551</v>
      </c>
      <c r="Z100">
        <v>0</v>
      </c>
      <c r="AA100" t="s">
        <v>3083</v>
      </c>
      <c r="AB100">
        <v>0</v>
      </c>
      <c r="AC100">
        <v>0.28999999999999998</v>
      </c>
      <c r="AD100" t="s">
        <v>3640</v>
      </c>
    </row>
    <row r="101" spans="1:30" x14ac:dyDescent="0.25">
      <c r="A101">
        <v>5788</v>
      </c>
      <c r="B101" t="s">
        <v>231</v>
      </c>
      <c r="C101" t="s">
        <v>232</v>
      </c>
      <c r="D101" s="11">
        <f t="shared" si="1"/>
        <v>14722.100000000002</v>
      </c>
      <c r="E101">
        <v>0</v>
      </c>
      <c r="F101">
        <v>0</v>
      </c>
      <c r="G101">
        <v>0</v>
      </c>
      <c r="H101">
        <v>0</v>
      </c>
      <c r="I101">
        <v>2580.38</v>
      </c>
      <c r="J101">
        <v>552.94000000000005</v>
      </c>
      <c r="K101">
        <v>460.78</v>
      </c>
      <c r="L101">
        <v>0</v>
      </c>
      <c r="M101">
        <v>0</v>
      </c>
      <c r="N101">
        <v>0</v>
      </c>
      <c r="O101">
        <v>3709.29</v>
      </c>
      <c r="P101">
        <v>0</v>
      </c>
      <c r="Q101">
        <v>0</v>
      </c>
      <c r="R101">
        <v>0</v>
      </c>
      <c r="S101">
        <v>11128</v>
      </c>
      <c r="T101" s="2">
        <v>45110</v>
      </c>
      <c r="V101" t="s">
        <v>31</v>
      </c>
      <c r="W101">
        <v>105408</v>
      </c>
      <c r="X101">
        <v>0</v>
      </c>
      <c r="Y101" t="s">
        <v>551</v>
      </c>
      <c r="Z101">
        <v>0</v>
      </c>
      <c r="AA101" t="s">
        <v>3086</v>
      </c>
      <c r="AB101">
        <v>0</v>
      </c>
      <c r="AC101">
        <v>0.11</v>
      </c>
      <c r="AD101" t="s">
        <v>3641</v>
      </c>
    </row>
    <row r="102" spans="1:30" x14ac:dyDescent="0.25">
      <c r="A102">
        <v>5831</v>
      </c>
      <c r="B102" t="s">
        <v>235</v>
      </c>
      <c r="C102" t="s">
        <v>236</v>
      </c>
      <c r="D102" s="11">
        <f t="shared" si="1"/>
        <v>34307.979999999996</v>
      </c>
      <c r="E102">
        <v>0</v>
      </c>
      <c r="F102">
        <v>0</v>
      </c>
      <c r="G102">
        <v>0</v>
      </c>
      <c r="H102">
        <v>0</v>
      </c>
      <c r="I102">
        <v>4803.0600000000004</v>
      </c>
      <c r="J102">
        <v>1029.23</v>
      </c>
      <c r="K102">
        <v>857.69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27618</v>
      </c>
      <c r="T102" s="2">
        <v>45261</v>
      </c>
      <c r="V102" t="s">
        <v>31</v>
      </c>
      <c r="W102">
        <v>105408</v>
      </c>
      <c r="X102">
        <v>0</v>
      </c>
      <c r="Y102" t="s">
        <v>551</v>
      </c>
      <c r="Z102">
        <v>0</v>
      </c>
      <c r="AA102" t="s">
        <v>3086</v>
      </c>
      <c r="AB102">
        <v>0</v>
      </c>
      <c r="AC102">
        <v>0.4</v>
      </c>
      <c r="AD102" t="s">
        <v>3642</v>
      </c>
    </row>
    <row r="103" spans="1:30" x14ac:dyDescent="0.25">
      <c r="A103">
        <v>5853</v>
      </c>
      <c r="B103" t="s">
        <v>694</v>
      </c>
      <c r="C103" t="s">
        <v>695</v>
      </c>
      <c r="D103" s="11">
        <f t="shared" si="1"/>
        <v>35678.33</v>
      </c>
      <c r="E103">
        <v>0</v>
      </c>
      <c r="F103">
        <v>0</v>
      </c>
      <c r="G103">
        <v>0</v>
      </c>
      <c r="H103">
        <v>0</v>
      </c>
      <c r="I103">
        <v>6585.26</v>
      </c>
      <c r="J103">
        <v>1411.13</v>
      </c>
      <c r="K103">
        <v>1175.94</v>
      </c>
      <c r="L103">
        <v>0</v>
      </c>
      <c r="M103">
        <v>0</v>
      </c>
      <c r="N103">
        <v>0</v>
      </c>
      <c r="O103">
        <v>11359.57</v>
      </c>
      <c r="P103">
        <v>0</v>
      </c>
      <c r="Q103">
        <v>0</v>
      </c>
      <c r="R103">
        <v>0</v>
      </c>
      <c r="S103">
        <v>26506</v>
      </c>
      <c r="T103" s="2">
        <v>45419</v>
      </c>
      <c r="V103" t="s">
        <v>31</v>
      </c>
      <c r="W103">
        <v>110206</v>
      </c>
      <c r="X103">
        <v>0</v>
      </c>
      <c r="Y103" t="s">
        <v>551</v>
      </c>
      <c r="Z103">
        <v>0</v>
      </c>
      <c r="AA103" t="s">
        <v>3086</v>
      </c>
      <c r="AB103">
        <v>0</v>
      </c>
      <c r="AC103">
        <v>0.35</v>
      </c>
      <c r="AD103" t="s">
        <v>3643</v>
      </c>
    </row>
    <row r="104" spans="1:30" x14ac:dyDescent="0.25">
      <c r="A104">
        <v>5966</v>
      </c>
      <c r="B104" t="s">
        <v>244</v>
      </c>
      <c r="C104" t="s">
        <v>245</v>
      </c>
      <c r="D104" s="11">
        <f t="shared" si="1"/>
        <v>32251</v>
      </c>
      <c r="E104">
        <v>0</v>
      </c>
      <c r="F104">
        <v>0</v>
      </c>
      <c r="G104">
        <v>0</v>
      </c>
      <c r="H104">
        <v>0</v>
      </c>
      <c r="I104">
        <v>4515.18</v>
      </c>
      <c r="J104">
        <v>967.54</v>
      </c>
      <c r="K104">
        <v>806.28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25962</v>
      </c>
      <c r="T104" s="2">
        <v>45261</v>
      </c>
      <c r="V104" t="s">
        <v>31</v>
      </c>
      <c r="W104">
        <v>121705</v>
      </c>
      <c r="X104">
        <v>0</v>
      </c>
      <c r="Y104" t="s">
        <v>551</v>
      </c>
      <c r="Z104">
        <v>0</v>
      </c>
      <c r="AA104" t="s">
        <v>3086</v>
      </c>
      <c r="AB104">
        <v>0</v>
      </c>
      <c r="AC104">
        <v>-0.24</v>
      </c>
      <c r="AD104" t="s">
        <v>3644</v>
      </c>
    </row>
    <row r="105" spans="1:30" x14ac:dyDescent="0.25">
      <c r="A105">
        <v>6034</v>
      </c>
      <c r="B105" t="s">
        <v>246</v>
      </c>
      <c r="C105" t="s">
        <v>247</v>
      </c>
      <c r="D105" s="11">
        <f t="shared" si="1"/>
        <v>33253.47</v>
      </c>
      <c r="E105">
        <v>0</v>
      </c>
      <c r="F105">
        <v>0</v>
      </c>
      <c r="G105">
        <v>0</v>
      </c>
      <c r="H105">
        <v>0</v>
      </c>
      <c r="I105">
        <v>4655.5200000000004</v>
      </c>
      <c r="J105">
        <v>997.61</v>
      </c>
      <c r="K105">
        <v>831.34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26769</v>
      </c>
      <c r="T105" s="2">
        <v>45261</v>
      </c>
      <c r="V105" t="s">
        <v>31</v>
      </c>
      <c r="W105">
        <v>105408</v>
      </c>
      <c r="X105">
        <v>0</v>
      </c>
      <c r="Y105" t="s">
        <v>551</v>
      </c>
      <c r="Z105">
        <v>0</v>
      </c>
      <c r="AA105" t="s">
        <v>3086</v>
      </c>
      <c r="AB105">
        <v>0</v>
      </c>
      <c r="AC105">
        <v>-0.23</v>
      </c>
      <c r="AD105" t="s">
        <v>3645</v>
      </c>
    </row>
    <row r="106" spans="1:30" x14ac:dyDescent="0.25">
      <c r="A106">
        <v>6109</v>
      </c>
      <c r="B106" t="s">
        <v>248</v>
      </c>
      <c r="C106" t="s">
        <v>249</v>
      </c>
      <c r="D106" s="11">
        <f t="shared" si="1"/>
        <v>18370.260000000002</v>
      </c>
      <c r="E106">
        <v>0</v>
      </c>
      <c r="F106">
        <v>0</v>
      </c>
      <c r="G106">
        <v>0</v>
      </c>
      <c r="H106">
        <v>0</v>
      </c>
      <c r="I106">
        <v>2571.88</v>
      </c>
      <c r="J106">
        <v>551.12</v>
      </c>
      <c r="K106">
        <v>459.26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14788</v>
      </c>
      <c r="T106" s="2">
        <v>45261</v>
      </c>
      <c r="V106" t="s">
        <v>31</v>
      </c>
      <c r="W106">
        <v>2808</v>
      </c>
      <c r="X106">
        <v>0</v>
      </c>
      <c r="Y106" t="s">
        <v>551</v>
      </c>
      <c r="Z106">
        <v>0</v>
      </c>
      <c r="AA106" t="s">
        <v>3086</v>
      </c>
      <c r="AB106">
        <v>0</v>
      </c>
      <c r="AC106">
        <v>-0.27</v>
      </c>
      <c r="AD106" t="s">
        <v>3646</v>
      </c>
    </row>
    <row r="107" spans="1:30" x14ac:dyDescent="0.25">
      <c r="A107">
        <v>6132</v>
      </c>
      <c r="B107" t="s">
        <v>250</v>
      </c>
      <c r="C107" t="s">
        <v>251</v>
      </c>
      <c r="D107" s="11">
        <f t="shared" si="1"/>
        <v>18413.740000000002</v>
      </c>
      <c r="E107">
        <v>0</v>
      </c>
      <c r="F107">
        <v>0</v>
      </c>
      <c r="G107">
        <v>0</v>
      </c>
      <c r="H107">
        <v>0</v>
      </c>
      <c r="I107">
        <v>2577.9699999999998</v>
      </c>
      <c r="J107">
        <v>552.41999999999996</v>
      </c>
      <c r="K107">
        <v>460.35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14823</v>
      </c>
      <c r="T107" s="2">
        <v>45261</v>
      </c>
      <c r="V107" t="s">
        <v>31</v>
      </c>
      <c r="W107">
        <v>105408</v>
      </c>
      <c r="X107">
        <v>0</v>
      </c>
      <c r="Y107" t="s">
        <v>551</v>
      </c>
      <c r="Z107">
        <v>0</v>
      </c>
      <c r="AA107" t="s">
        <v>3086</v>
      </c>
      <c r="AB107">
        <v>0</v>
      </c>
      <c r="AC107">
        <v>-0.32</v>
      </c>
      <c r="AD107" t="s">
        <v>3647</v>
      </c>
    </row>
    <row r="108" spans="1:30" x14ac:dyDescent="0.25">
      <c r="A108">
        <v>6154</v>
      </c>
      <c r="B108" t="s">
        <v>254</v>
      </c>
      <c r="C108" t="s">
        <v>255</v>
      </c>
      <c r="D108" s="11">
        <f t="shared" si="1"/>
        <v>21249.75</v>
      </c>
      <c r="E108">
        <v>0</v>
      </c>
      <c r="F108">
        <v>0</v>
      </c>
      <c r="G108">
        <v>0</v>
      </c>
      <c r="H108">
        <v>0</v>
      </c>
      <c r="I108">
        <v>2975</v>
      </c>
      <c r="J108">
        <v>637.5</v>
      </c>
      <c r="K108">
        <v>531.25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17106</v>
      </c>
      <c r="T108" s="2">
        <v>45166</v>
      </c>
      <c r="V108" t="s">
        <v>31</v>
      </c>
      <c r="W108">
        <v>2808</v>
      </c>
      <c r="X108">
        <v>0</v>
      </c>
      <c r="Y108" t="s">
        <v>551</v>
      </c>
      <c r="Z108">
        <v>0</v>
      </c>
      <c r="AA108" t="s">
        <v>3086</v>
      </c>
      <c r="AB108">
        <v>0</v>
      </c>
      <c r="AC108">
        <v>-0.25</v>
      </c>
      <c r="AD108" t="s">
        <v>3570</v>
      </c>
    </row>
    <row r="109" spans="1:30" x14ac:dyDescent="0.25">
      <c r="A109">
        <v>6156</v>
      </c>
      <c r="B109" t="s">
        <v>256</v>
      </c>
      <c r="C109" t="s">
        <v>257</v>
      </c>
      <c r="D109" s="11">
        <f t="shared" si="1"/>
        <v>21110.46</v>
      </c>
      <c r="E109">
        <v>0</v>
      </c>
      <c r="F109">
        <v>0</v>
      </c>
      <c r="G109">
        <v>0</v>
      </c>
      <c r="H109">
        <v>0</v>
      </c>
      <c r="I109">
        <v>2955.41</v>
      </c>
      <c r="J109">
        <v>633.29999999999995</v>
      </c>
      <c r="K109">
        <v>527.75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16994</v>
      </c>
      <c r="T109" s="2">
        <v>45252</v>
      </c>
      <c r="V109" t="s">
        <v>31</v>
      </c>
      <c r="W109">
        <v>105408</v>
      </c>
      <c r="X109">
        <v>0</v>
      </c>
      <c r="Y109" t="s">
        <v>551</v>
      </c>
      <c r="Z109">
        <v>0</v>
      </c>
      <c r="AA109" t="s">
        <v>3086</v>
      </c>
      <c r="AB109">
        <v>0</v>
      </c>
      <c r="AC109">
        <v>0.33</v>
      </c>
      <c r="AD109" t="s">
        <v>3648</v>
      </c>
    </row>
    <row r="110" spans="1:30" x14ac:dyDescent="0.25">
      <c r="A110">
        <v>6162</v>
      </c>
      <c r="B110" t="s">
        <v>258</v>
      </c>
      <c r="C110" t="s">
        <v>259</v>
      </c>
      <c r="D110" s="11">
        <f t="shared" si="1"/>
        <v>17563.96</v>
      </c>
      <c r="E110">
        <v>0</v>
      </c>
      <c r="F110">
        <v>0</v>
      </c>
      <c r="G110">
        <v>0</v>
      </c>
      <c r="H110">
        <v>0</v>
      </c>
      <c r="I110">
        <v>2458.94</v>
      </c>
      <c r="J110">
        <v>526.91999999999996</v>
      </c>
      <c r="K110">
        <v>439.1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14139</v>
      </c>
      <c r="T110" s="2">
        <v>45261</v>
      </c>
      <c r="V110" t="s">
        <v>31</v>
      </c>
      <c r="W110">
        <v>2808</v>
      </c>
      <c r="X110">
        <v>0</v>
      </c>
      <c r="Y110" t="s">
        <v>551</v>
      </c>
      <c r="Z110">
        <v>0</v>
      </c>
      <c r="AA110" t="s">
        <v>3122</v>
      </c>
      <c r="AB110">
        <v>0</v>
      </c>
      <c r="AC110">
        <v>0.1</v>
      </c>
      <c r="AD110" t="s">
        <v>3649</v>
      </c>
    </row>
    <row r="111" spans="1:30" x14ac:dyDescent="0.25">
      <c r="A111">
        <v>6198</v>
      </c>
      <c r="B111" t="s">
        <v>260</v>
      </c>
      <c r="C111" t="s">
        <v>261</v>
      </c>
      <c r="D111" s="11">
        <f t="shared" si="1"/>
        <v>19457.25</v>
      </c>
      <c r="E111">
        <v>0</v>
      </c>
      <c r="F111">
        <v>0</v>
      </c>
      <c r="G111">
        <v>0</v>
      </c>
      <c r="H111">
        <v>0</v>
      </c>
      <c r="I111">
        <v>2724.08</v>
      </c>
      <c r="J111">
        <v>583.73</v>
      </c>
      <c r="K111">
        <v>486.44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15663</v>
      </c>
      <c r="T111" s="2">
        <v>45261</v>
      </c>
      <c r="V111" t="s">
        <v>31</v>
      </c>
      <c r="W111">
        <v>105408</v>
      </c>
      <c r="X111">
        <v>0</v>
      </c>
      <c r="Y111" t="s">
        <v>551</v>
      </c>
      <c r="Z111">
        <v>0</v>
      </c>
      <c r="AA111" t="s">
        <v>3122</v>
      </c>
      <c r="AB111">
        <v>0</v>
      </c>
      <c r="AC111">
        <v>-0.44</v>
      </c>
      <c r="AD111" t="s">
        <v>3650</v>
      </c>
    </row>
    <row r="112" spans="1:30" x14ac:dyDescent="0.25">
      <c r="A112">
        <v>6232</v>
      </c>
      <c r="B112" t="s">
        <v>262</v>
      </c>
      <c r="C112" t="s">
        <v>263</v>
      </c>
      <c r="D112" s="11">
        <f t="shared" si="1"/>
        <v>18163.98</v>
      </c>
      <c r="E112">
        <v>0</v>
      </c>
      <c r="F112">
        <v>0</v>
      </c>
      <c r="G112">
        <v>0</v>
      </c>
      <c r="H112">
        <v>0</v>
      </c>
      <c r="I112">
        <v>2542.96</v>
      </c>
      <c r="J112">
        <v>544.91999999999996</v>
      </c>
      <c r="K112">
        <v>454.1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14622</v>
      </c>
      <c r="T112" s="2">
        <v>45160</v>
      </c>
      <c r="V112" t="s">
        <v>31</v>
      </c>
      <c r="W112">
        <v>105408</v>
      </c>
      <c r="X112">
        <v>0</v>
      </c>
      <c r="Y112" t="s">
        <v>551</v>
      </c>
      <c r="Z112">
        <v>0</v>
      </c>
      <c r="AA112" t="s">
        <v>3122</v>
      </c>
      <c r="AB112">
        <v>0</v>
      </c>
      <c r="AC112">
        <v>-0.04</v>
      </c>
      <c r="AD112" t="s">
        <v>3651</v>
      </c>
    </row>
    <row r="113" spans="1:30" x14ac:dyDescent="0.25">
      <c r="A113">
        <v>6277</v>
      </c>
      <c r="B113" t="s">
        <v>529</v>
      </c>
      <c r="C113" t="s">
        <v>588</v>
      </c>
      <c r="D113" s="11">
        <f t="shared" si="1"/>
        <v>18386.330000000002</v>
      </c>
      <c r="E113">
        <v>0</v>
      </c>
      <c r="F113">
        <v>0</v>
      </c>
      <c r="G113">
        <v>0</v>
      </c>
      <c r="H113">
        <v>0</v>
      </c>
      <c r="I113">
        <v>2574.08</v>
      </c>
      <c r="J113">
        <v>551.59</v>
      </c>
      <c r="K113">
        <v>459.66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14801</v>
      </c>
      <c r="T113" s="2">
        <v>45330</v>
      </c>
      <c r="V113" t="s">
        <v>31</v>
      </c>
      <c r="W113">
        <v>2808</v>
      </c>
      <c r="X113">
        <v>0</v>
      </c>
      <c r="Y113" t="s">
        <v>551</v>
      </c>
      <c r="Z113">
        <v>0</v>
      </c>
      <c r="AA113" t="s">
        <v>3086</v>
      </c>
      <c r="AB113">
        <v>0</v>
      </c>
      <c r="AC113">
        <v>0.09</v>
      </c>
      <c r="AD113" t="s">
        <v>3652</v>
      </c>
    </row>
    <row r="114" spans="1:30" x14ac:dyDescent="0.25">
      <c r="A114">
        <v>6293</v>
      </c>
      <c r="B114" t="s">
        <v>266</v>
      </c>
      <c r="C114" t="s">
        <v>267</v>
      </c>
      <c r="D114" s="11">
        <f t="shared" si="1"/>
        <v>36198.74</v>
      </c>
      <c r="E114">
        <v>0</v>
      </c>
      <c r="F114">
        <v>0</v>
      </c>
      <c r="G114">
        <v>0</v>
      </c>
      <c r="H114">
        <v>0</v>
      </c>
      <c r="I114">
        <v>5067.8100000000004</v>
      </c>
      <c r="J114">
        <v>1085.96</v>
      </c>
      <c r="K114">
        <v>904.97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29140</v>
      </c>
      <c r="T114" s="2">
        <v>45147</v>
      </c>
      <c r="V114" t="s">
        <v>31</v>
      </c>
      <c r="W114">
        <v>2808</v>
      </c>
      <c r="X114">
        <v>0</v>
      </c>
      <c r="Y114" t="s">
        <v>551</v>
      </c>
      <c r="Z114">
        <v>0</v>
      </c>
      <c r="AA114" t="s">
        <v>3086</v>
      </c>
      <c r="AB114">
        <v>0</v>
      </c>
      <c r="AC114">
        <v>0.13</v>
      </c>
      <c r="AD114" t="s">
        <v>3653</v>
      </c>
    </row>
    <row r="115" spans="1:30" x14ac:dyDescent="0.25">
      <c r="A115">
        <v>6295</v>
      </c>
      <c r="B115" t="s">
        <v>268</v>
      </c>
      <c r="C115" t="s">
        <v>269</v>
      </c>
      <c r="D115" s="11">
        <f t="shared" si="1"/>
        <v>18372.669999999998</v>
      </c>
      <c r="E115">
        <v>0</v>
      </c>
      <c r="F115">
        <v>0</v>
      </c>
      <c r="G115">
        <v>0</v>
      </c>
      <c r="H115">
        <v>0</v>
      </c>
      <c r="I115">
        <v>2572.17</v>
      </c>
      <c r="J115">
        <v>551.17999999999995</v>
      </c>
      <c r="K115">
        <v>459.32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14790</v>
      </c>
      <c r="T115" s="2">
        <v>45261</v>
      </c>
      <c r="V115" t="s">
        <v>31</v>
      </c>
      <c r="W115">
        <v>105408</v>
      </c>
      <c r="X115">
        <v>0</v>
      </c>
      <c r="Y115" t="s">
        <v>551</v>
      </c>
      <c r="Z115">
        <v>0</v>
      </c>
      <c r="AA115" t="s">
        <v>3086</v>
      </c>
      <c r="AB115">
        <v>0</v>
      </c>
      <c r="AC115">
        <v>0.03</v>
      </c>
      <c r="AD115" t="s">
        <v>3654</v>
      </c>
    </row>
    <row r="116" spans="1:30" x14ac:dyDescent="0.25">
      <c r="A116">
        <v>6306</v>
      </c>
      <c r="B116" t="s">
        <v>270</v>
      </c>
      <c r="C116" t="s">
        <v>271</v>
      </c>
      <c r="D116" s="11">
        <f t="shared" si="1"/>
        <v>21557.629999999997</v>
      </c>
      <c r="E116">
        <v>0</v>
      </c>
      <c r="F116">
        <v>0</v>
      </c>
      <c r="G116">
        <v>0</v>
      </c>
      <c r="H116">
        <v>0</v>
      </c>
      <c r="I116">
        <v>3017.99</v>
      </c>
      <c r="J116">
        <v>646.71</v>
      </c>
      <c r="K116">
        <v>538.92999999999995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17354</v>
      </c>
      <c r="T116" s="2">
        <v>45110</v>
      </c>
      <c r="V116" t="s">
        <v>31</v>
      </c>
      <c r="W116">
        <v>2808</v>
      </c>
      <c r="X116">
        <v>0</v>
      </c>
      <c r="Y116" t="s">
        <v>551</v>
      </c>
      <c r="Z116">
        <v>0</v>
      </c>
      <c r="AA116" t="s">
        <v>3122</v>
      </c>
      <c r="AB116">
        <v>0</v>
      </c>
      <c r="AC116">
        <v>0.5</v>
      </c>
      <c r="AD116" t="s">
        <v>3655</v>
      </c>
    </row>
    <row r="117" spans="1:30" x14ac:dyDescent="0.25">
      <c r="A117">
        <v>6322</v>
      </c>
      <c r="B117" t="s">
        <v>272</v>
      </c>
      <c r="C117" t="s">
        <v>273</v>
      </c>
      <c r="D117" s="11">
        <f t="shared" si="1"/>
        <v>19561.48</v>
      </c>
      <c r="E117">
        <v>0</v>
      </c>
      <c r="F117">
        <v>0</v>
      </c>
      <c r="G117">
        <v>0</v>
      </c>
      <c r="H117">
        <v>0</v>
      </c>
      <c r="I117">
        <v>2738.6</v>
      </c>
      <c r="J117">
        <v>586.84</v>
      </c>
      <c r="K117">
        <v>489.04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15747</v>
      </c>
      <c r="T117" s="2">
        <v>45261</v>
      </c>
      <c r="V117" t="s">
        <v>31</v>
      </c>
      <c r="W117">
        <v>110206</v>
      </c>
      <c r="X117">
        <v>0</v>
      </c>
      <c r="Y117" t="s">
        <v>551</v>
      </c>
      <c r="Z117">
        <v>0</v>
      </c>
      <c r="AA117" t="s">
        <v>3086</v>
      </c>
      <c r="AB117">
        <v>0</v>
      </c>
      <c r="AC117">
        <v>0.05</v>
      </c>
      <c r="AD117" t="s">
        <v>3656</v>
      </c>
    </row>
    <row r="118" spans="1:30" x14ac:dyDescent="0.25">
      <c r="A118">
        <v>6341</v>
      </c>
      <c r="B118" t="s">
        <v>274</v>
      </c>
      <c r="C118" t="s">
        <v>275</v>
      </c>
      <c r="D118" s="11">
        <f t="shared" si="1"/>
        <v>19593.68</v>
      </c>
      <c r="E118">
        <v>0</v>
      </c>
      <c r="F118">
        <v>0</v>
      </c>
      <c r="G118">
        <v>0</v>
      </c>
      <c r="H118">
        <v>0</v>
      </c>
      <c r="I118">
        <v>2743.05</v>
      </c>
      <c r="J118">
        <v>587.79999999999995</v>
      </c>
      <c r="K118">
        <v>489.83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15773</v>
      </c>
      <c r="T118" s="2">
        <v>45261</v>
      </c>
      <c r="V118" t="s">
        <v>31</v>
      </c>
      <c r="W118">
        <v>2808</v>
      </c>
      <c r="X118">
        <v>0</v>
      </c>
      <c r="Y118" t="s">
        <v>551</v>
      </c>
      <c r="Z118">
        <v>0</v>
      </c>
      <c r="AA118" t="s">
        <v>3086</v>
      </c>
      <c r="AB118">
        <v>0</v>
      </c>
      <c r="AC118">
        <v>0.46</v>
      </c>
      <c r="AD118" t="s">
        <v>3635</v>
      </c>
    </row>
    <row r="119" spans="1:30" x14ac:dyDescent="0.25">
      <c r="A119">
        <v>6378</v>
      </c>
      <c r="B119" t="s">
        <v>276</v>
      </c>
      <c r="C119" t="s">
        <v>277</v>
      </c>
      <c r="D119" s="11">
        <f t="shared" si="1"/>
        <v>33382.639999999999</v>
      </c>
      <c r="E119">
        <v>0</v>
      </c>
      <c r="F119">
        <v>0</v>
      </c>
      <c r="G119">
        <v>0</v>
      </c>
      <c r="H119">
        <v>0</v>
      </c>
      <c r="I119">
        <v>4673.59</v>
      </c>
      <c r="J119">
        <v>1001.48</v>
      </c>
      <c r="K119">
        <v>834.57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26873</v>
      </c>
      <c r="T119" s="2">
        <v>45390</v>
      </c>
      <c r="V119" t="s">
        <v>31</v>
      </c>
      <c r="W119">
        <v>119906</v>
      </c>
      <c r="X119">
        <v>0</v>
      </c>
      <c r="Y119" t="s">
        <v>551</v>
      </c>
      <c r="Z119">
        <v>0</v>
      </c>
      <c r="AA119" t="s">
        <v>3086</v>
      </c>
      <c r="AB119">
        <v>0</v>
      </c>
      <c r="AC119">
        <v>-0.16</v>
      </c>
      <c r="AD119" t="s">
        <v>3587</v>
      </c>
    </row>
    <row r="120" spans="1:30" x14ac:dyDescent="0.25">
      <c r="A120">
        <v>6415</v>
      </c>
      <c r="B120" t="s">
        <v>2921</v>
      </c>
      <c r="C120" t="s">
        <v>1598</v>
      </c>
      <c r="D120" s="11">
        <f t="shared" si="1"/>
        <v>22433.440000000002</v>
      </c>
      <c r="E120">
        <v>0</v>
      </c>
      <c r="F120">
        <v>0</v>
      </c>
      <c r="G120">
        <v>0</v>
      </c>
      <c r="H120">
        <v>0</v>
      </c>
      <c r="I120">
        <v>3140.62</v>
      </c>
      <c r="J120">
        <v>672.99</v>
      </c>
      <c r="K120">
        <v>560.83000000000004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18059</v>
      </c>
      <c r="T120" s="2">
        <v>45568</v>
      </c>
      <c r="V120" t="s">
        <v>31</v>
      </c>
      <c r="W120">
        <v>105408</v>
      </c>
      <c r="X120">
        <v>0</v>
      </c>
      <c r="Y120" t="s">
        <v>551</v>
      </c>
      <c r="Z120">
        <v>0</v>
      </c>
      <c r="AA120" t="s">
        <v>3122</v>
      </c>
      <c r="AB120">
        <v>0</v>
      </c>
      <c r="AC120">
        <v>0.42</v>
      </c>
      <c r="AD120" t="s">
        <v>3657</v>
      </c>
    </row>
    <row r="121" spans="1:30" x14ac:dyDescent="0.25">
      <c r="A121">
        <v>6427</v>
      </c>
      <c r="B121" t="s">
        <v>278</v>
      </c>
      <c r="C121" t="s">
        <v>279</v>
      </c>
      <c r="D121" s="11">
        <f t="shared" si="1"/>
        <v>24586.399999999998</v>
      </c>
      <c r="E121">
        <v>0</v>
      </c>
      <c r="F121">
        <v>0</v>
      </c>
      <c r="G121">
        <v>0</v>
      </c>
      <c r="H121">
        <v>0</v>
      </c>
      <c r="I121">
        <v>3442.13</v>
      </c>
      <c r="J121">
        <v>737.6</v>
      </c>
      <c r="K121">
        <v>614.66999999999996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19792</v>
      </c>
      <c r="T121" s="2">
        <v>45261</v>
      </c>
      <c r="V121" t="s">
        <v>31</v>
      </c>
      <c r="W121">
        <v>105408</v>
      </c>
      <c r="X121">
        <v>0</v>
      </c>
      <c r="Y121" t="s">
        <v>551</v>
      </c>
      <c r="Z121">
        <v>0</v>
      </c>
      <c r="AA121" t="s">
        <v>3086</v>
      </c>
      <c r="AB121">
        <v>0</v>
      </c>
      <c r="AC121">
        <v>-0.27</v>
      </c>
      <c r="AD121" t="s">
        <v>3658</v>
      </c>
    </row>
    <row r="122" spans="1:30" x14ac:dyDescent="0.25">
      <c r="A122">
        <v>6480</v>
      </c>
      <c r="B122" t="s">
        <v>282</v>
      </c>
      <c r="C122" t="s">
        <v>283</v>
      </c>
      <c r="D122" s="11">
        <f t="shared" si="1"/>
        <v>19602.57</v>
      </c>
      <c r="E122">
        <v>0</v>
      </c>
      <c r="F122">
        <v>0</v>
      </c>
      <c r="G122">
        <v>0</v>
      </c>
      <c r="H122">
        <v>0</v>
      </c>
      <c r="I122">
        <v>2744.41</v>
      </c>
      <c r="J122">
        <v>588.09</v>
      </c>
      <c r="K122">
        <v>490.07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15780</v>
      </c>
      <c r="T122" s="2">
        <v>45261</v>
      </c>
      <c r="V122" t="s">
        <v>31</v>
      </c>
      <c r="W122">
        <v>3009</v>
      </c>
      <c r="X122">
        <v>0</v>
      </c>
      <c r="Y122" t="s">
        <v>551</v>
      </c>
      <c r="Z122">
        <v>0</v>
      </c>
      <c r="AA122" t="s">
        <v>3086</v>
      </c>
      <c r="AB122">
        <v>0</v>
      </c>
      <c r="AC122">
        <v>-0.3</v>
      </c>
      <c r="AD122" t="s">
        <v>3659</v>
      </c>
    </row>
    <row r="123" spans="1:30" x14ac:dyDescent="0.25">
      <c r="A123">
        <v>6532</v>
      </c>
      <c r="B123" t="s">
        <v>284</v>
      </c>
      <c r="C123" t="s">
        <v>285</v>
      </c>
      <c r="D123" s="11">
        <f t="shared" si="1"/>
        <v>20734.07</v>
      </c>
      <c r="E123">
        <v>0</v>
      </c>
      <c r="F123">
        <v>0</v>
      </c>
      <c r="G123">
        <v>0</v>
      </c>
      <c r="H123">
        <v>0</v>
      </c>
      <c r="I123">
        <v>2902.72</v>
      </c>
      <c r="J123">
        <v>622.01</v>
      </c>
      <c r="K123">
        <v>518.34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16691</v>
      </c>
      <c r="T123" s="2">
        <v>45261</v>
      </c>
      <c r="V123" t="s">
        <v>31</v>
      </c>
      <c r="W123">
        <v>3009</v>
      </c>
      <c r="X123">
        <v>0</v>
      </c>
      <c r="Y123" t="s">
        <v>551</v>
      </c>
      <c r="Z123">
        <v>0</v>
      </c>
      <c r="AA123" t="s">
        <v>3086</v>
      </c>
      <c r="AB123">
        <v>0</v>
      </c>
      <c r="AC123">
        <v>0.38</v>
      </c>
      <c r="AD123" t="s">
        <v>3660</v>
      </c>
    </row>
    <row r="124" spans="1:30" x14ac:dyDescent="0.25">
      <c r="A124">
        <v>6574</v>
      </c>
      <c r="B124" t="s">
        <v>286</v>
      </c>
      <c r="C124" t="s">
        <v>287</v>
      </c>
      <c r="D124" s="11">
        <f t="shared" si="1"/>
        <v>25834.74</v>
      </c>
      <c r="E124">
        <v>0</v>
      </c>
      <c r="F124">
        <v>0</v>
      </c>
      <c r="G124">
        <v>0</v>
      </c>
      <c r="H124">
        <v>0</v>
      </c>
      <c r="I124">
        <v>3616.84</v>
      </c>
      <c r="J124">
        <v>775.04</v>
      </c>
      <c r="K124">
        <v>645.86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20797</v>
      </c>
      <c r="T124" s="2">
        <v>45104</v>
      </c>
      <c r="V124" t="s">
        <v>31</v>
      </c>
      <c r="W124">
        <v>106609</v>
      </c>
      <c r="X124">
        <v>0</v>
      </c>
      <c r="Y124" t="s">
        <v>551</v>
      </c>
      <c r="Z124">
        <v>0</v>
      </c>
      <c r="AA124" t="s">
        <v>3086</v>
      </c>
      <c r="AB124">
        <v>0</v>
      </c>
      <c r="AC124">
        <v>0.18</v>
      </c>
      <c r="AD124" t="s">
        <v>3661</v>
      </c>
    </row>
    <row r="125" spans="1:30" x14ac:dyDescent="0.25">
      <c r="A125">
        <v>6581</v>
      </c>
      <c r="B125" t="s">
        <v>288</v>
      </c>
      <c r="C125" t="s">
        <v>289</v>
      </c>
      <c r="D125" s="11">
        <f t="shared" si="1"/>
        <v>31834.71</v>
      </c>
      <c r="E125">
        <v>0</v>
      </c>
      <c r="F125">
        <v>0</v>
      </c>
      <c r="G125">
        <v>0</v>
      </c>
      <c r="H125">
        <v>0</v>
      </c>
      <c r="I125">
        <v>4456.82</v>
      </c>
      <c r="J125">
        <v>955.03</v>
      </c>
      <c r="K125">
        <v>795.86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25627</v>
      </c>
      <c r="T125" s="2">
        <v>45261</v>
      </c>
      <c r="V125" t="s">
        <v>31</v>
      </c>
      <c r="W125">
        <v>2808</v>
      </c>
      <c r="X125">
        <v>0</v>
      </c>
      <c r="Y125" t="s">
        <v>551</v>
      </c>
      <c r="Z125">
        <v>0</v>
      </c>
      <c r="AA125" t="s">
        <v>3086</v>
      </c>
      <c r="AB125">
        <v>0</v>
      </c>
      <c r="AC125">
        <v>0.23</v>
      </c>
      <c r="AD125" t="s">
        <v>3662</v>
      </c>
    </row>
    <row r="126" spans="1:30" x14ac:dyDescent="0.25">
      <c r="A126">
        <v>6582</v>
      </c>
      <c r="B126" t="s">
        <v>290</v>
      </c>
      <c r="C126" t="s">
        <v>291</v>
      </c>
      <c r="D126" s="11">
        <f t="shared" si="1"/>
        <v>65058.31</v>
      </c>
      <c r="E126">
        <v>0</v>
      </c>
      <c r="F126">
        <v>0</v>
      </c>
      <c r="G126">
        <v>0</v>
      </c>
      <c r="H126">
        <v>0</v>
      </c>
      <c r="I126">
        <v>9108.1200000000008</v>
      </c>
      <c r="J126">
        <v>1951.74</v>
      </c>
      <c r="K126">
        <v>1626.45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52372</v>
      </c>
      <c r="T126" s="2">
        <v>45261</v>
      </c>
      <c r="V126" t="s">
        <v>31</v>
      </c>
      <c r="W126">
        <v>121705</v>
      </c>
      <c r="X126">
        <v>0</v>
      </c>
      <c r="Y126" t="s">
        <v>551</v>
      </c>
      <c r="Z126">
        <v>0</v>
      </c>
      <c r="AA126" t="s">
        <v>3086</v>
      </c>
      <c r="AB126">
        <v>0</v>
      </c>
      <c r="AC126">
        <v>0.28000000000000003</v>
      </c>
      <c r="AD126" t="s">
        <v>3663</v>
      </c>
    </row>
    <row r="127" spans="1:30" x14ac:dyDescent="0.25">
      <c r="A127">
        <v>6589</v>
      </c>
      <c r="B127" t="s">
        <v>292</v>
      </c>
      <c r="C127" t="s">
        <v>293</v>
      </c>
      <c r="D127" s="11">
        <f t="shared" si="1"/>
        <v>18468.329999999998</v>
      </c>
      <c r="E127">
        <v>0</v>
      </c>
      <c r="F127">
        <v>0</v>
      </c>
      <c r="G127">
        <v>0</v>
      </c>
      <c r="H127">
        <v>0</v>
      </c>
      <c r="I127">
        <v>2585.5700000000002</v>
      </c>
      <c r="J127">
        <v>554.04999999999995</v>
      </c>
      <c r="K127">
        <v>461.71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14867</v>
      </c>
      <c r="T127" s="2">
        <v>45261</v>
      </c>
      <c r="V127" t="s">
        <v>31</v>
      </c>
      <c r="W127">
        <v>105408</v>
      </c>
      <c r="X127">
        <v>0</v>
      </c>
      <c r="Y127" t="s">
        <v>551</v>
      </c>
      <c r="Z127">
        <v>0</v>
      </c>
      <c r="AA127" t="s">
        <v>3116</v>
      </c>
      <c r="AB127">
        <v>0</v>
      </c>
      <c r="AC127">
        <v>-0.05</v>
      </c>
      <c r="AD127" t="s">
        <v>3664</v>
      </c>
    </row>
    <row r="128" spans="1:30" x14ac:dyDescent="0.25">
      <c r="A128">
        <v>6598</v>
      </c>
      <c r="B128" t="s">
        <v>294</v>
      </c>
      <c r="C128" t="s">
        <v>295</v>
      </c>
      <c r="D128" s="11">
        <f t="shared" si="1"/>
        <v>35565.19</v>
      </c>
      <c r="E128">
        <v>0</v>
      </c>
      <c r="F128">
        <v>0</v>
      </c>
      <c r="G128">
        <v>0</v>
      </c>
      <c r="H128">
        <v>0</v>
      </c>
      <c r="I128">
        <v>4979.1099999999997</v>
      </c>
      <c r="J128">
        <v>1066.95</v>
      </c>
      <c r="K128">
        <v>889.13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28630</v>
      </c>
      <c r="T128" s="2">
        <v>45261</v>
      </c>
      <c r="V128" t="s">
        <v>31</v>
      </c>
      <c r="W128">
        <v>121705</v>
      </c>
      <c r="X128">
        <v>0</v>
      </c>
      <c r="Y128" t="s">
        <v>551</v>
      </c>
      <c r="Z128">
        <v>0</v>
      </c>
      <c r="AA128" t="s">
        <v>3086</v>
      </c>
      <c r="AB128">
        <v>0</v>
      </c>
      <c r="AC128">
        <v>0.08</v>
      </c>
      <c r="AD128" t="s">
        <v>3665</v>
      </c>
    </row>
    <row r="129" spans="1:30" x14ac:dyDescent="0.25">
      <c r="A129">
        <v>6599</v>
      </c>
      <c r="B129" t="s">
        <v>296</v>
      </c>
      <c r="C129" t="s">
        <v>297</v>
      </c>
      <c r="D129" s="11">
        <f t="shared" si="1"/>
        <v>33419.89</v>
      </c>
      <c r="E129">
        <v>0</v>
      </c>
      <c r="F129">
        <v>0</v>
      </c>
      <c r="G129">
        <v>0</v>
      </c>
      <c r="H129">
        <v>0</v>
      </c>
      <c r="I129">
        <v>4678.79</v>
      </c>
      <c r="J129">
        <v>1002.6</v>
      </c>
      <c r="K129">
        <v>835.5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26903</v>
      </c>
      <c r="T129" s="2">
        <v>44935</v>
      </c>
      <c r="V129" t="s">
        <v>31</v>
      </c>
      <c r="W129">
        <v>2808</v>
      </c>
      <c r="X129">
        <v>0</v>
      </c>
      <c r="Y129" t="s">
        <v>551</v>
      </c>
      <c r="Z129">
        <v>0</v>
      </c>
      <c r="AA129" t="s">
        <v>3086</v>
      </c>
      <c r="AB129">
        <v>0</v>
      </c>
      <c r="AC129">
        <v>-0.02</v>
      </c>
      <c r="AD129" t="s">
        <v>3666</v>
      </c>
    </row>
    <row r="130" spans="1:30" x14ac:dyDescent="0.25">
      <c r="A130">
        <v>6621</v>
      </c>
      <c r="B130" t="s">
        <v>649</v>
      </c>
      <c r="C130" t="s">
        <v>698</v>
      </c>
      <c r="D130" s="11">
        <f t="shared" si="1"/>
        <v>18163.98</v>
      </c>
      <c r="E130">
        <v>0</v>
      </c>
      <c r="F130">
        <v>0</v>
      </c>
      <c r="G130">
        <v>0</v>
      </c>
      <c r="H130">
        <v>0</v>
      </c>
      <c r="I130">
        <v>2542.96</v>
      </c>
      <c r="J130">
        <v>544.91999999999996</v>
      </c>
      <c r="K130">
        <v>454.1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14622</v>
      </c>
      <c r="T130" s="2">
        <v>45398</v>
      </c>
      <c r="V130" t="s">
        <v>31</v>
      </c>
      <c r="W130">
        <v>105408</v>
      </c>
      <c r="X130">
        <v>0</v>
      </c>
      <c r="Y130" t="s">
        <v>551</v>
      </c>
      <c r="Z130">
        <v>0</v>
      </c>
      <c r="AA130" t="s">
        <v>3122</v>
      </c>
      <c r="AB130">
        <v>0</v>
      </c>
      <c r="AC130">
        <v>-0.04</v>
      </c>
      <c r="AD130" t="s">
        <v>3651</v>
      </c>
    </row>
    <row r="131" spans="1:30" x14ac:dyDescent="0.25">
      <c r="A131">
        <v>6625</v>
      </c>
      <c r="B131" t="s">
        <v>298</v>
      </c>
      <c r="C131" t="s">
        <v>299</v>
      </c>
      <c r="D131" s="11">
        <f t="shared" ref="D131:D194" si="2">+E131+F131+Z131+S131+K131+J131+I131</f>
        <v>33152.720000000001</v>
      </c>
      <c r="E131">
        <v>0</v>
      </c>
      <c r="F131">
        <v>0</v>
      </c>
      <c r="G131">
        <v>0</v>
      </c>
      <c r="H131">
        <v>0</v>
      </c>
      <c r="I131">
        <v>4641.34</v>
      </c>
      <c r="J131">
        <v>994.57</v>
      </c>
      <c r="K131">
        <v>828.81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26688</v>
      </c>
      <c r="T131" s="2">
        <v>45415</v>
      </c>
      <c r="V131" t="s">
        <v>31</v>
      </c>
      <c r="W131">
        <v>105408</v>
      </c>
      <c r="X131">
        <v>0</v>
      </c>
      <c r="Y131" t="s">
        <v>551</v>
      </c>
      <c r="Z131">
        <v>0</v>
      </c>
      <c r="AA131" t="s">
        <v>3086</v>
      </c>
      <c r="AB131">
        <v>0</v>
      </c>
      <c r="AC131">
        <v>0.25</v>
      </c>
      <c r="AD131" t="s">
        <v>3667</v>
      </c>
    </row>
    <row r="132" spans="1:30" x14ac:dyDescent="0.25">
      <c r="A132">
        <v>6635</v>
      </c>
      <c r="B132" t="s">
        <v>530</v>
      </c>
      <c r="C132" t="s">
        <v>589</v>
      </c>
      <c r="D132" s="11">
        <f t="shared" si="2"/>
        <v>21249.75</v>
      </c>
      <c r="E132">
        <v>0</v>
      </c>
      <c r="F132">
        <v>0</v>
      </c>
      <c r="G132">
        <v>0</v>
      </c>
      <c r="H132">
        <v>0</v>
      </c>
      <c r="I132">
        <v>2975</v>
      </c>
      <c r="J132">
        <v>637.5</v>
      </c>
      <c r="K132">
        <v>531.25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17106</v>
      </c>
      <c r="T132" s="2">
        <v>45338</v>
      </c>
      <c r="V132" t="s">
        <v>31</v>
      </c>
      <c r="W132">
        <v>105408</v>
      </c>
      <c r="X132">
        <v>0</v>
      </c>
      <c r="Y132" t="s">
        <v>551</v>
      </c>
      <c r="Z132">
        <v>0</v>
      </c>
      <c r="AA132" t="s">
        <v>3086</v>
      </c>
      <c r="AB132">
        <v>0</v>
      </c>
      <c r="AC132">
        <v>-0.25</v>
      </c>
      <c r="AD132" t="s">
        <v>3570</v>
      </c>
    </row>
    <row r="133" spans="1:30" x14ac:dyDescent="0.25">
      <c r="A133">
        <v>6667</v>
      </c>
      <c r="B133" t="s">
        <v>300</v>
      </c>
      <c r="C133" t="s">
        <v>301</v>
      </c>
      <c r="D133" s="11">
        <f t="shared" si="2"/>
        <v>34703.15</v>
      </c>
      <c r="E133">
        <v>0</v>
      </c>
      <c r="F133">
        <v>0</v>
      </c>
      <c r="G133">
        <v>0</v>
      </c>
      <c r="H133">
        <v>0</v>
      </c>
      <c r="I133">
        <v>4858.47</v>
      </c>
      <c r="J133">
        <v>1041.0999999999999</v>
      </c>
      <c r="K133">
        <v>867.58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27936</v>
      </c>
      <c r="T133" s="2">
        <v>45261</v>
      </c>
      <c r="V133" t="s">
        <v>31</v>
      </c>
      <c r="W133">
        <v>105408</v>
      </c>
      <c r="X133">
        <v>0</v>
      </c>
      <c r="Y133" t="s">
        <v>551</v>
      </c>
      <c r="Z133">
        <v>0</v>
      </c>
      <c r="AA133" t="s">
        <v>3086</v>
      </c>
      <c r="AB133">
        <v>0</v>
      </c>
      <c r="AC133">
        <v>-0.23</v>
      </c>
      <c r="AD133" t="s">
        <v>3606</v>
      </c>
    </row>
    <row r="134" spans="1:30" x14ac:dyDescent="0.25">
      <c r="A134">
        <v>6678</v>
      </c>
      <c r="B134" t="s">
        <v>304</v>
      </c>
      <c r="C134" t="s">
        <v>305</v>
      </c>
      <c r="D134" s="11">
        <f t="shared" si="2"/>
        <v>29334.12</v>
      </c>
      <c r="E134">
        <v>0</v>
      </c>
      <c r="F134">
        <v>0</v>
      </c>
      <c r="G134">
        <v>0</v>
      </c>
      <c r="H134">
        <v>0</v>
      </c>
      <c r="I134">
        <v>4106.75</v>
      </c>
      <c r="J134">
        <v>880.02</v>
      </c>
      <c r="K134">
        <v>733.35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23614</v>
      </c>
      <c r="T134" s="2">
        <v>45261</v>
      </c>
      <c r="V134" t="s">
        <v>31</v>
      </c>
      <c r="W134">
        <v>105408</v>
      </c>
      <c r="X134">
        <v>0</v>
      </c>
      <c r="Y134" t="s">
        <v>551</v>
      </c>
      <c r="Z134">
        <v>0</v>
      </c>
      <c r="AA134" t="s">
        <v>3122</v>
      </c>
      <c r="AB134">
        <v>0</v>
      </c>
      <c r="AC134">
        <v>0.2</v>
      </c>
      <c r="AD134" t="s">
        <v>3668</v>
      </c>
    </row>
    <row r="135" spans="1:30" x14ac:dyDescent="0.25">
      <c r="A135">
        <v>6687</v>
      </c>
      <c r="B135" t="s">
        <v>306</v>
      </c>
      <c r="C135" t="s">
        <v>307</v>
      </c>
      <c r="D135" s="11">
        <f t="shared" si="2"/>
        <v>26029.72</v>
      </c>
      <c r="E135">
        <v>0</v>
      </c>
      <c r="F135">
        <v>0</v>
      </c>
      <c r="G135">
        <v>0</v>
      </c>
      <c r="H135">
        <v>0</v>
      </c>
      <c r="I135">
        <v>3644.11</v>
      </c>
      <c r="J135">
        <v>780.88</v>
      </c>
      <c r="K135">
        <v>650.73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20954</v>
      </c>
      <c r="T135" s="2">
        <v>45261</v>
      </c>
      <c r="V135" t="s">
        <v>31</v>
      </c>
      <c r="W135">
        <v>105408</v>
      </c>
      <c r="X135">
        <v>0</v>
      </c>
      <c r="Y135" t="s">
        <v>551</v>
      </c>
      <c r="Z135">
        <v>0</v>
      </c>
      <c r="AA135" t="s">
        <v>3086</v>
      </c>
      <c r="AB135">
        <v>0</v>
      </c>
      <c r="AC135">
        <v>0.35</v>
      </c>
      <c r="AD135" t="s">
        <v>3669</v>
      </c>
    </row>
    <row r="136" spans="1:30" x14ac:dyDescent="0.25">
      <c r="A136">
        <v>6719</v>
      </c>
      <c r="B136" t="s">
        <v>308</v>
      </c>
      <c r="C136" t="s">
        <v>309</v>
      </c>
      <c r="D136" s="11">
        <f t="shared" si="2"/>
        <v>18867.07</v>
      </c>
      <c r="E136">
        <v>0</v>
      </c>
      <c r="F136">
        <v>0</v>
      </c>
      <c r="G136">
        <v>0</v>
      </c>
      <c r="H136">
        <v>0</v>
      </c>
      <c r="I136">
        <v>2641.38</v>
      </c>
      <c r="J136">
        <v>566.01</v>
      </c>
      <c r="K136">
        <v>471.68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15188</v>
      </c>
      <c r="T136" s="2">
        <v>45261</v>
      </c>
      <c r="V136" t="s">
        <v>31</v>
      </c>
      <c r="W136">
        <v>105408</v>
      </c>
      <c r="X136">
        <v>0</v>
      </c>
      <c r="Y136" t="s">
        <v>551</v>
      </c>
      <c r="Z136">
        <v>0</v>
      </c>
      <c r="AA136" t="s">
        <v>3086</v>
      </c>
      <c r="AB136">
        <v>0</v>
      </c>
      <c r="AC136">
        <v>0.04</v>
      </c>
      <c r="AD136" t="s">
        <v>3670</v>
      </c>
    </row>
    <row r="137" spans="1:30" x14ac:dyDescent="0.25">
      <c r="A137">
        <v>6735</v>
      </c>
      <c r="B137" t="s">
        <v>312</v>
      </c>
      <c r="C137" t="s">
        <v>313</v>
      </c>
      <c r="D137" s="11">
        <f t="shared" si="2"/>
        <v>21243.390000000003</v>
      </c>
      <c r="E137">
        <v>0</v>
      </c>
      <c r="F137">
        <v>0</v>
      </c>
      <c r="G137">
        <v>0</v>
      </c>
      <c r="H137">
        <v>0</v>
      </c>
      <c r="I137">
        <v>2974.02</v>
      </c>
      <c r="J137">
        <v>637.29</v>
      </c>
      <c r="K137">
        <v>531.08000000000004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17101</v>
      </c>
      <c r="T137" s="2">
        <v>45261</v>
      </c>
      <c r="V137" t="s">
        <v>31</v>
      </c>
      <c r="W137">
        <v>2808</v>
      </c>
      <c r="X137">
        <v>0</v>
      </c>
      <c r="Y137" t="s">
        <v>551</v>
      </c>
      <c r="Z137">
        <v>0</v>
      </c>
      <c r="AA137" t="s">
        <v>3086</v>
      </c>
      <c r="AB137">
        <v>0</v>
      </c>
      <c r="AC137">
        <v>0.39</v>
      </c>
      <c r="AD137" t="s">
        <v>3671</v>
      </c>
    </row>
    <row r="138" spans="1:30" x14ac:dyDescent="0.25">
      <c r="A138">
        <v>6749</v>
      </c>
      <c r="B138" t="s">
        <v>314</v>
      </c>
      <c r="C138" t="s">
        <v>315</v>
      </c>
      <c r="D138" s="11">
        <f t="shared" si="2"/>
        <v>18450.88</v>
      </c>
      <c r="E138">
        <v>0</v>
      </c>
      <c r="F138">
        <v>0</v>
      </c>
      <c r="G138">
        <v>0</v>
      </c>
      <c r="H138">
        <v>0</v>
      </c>
      <c r="I138">
        <v>2583.09</v>
      </c>
      <c r="J138">
        <v>553.52</v>
      </c>
      <c r="K138">
        <v>461.27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14853</v>
      </c>
      <c r="T138" s="2">
        <v>45261</v>
      </c>
      <c r="V138" t="s">
        <v>31</v>
      </c>
      <c r="W138">
        <v>109202</v>
      </c>
      <c r="X138">
        <v>0</v>
      </c>
      <c r="Y138" t="s">
        <v>551</v>
      </c>
      <c r="Z138">
        <v>0</v>
      </c>
      <c r="AA138" t="s">
        <v>3086</v>
      </c>
      <c r="AB138">
        <v>0</v>
      </c>
      <c r="AC138">
        <v>0.23</v>
      </c>
      <c r="AD138" t="s">
        <v>3672</v>
      </c>
    </row>
    <row r="139" spans="1:30" x14ac:dyDescent="0.25">
      <c r="A139">
        <v>6781</v>
      </c>
      <c r="B139" t="s">
        <v>316</v>
      </c>
      <c r="C139" t="s">
        <v>317</v>
      </c>
      <c r="D139" s="11">
        <f t="shared" si="2"/>
        <v>18272.169999999998</v>
      </c>
      <c r="E139">
        <v>0</v>
      </c>
      <c r="F139">
        <v>0</v>
      </c>
      <c r="G139">
        <v>0</v>
      </c>
      <c r="H139">
        <v>0</v>
      </c>
      <c r="I139">
        <v>2558.17</v>
      </c>
      <c r="J139">
        <v>548.17999999999995</v>
      </c>
      <c r="K139">
        <v>456.82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14709</v>
      </c>
      <c r="T139" s="2">
        <v>45261</v>
      </c>
      <c r="V139" t="s">
        <v>31</v>
      </c>
      <c r="W139">
        <v>105408</v>
      </c>
      <c r="X139">
        <v>0</v>
      </c>
      <c r="Y139" t="s">
        <v>551</v>
      </c>
      <c r="Z139">
        <v>0</v>
      </c>
      <c r="AA139" t="s">
        <v>3086</v>
      </c>
      <c r="AB139">
        <v>0</v>
      </c>
      <c r="AC139">
        <v>-0.43</v>
      </c>
      <c r="AD139" t="s">
        <v>3619</v>
      </c>
    </row>
    <row r="140" spans="1:30" x14ac:dyDescent="0.25">
      <c r="A140">
        <v>6784</v>
      </c>
      <c r="B140" t="s">
        <v>318</v>
      </c>
      <c r="C140" t="s">
        <v>319</v>
      </c>
      <c r="D140" s="11">
        <f t="shared" si="2"/>
        <v>17741.510000000002</v>
      </c>
      <c r="E140">
        <v>0</v>
      </c>
      <c r="F140">
        <v>0</v>
      </c>
      <c r="G140">
        <v>0</v>
      </c>
      <c r="H140">
        <v>0</v>
      </c>
      <c r="I140">
        <v>2483.75</v>
      </c>
      <c r="J140">
        <v>532.23</v>
      </c>
      <c r="K140">
        <v>443.53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14282</v>
      </c>
      <c r="T140" s="2">
        <v>45261</v>
      </c>
      <c r="V140" t="s">
        <v>31</v>
      </c>
      <c r="W140">
        <v>105408</v>
      </c>
      <c r="X140">
        <v>0</v>
      </c>
      <c r="Y140" t="s">
        <v>551</v>
      </c>
      <c r="Z140">
        <v>0</v>
      </c>
      <c r="AA140" t="s">
        <v>3086</v>
      </c>
      <c r="AB140">
        <v>0</v>
      </c>
      <c r="AC140">
        <v>0.39</v>
      </c>
      <c r="AD140" t="s">
        <v>3673</v>
      </c>
    </row>
    <row r="141" spans="1:30" x14ac:dyDescent="0.25">
      <c r="A141">
        <v>6786</v>
      </c>
      <c r="B141" t="s">
        <v>320</v>
      </c>
      <c r="C141" t="s">
        <v>321</v>
      </c>
      <c r="D141" s="11">
        <f t="shared" si="2"/>
        <v>24744.140000000003</v>
      </c>
      <c r="E141">
        <v>0</v>
      </c>
      <c r="F141">
        <v>0</v>
      </c>
      <c r="G141">
        <v>0</v>
      </c>
      <c r="H141">
        <v>0</v>
      </c>
      <c r="I141">
        <v>3464.2</v>
      </c>
      <c r="J141">
        <v>742.33</v>
      </c>
      <c r="K141">
        <v>618.61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19919</v>
      </c>
      <c r="T141" s="2">
        <v>45261</v>
      </c>
      <c r="V141" t="s">
        <v>31</v>
      </c>
      <c r="W141">
        <v>105408</v>
      </c>
      <c r="X141">
        <v>0</v>
      </c>
      <c r="Y141" t="s">
        <v>551</v>
      </c>
      <c r="Z141">
        <v>0</v>
      </c>
      <c r="AA141" t="s">
        <v>3086</v>
      </c>
      <c r="AB141">
        <v>0</v>
      </c>
      <c r="AC141">
        <v>-0.1</v>
      </c>
      <c r="AD141" t="s">
        <v>3572</v>
      </c>
    </row>
    <row r="142" spans="1:30" x14ac:dyDescent="0.25">
      <c r="A142">
        <v>6789</v>
      </c>
      <c r="B142" t="s">
        <v>322</v>
      </c>
      <c r="C142" t="s">
        <v>323</v>
      </c>
      <c r="D142" s="11">
        <f t="shared" si="2"/>
        <v>33215.009999999995</v>
      </c>
      <c r="E142">
        <v>0</v>
      </c>
      <c r="F142">
        <v>0</v>
      </c>
      <c r="G142">
        <v>0</v>
      </c>
      <c r="H142">
        <v>0</v>
      </c>
      <c r="I142">
        <v>4650.16</v>
      </c>
      <c r="J142">
        <v>996.46</v>
      </c>
      <c r="K142">
        <v>830.39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26738</v>
      </c>
      <c r="T142" s="2">
        <v>45261</v>
      </c>
      <c r="V142" t="s">
        <v>31</v>
      </c>
      <c r="W142">
        <v>105408</v>
      </c>
      <c r="X142">
        <v>0</v>
      </c>
      <c r="Y142" t="s">
        <v>551</v>
      </c>
      <c r="Z142">
        <v>0</v>
      </c>
      <c r="AA142" t="s">
        <v>3086</v>
      </c>
      <c r="AB142">
        <v>0</v>
      </c>
      <c r="AC142">
        <v>-0.48</v>
      </c>
      <c r="AD142" t="s">
        <v>3674</v>
      </c>
    </row>
    <row r="143" spans="1:30" x14ac:dyDescent="0.25">
      <c r="A143">
        <v>6794</v>
      </c>
      <c r="B143" t="s">
        <v>324</v>
      </c>
      <c r="C143" t="s">
        <v>325</v>
      </c>
      <c r="D143" s="11">
        <f t="shared" si="2"/>
        <v>19505.63</v>
      </c>
      <c r="E143">
        <v>0</v>
      </c>
      <c r="F143">
        <v>0</v>
      </c>
      <c r="G143">
        <v>0</v>
      </c>
      <c r="H143">
        <v>0</v>
      </c>
      <c r="I143">
        <v>2730.81</v>
      </c>
      <c r="J143">
        <v>585.16999999999996</v>
      </c>
      <c r="K143">
        <v>487.65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15702</v>
      </c>
      <c r="T143" s="2">
        <v>45261</v>
      </c>
      <c r="V143" t="s">
        <v>31</v>
      </c>
      <c r="W143">
        <v>125509</v>
      </c>
      <c r="X143">
        <v>0</v>
      </c>
      <c r="Y143" t="s">
        <v>551</v>
      </c>
      <c r="Z143">
        <v>0</v>
      </c>
      <c r="AA143" t="s">
        <v>3086</v>
      </c>
      <c r="AB143">
        <v>0</v>
      </c>
      <c r="AC143">
        <v>-0.18</v>
      </c>
      <c r="AD143" t="s">
        <v>3675</v>
      </c>
    </row>
    <row r="144" spans="1:30" x14ac:dyDescent="0.25">
      <c r="A144">
        <v>6796</v>
      </c>
      <c r="B144" t="s">
        <v>1531</v>
      </c>
      <c r="C144" t="s">
        <v>1532</v>
      </c>
      <c r="D144" s="11">
        <f t="shared" si="2"/>
        <v>20797.53</v>
      </c>
      <c r="E144">
        <v>0</v>
      </c>
      <c r="F144">
        <v>0</v>
      </c>
      <c r="G144">
        <v>0</v>
      </c>
      <c r="H144">
        <v>0</v>
      </c>
      <c r="I144">
        <v>2911.66</v>
      </c>
      <c r="J144">
        <v>623.92999999999995</v>
      </c>
      <c r="K144">
        <v>519.94000000000005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16742</v>
      </c>
      <c r="T144" s="2">
        <v>45461</v>
      </c>
      <c r="V144" t="s">
        <v>31</v>
      </c>
      <c r="W144">
        <v>105408</v>
      </c>
      <c r="X144">
        <v>0</v>
      </c>
      <c r="Y144" t="s">
        <v>551</v>
      </c>
      <c r="Z144">
        <v>0</v>
      </c>
      <c r="AA144" t="s">
        <v>3122</v>
      </c>
      <c r="AB144">
        <v>0</v>
      </c>
      <c r="AC144">
        <v>-0.01</v>
      </c>
      <c r="AD144" t="s">
        <v>3676</v>
      </c>
    </row>
    <row r="145" spans="1:30" x14ac:dyDescent="0.25">
      <c r="A145">
        <v>6797</v>
      </c>
      <c r="B145" t="s">
        <v>326</v>
      </c>
      <c r="C145" t="s">
        <v>327</v>
      </c>
      <c r="D145" s="11">
        <f t="shared" si="2"/>
        <v>46701.78</v>
      </c>
      <c r="E145">
        <v>0</v>
      </c>
      <c r="F145">
        <v>0</v>
      </c>
      <c r="G145">
        <v>0</v>
      </c>
      <c r="H145">
        <v>0</v>
      </c>
      <c r="I145">
        <v>6538.2</v>
      </c>
      <c r="J145">
        <v>1401.04</v>
      </c>
      <c r="K145">
        <v>1167.54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37595</v>
      </c>
      <c r="T145" s="2">
        <v>45575</v>
      </c>
      <c r="V145" t="s">
        <v>31</v>
      </c>
      <c r="W145">
        <v>105408</v>
      </c>
      <c r="X145">
        <v>0</v>
      </c>
      <c r="Y145" t="s">
        <v>551</v>
      </c>
      <c r="Z145">
        <v>0</v>
      </c>
      <c r="AA145" t="s">
        <v>3086</v>
      </c>
      <c r="AB145">
        <v>0</v>
      </c>
      <c r="AC145">
        <v>0.28999999999999998</v>
      </c>
      <c r="AD145" t="s">
        <v>3677</v>
      </c>
    </row>
    <row r="146" spans="1:30" x14ac:dyDescent="0.25">
      <c r="A146">
        <v>6813</v>
      </c>
      <c r="B146" t="s">
        <v>328</v>
      </c>
      <c r="C146" t="s">
        <v>329</v>
      </c>
      <c r="D146" s="11">
        <f t="shared" si="2"/>
        <v>33424.9</v>
      </c>
      <c r="E146">
        <v>0</v>
      </c>
      <c r="F146">
        <v>0</v>
      </c>
      <c r="G146">
        <v>0</v>
      </c>
      <c r="H146">
        <v>0</v>
      </c>
      <c r="I146">
        <v>4679.5200000000004</v>
      </c>
      <c r="J146">
        <v>1002.75</v>
      </c>
      <c r="K146">
        <v>835.63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26907</v>
      </c>
      <c r="T146" s="2">
        <v>45261</v>
      </c>
      <c r="V146" t="s">
        <v>31</v>
      </c>
      <c r="W146">
        <v>105408</v>
      </c>
      <c r="X146">
        <v>0</v>
      </c>
      <c r="Y146" t="s">
        <v>551</v>
      </c>
      <c r="Z146">
        <v>0</v>
      </c>
      <c r="AA146" t="s">
        <v>3086</v>
      </c>
      <c r="AB146">
        <v>0</v>
      </c>
      <c r="AC146">
        <v>-0.26</v>
      </c>
      <c r="AD146" t="s">
        <v>3586</v>
      </c>
    </row>
    <row r="147" spans="1:30" x14ac:dyDescent="0.25">
      <c r="A147">
        <v>6814</v>
      </c>
      <c r="B147" t="s">
        <v>1338</v>
      </c>
      <c r="C147" t="s">
        <v>1339</v>
      </c>
      <c r="D147" s="11">
        <f t="shared" si="2"/>
        <v>18734.060000000001</v>
      </c>
      <c r="E147">
        <v>0</v>
      </c>
      <c r="F147">
        <v>0</v>
      </c>
      <c r="G147">
        <v>0</v>
      </c>
      <c r="H147">
        <v>0</v>
      </c>
      <c r="I147">
        <v>2622.71</v>
      </c>
      <c r="J147">
        <v>562.01</v>
      </c>
      <c r="K147">
        <v>468.34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15081</v>
      </c>
      <c r="T147" s="2">
        <v>45433</v>
      </c>
      <c r="V147" t="s">
        <v>31</v>
      </c>
      <c r="W147">
        <v>2808</v>
      </c>
      <c r="X147">
        <v>0</v>
      </c>
      <c r="Y147" t="s">
        <v>551</v>
      </c>
      <c r="Z147">
        <v>0</v>
      </c>
      <c r="AA147" t="s">
        <v>3086</v>
      </c>
      <c r="AB147">
        <v>0</v>
      </c>
      <c r="AC147">
        <v>0.45</v>
      </c>
      <c r="AD147" t="s">
        <v>3678</v>
      </c>
    </row>
    <row r="148" spans="1:30" x14ac:dyDescent="0.25">
      <c r="A148">
        <v>6835</v>
      </c>
      <c r="B148" t="s">
        <v>332</v>
      </c>
      <c r="C148" t="s">
        <v>333</v>
      </c>
      <c r="D148" s="11">
        <f t="shared" si="2"/>
        <v>30462.049999999996</v>
      </c>
      <c r="E148">
        <v>0</v>
      </c>
      <c r="F148">
        <v>0</v>
      </c>
      <c r="G148">
        <v>0</v>
      </c>
      <c r="H148">
        <v>0</v>
      </c>
      <c r="I148">
        <v>4264.6499999999996</v>
      </c>
      <c r="J148">
        <v>913.85</v>
      </c>
      <c r="K148">
        <v>761.55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24522</v>
      </c>
      <c r="T148" s="2">
        <v>45261</v>
      </c>
      <c r="V148" t="s">
        <v>31</v>
      </c>
      <c r="W148">
        <v>105408</v>
      </c>
      <c r="X148">
        <v>0</v>
      </c>
      <c r="Y148" t="s">
        <v>551</v>
      </c>
      <c r="Z148">
        <v>0</v>
      </c>
      <c r="AA148" t="s">
        <v>3122</v>
      </c>
      <c r="AB148">
        <v>0</v>
      </c>
      <c r="AC148">
        <v>0.22</v>
      </c>
      <c r="AD148" t="s">
        <v>3679</v>
      </c>
    </row>
    <row r="149" spans="1:30" x14ac:dyDescent="0.25">
      <c r="A149">
        <v>6843</v>
      </c>
      <c r="B149" t="s">
        <v>334</v>
      </c>
      <c r="C149" t="s">
        <v>335</v>
      </c>
      <c r="D149" s="11">
        <f t="shared" si="2"/>
        <v>21268.25</v>
      </c>
      <c r="E149">
        <v>0</v>
      </c>
      <c r="F149">
        <v>0</v>
      </c>
      <c r="G149">
        <v>0</v>
      </c>
      <c r="H149">
        <v>0</v>
      </c>
      <c r="I149">
        <v>2977.51</v>
      </c>
      <c r="J149">
        <v>638.04</v>
      </c>
      <c r="K149">
        <v>531.70000000000005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17121</v>
      </c>
      <c r="T149" s="2">
        <v>45261</v>
      </c>
      <c r="V149" t="s">
        <v>31</v>
      </c>
      <c r="W149">
        <v>121705</v>
      </c>
      <c r="X149">
        <v>0</v>
      </c>
      <c r="Y149" t="s">
        <v>551</v>
      </c>
      <c r="Z149">
        <v>0</v>
      </c>
      <c r="AA149" t="s">
        <v>3086</v>
      </c>
      <c r="AB149">
        <v>0</v>
      </c>
      <c r="AC149">
        <v>0.34</v>
      </c>
      <c r="AD149" t="s">
        <v>3680</v>
      </c>
    </row>
    <row r="150" spans="1:30" x14ac:dyDescent="0.25">
      <c r="A150">
        <v>6848</v>
      </c>
      <c r="B150" t="s">
        <v>336</v>
      </c>
      <c r="C150" t="s">
        <v>337</v>
      </c>
      <c r="D150" s="11">
        <f t="shared" si="2"/>
        <v>36182.550000000003</v>
      </c>
      <c r="E150">
        <v>0</v>
      </c>
      <c r="F150">
        <v>0</v>
      </c>
      <c r="G150">
        <v>0</v>
      </c>
      <c r="H150">
        <v>0</v>
      </c>
      <c r="I150">
        <v>5065.5200000000004</v>
      </c>
      <c r="J150">
        <v>1085.47</v>
      </c>
      <c r="K150">
        <v>904.56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29127</v>
      </c>
      <c r="T150" s="2">
        <v>44614</v>
      </c>
      <c r="V150" t="s">
        <v>31</v>
      </c>
      <c r="W150">
        <v>119302</v>
      </c>
      <c r="X150">
        <v>0</v>
      </c>
      <c r="Y150" t="s">
        <v>551</v>
      </c>
      <c r="Z150">
        <v>0</v>
      </c>
      <c r="AA150" t="s">
        <v>3122</v>
      </c>
      <c r="AB150">
        <v>0</v>
      </c>
      <c r="AC150">
        <v>0.32</v>
      </c>
      <c r="AD150" t="s">
        <v>3681</v>
      </c>
    </row>
    <row r="151" spans="1:30" x14ac:dyDescent="0.25">
      <c r="A151">
        <v>6855</v>
      </c>
      <c r="B151" t="s">
        <v>340</v>
      </c>
      <c r="C151" t="s">
        <v>341</v>
      </c>
      <c r="D151" s="11">
        <f t="shared" si="2"/>
        <v>18881.910000000003</v>
      </c>
      <c r="E151">
        <v>0</v>
      </c>
      <c r="F151">
        <v>0</v>
      </c>
      <c r="G151">
        <v>0</v>
      </c>
      <c r="H151">
        <v>0</v>
      </c>
      <c r="I151">
        <v>2643.42</v>
      </c>
      <c r="J151">
        <v>566.45000000000005</v>
      </c>
      <c r="K151">
        <v>472.04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15200</v>
      </c>
      <c r="T151" s="2">
        <v>45261</v>
      </c>
      <c r="V151" t="s">
        <v>31</v>
      </c>
      <c r="W151">
        <v>105408</v>
      </c>
      <c r="X151">
        <v>0</v>
      </c>
      <c r="Y151" t="s">
        <v>551</v>
      </c>
      <c r="Z151">
        <v>0</v>
      </c>
      <c r="AA151" t="s">
        <v>3086</v>
      </c>
      <c r="AB151">
        <v>0</v>
      </c>
      <c r="AC151">
        <v>0.38</v>
      </c>
      <c r="AD151" t="s">
        <v>3682</v>
      </c>
    </row>
    <row r="152" spans="1:30" x14ac:dyDescent="0.25">
      <c r="A152">
        <v>6861</v>
      </c>
      <c r="B152" t="s">
        <v>342</v>
      </c>
      <c r="C152" t="s">
        <v>343</v>
      </c>
      <c r="D152" s="11">
        <f t="shared" si="2"/>
        <v>59554.03</v>
      </c>
      <c r="E152">
        <v>0</v>
      </c>
      <c r="F152">
        <v>0</v>
      </c>
      <c r="G152">
        <v>0</v>
      </c>
      <c r="H152">
        <v>0</v>
      </c>
      <c r="I152">
        <v>8337.56</v>
      </c>
      <c r="J152">
        <v>1786.62</v>
      </c>
      <c r="K152">
        <v>1488.85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47941</v>
      </c>
      <c r="T152" s="2">
        <v>45161</v>
      </c>
      <c r="V152" t="s">
        <v>31</v>
      </c>
      <c r="W152">
        <v>123305</v>
      </c>
      <c r="X152">
        <v>0</v>
      </c>
      <c r="Y152" t="s">
        <v>551</v>
      </c>
      <c r="Z152">
        <v>0</v>
      </c>
      <c r="AA152" t="s">
        <v>3086</v>
      </c>
      <c r="AB152">
        <v>0</v>
      </c>
      <c r="AC152">
        <v>0.02</v>
      </c>
      <c r="AD152" t="s">
        <v>3683</v>
      </c>
    </row>
    <row r="153" spans="1:30" x14ac:dyDescent="0.25">
      <c r="A153">
        <v>6874</v>
      </c>
      <c r="B153" t="s">
        <v>350</v>
      </c>
      <c r="C153" t="s">
        <v>351</v>
      </c>
      <c r="D153" s="11">
        <f t="shared" si="2"/>
        <v>52240.95</v>
      </c>
      <c r="E153">
        <v>0</v>
      </c>
      <c r="F153">
        <v>0</v>
      </c>
      <c r="G153">
        <v>0</v>
      </c>
      <c r="H153">
        <v>0</v>
      </c>
      <c r="I153">
        <v>7313.71</v>
      </c>
      <c r="J153">
        <v>1567.22</v>
      </c>
      <c r="K153">
        <v>1306.02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42054</v>
      </c>
      <c r="T153" s="2">
        <v>45261</v>
      </c>
      <c r="V153" t="s">
        <v>31</v>
      </c>
      <c r="W153">
        <v>111209</v>
      </c>
      <c r="X153">
        <v>0</v>
      </c>
      <c r="Y153" t="s">
        <v>551</v>
      </c>
      <c r="Z153">
        <v>0</v>
      </c>
      <c r="AA153" t="s">
        <v>3086</v>
      </c>
      <c r="AB153">
        <v>0</v>
      </c>
      <c r="AC153">
        <v>0.16</v>
      </c>
      <c r="AD153" t="s">
        <v>3684</v>
      </c>
    </row>
    <row r="154" spans="1:30" x14ac:dyDescent="0.25">
      <c r="A154">
        <v>6875</v>
      </c>
      <c r="B154" t="s">
        <v>352</v>
      </c>
      <c r="C154" t="s">
        <v>353</v>
      </c>
      <c r="D154" s="11">
        <f t="shared" si="2"/>
        <v>21249.75</v>
      </c>
      <c r="E154">
        <v>0</v>
      </c>
      <c r="F154">
        <v>0</v>
      </c>
      <c r="G154">
        <v>0</v>
      </c>
      <c r="H154">
        <v>0</v>
      </c>
      <c r="I154">
        <v>2975</v>
      </c>
      <c r="J154">
        <v>637.5</v>
      </c>
      <c r="K154">
        <v>531.25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17106</v>
      </c>
      <c r="T154" s="2">
        <v>45054</v>
      </c>
      <c r="V154" t="s">
        <v>31</v>
      </c>
      <c r="W154">
        <v>105408</v>
      </c>
      <c r="X154">
        <v>0</v>
      </c>
      <c r="Y154" t="s">
        <v>551</v>
      </c>
      <c r="Z154">
        <v>0</v>
      </c>
      <c r="AA154" t="s">
        <v>3086</v>
      </c>
      <c r="AB154">
        <v>0</v>
      </c>
      <c r="AC154">
        <v>-0.25</v>
      </c>
      <c r="AD154" t="s">
        <v>3570</v>
      </c>
    </row>
    <row r="155" spans="1:30" x14ac:dyDescent="0.25">
      <c r="A155">
        <v>6884</v>
      </c>
      <c r="B155" t="s">
        <v>354</v>
      </c>
      <c r="C155" t="s">
        <v>355</v>
      </c>
      <c r="D155" s="11">
        <f t="shared" si="2"/>
        <v>16648.5</v>
      </c>
      <c r="E155">
        <v>0</v>
      </c>
      <c r="F155">
        <v>0</v>
      </c>
      <c r="G155">
        <v>0</v>
      </c>
      <c r="H155">
        <v>0</v>
      </c>
      <c r="I155">
        <v>2330.8200000000002</v>
      </c>
      <c r="J155">
        <v>499.46</v>
      </c>
      <c r="K155">
        <v>416.22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13402</v>
      </c>
      <c r="T155" s="2">
        <v>45261</v>
      </c>
      <c r="V155" t="s">
        <v>31</v>
      </c>
      <c r="W155">
        <v>105408</v>
      </c>
      <c r="X155">
        <v>0</v>
      </c>
      <c r="Y155" t="s">
        <v>551</v>
      </c>
      <c r="Z155">
        <v>0</v>
      </c>
      <c r="AA155" t="s">
        <v>3122</v>
      </c>
      <c r="AB155">
        <v>0</v>
      </c>
      <c r="AC155">
        <v>-0.22</v>
      </c>
      <c r="AD155" t="s">
        <v>3685</v>
      </c>
    </row>
    <row r="156" spans="1:30" x14ac:dyDescent="0.25">
      <c r="A156">
        <v>6886</v>
      </c>
      <c r="B156" t="s">
        <v>356</v>
      </c>
      <c r="C156" t="s">
        <v>357</v>
      </c>
      <c r="D156" s="11">
        <f t="shared" si="2"/>
        <v>33906.92</v>
      </c>
      <c r="E156">
        <v>0</v>
      </c>
      <c r="F156">
        <v>0</v>
      </c>
      <c r="G156">
        <v>0</v>
      </c>
      <c r="H156">
        <v>0</v>
      </c>
      <c r="I156">
        <v>4747.0200000000004</v>
      </c>
      <c r="J156">
        <v>1017.22</v>
      </c>
      <c r="K156">
        <v>847.68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27295</v>
      </c>
      <c r="T156" s="2">
        <v>45261</v>
      </c>
      <c r="V156" t="s">
        <v>31</v>
      </c>
      <c r="W156">
        <v>105408</v>
      </c>
      <c r="X156">
        <v>0</v>
      </c>
      <c r="Y156" t="s">
        <v>551</v>
      </c>
      <c r="Z156">
        <v>0</v>
      </c>
      <c r="AA156" t="s">
        <v>3086</v>
      </c>
      <c r="AB156">
        <v>0</v>
      </c>
      <c r="AC156">
        <v>-0.31</v>
      </c>
      <c r="AD156" t="s">
        <v>3686</v>
      </c>
    </row>
    <row r="157" spans="1:30" x14ac:dyDescent="0.25">
      <c r="A157">
        <v>6888</v>
      </c>
      <c r="B157" t="s">
        <v>360</v>
      </c>
      <c r="C157" t="s">
        <v>361</v>
      </c>
      <c r="D157" s="11">
        <f t="shared" si="2"/>
        <v>40470.730000000003</v>
      </c>
      <c r="E157">
        <v>0</v>
      </c>
      <c r="F157">
        <v>0</v>
      </c>
      <c r="G157">
        <v>0</v>
      </c>
      <c r="H157">
        <v>0</v>
      </c>
      <c r="I157">
        <v>5665.86</v>
      </c>
      <c r="J157">
        <v>1214.1099999999999</v>
      </c>
      <c r="K157">
        <v>1011.76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32579</v>
      </c>
      <c r="T157" s="2">
        <v>45156</v>
      </c>
      <c r="V157" t="s">
        <v>31</v>
      </c>
      <c r="W157">
        <v>105408</v>
      </c>
      <c r="X157">
        <v>0</v>
      </c>
      <c r="Y157" t="s">
        <v>551</v>
      </c>
      <c r="Z157">
        <v>0</v>
      </c>
      <c r="AA157" t="s">
        <v>3083</v>
      </c>
      <c r="AB157">
        <v>0</v>
      </c>
      <c r="AC157">
        <v>0.31</v>
      </c>
      <c r="AD157" t="s">
        <v>3687</v>
      </c>
    </row>
    <row r="158" spans="1:30" x14ac:dyDescent="0.25">
      <c r="A158">
        <v>6889</v>
      </c>
      <c r="B158" t="s">
        <v>362</v>
      </c>
      <c r="C158" t="s">
        <v>363</v>
      </c>
      <c r="D158" s="11">
        <f t="shared" si="2"/>
        <v>18470.780000000002</v>
      </c>
      <c r="E158">
        <v>0</v>
      </c>
      <c r="F158">
        <v>0</v>
      </c>
      <c r="G158">
        <v>0</v>
      </c>
      <c r="H158">
        <v>0</v>
      </c>
      <c r="I158">
        <v>2585.89</v>
      </c>
      <c r="J158">
        <v>554.12</v>
      </c>
      <c r="K158">
        <v>461.77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14869</v>
      </c>
      <c r="T158" s="2">
        <v>45474</v>
      </c>
      <c r="V158" t="s">
        <v>31</v>
      </c>
      <c r="W158">
        <v>105408</v>
      </c>
      <c r="X158">
        <v>0</v>
      </c>
      <c r="Y158" t="s">
        <v>551</v>
      </c>
      <c r="Z158">
        <v>0</v>
      </c>
      <c r="AA158" t="s">
        <v>3122</v>
      </c>
      <c r="AB158">
        <v>0</v>
      </c>
      <c r="AC158">
        <v>0.13</v>
      </c>
      <c r="AD158" t="s">
        <v>3688</v>
      </c>
    </row>
    <row r="159" spans="1:30" x14ac:dyDescent="0.25">
      <c r="A159">
        <v>6894</v>
      </c>
      <c r="B159" t="s">
        <v>364</v>
      </c>
      <c r="C159" t="s">
        <v>365</v>
      </c>
      <c r="D159" s="11">
        <f t="shared" si="2"/>
        <v>65474.64</v>
      </c>
      <c r="E159">
        <v>0</v>
      </c>
      <c r="F159">
        <v>0</v>
      </c>
      <c r="G159">
        <v>0</v>
      </c>
      <c r="H159">
        <v>0</v>
      </c>
      <c r="I159">
        <v>9166.51</v>
      </c>
      <c r="J159">
        <v>1964.25</v>
      </c>
      <c r="K159">
        <v>1636.88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52707</v>
      </c>
      <c r="T159" s="2">
        <v>45261</v>
      </c>
      <c r="V159" t="s">
        <v>31</v>
      </c>
      <c r="W159">
        <v>2808</v>
      </c>
      <c r="X159">
        <v>0</v>
      </c>
      <c r="Y159" t="s">
        <v>551</v>
      </c>
      <c r="Z159">
        <v>0</v>
      </c>
      <c r="AA159" t="s">
        <v>3086</v>
      </c>
      <c r="AB159">
        <v>0</v>
      </c>
      <c r="AC159">
        <v>-0.44</v>
      </c>
      <c r="AD159" t="s">
        <v>3689</v>
      </c>
    </row>
    <row r="160" spans="1:30" x14ac:dyDescent="0.25">
      <c r="A160">
        <v>6897</v>
      </c>
      <c r="B160" t="s">
        <v>701</v>
      </c>
      <c r="C160" t="s">
        <v>702</v>
      </c>
      <c r="D160" s="11">
        <f t="shared" si="2"/>
        <v>21249.75</v>
      </c>
      <c r="E160">
        <v>0</v>
      </c>
      <c r="F160">
        <v>0</v>
      </c>
      <c r="G160">
        <v>0</v>
      </c>
      <c r="H160">
        <v>0</v>
      </c>
      <c r="I160">
        <v>2975</v>
      </c>
      <c r="J160">
        <v>637.5</v>
      </c>
      <c r="K160">
        <v>531.25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17106</v>
      </c>
      <c r="T160" s="2">
        <v>45415</v>
      </c>
      <c r="V160" t="s">
        <v>31</v>
      </c>
      <c r="W160">
        <v>105408</v>
      </c>
      <c r="X160">
        <v>0</v>
      </c>
      <c r="Y160" t="s">
        <v>551</v>
      </c>
      <c r="Z160">
        <v>0</v>
      </c>
      <c r="AA160" t="s">
        <v>3086</v>
      </c>
      <c r="AB160">
        <v>0</v>
      </c>
      <c r="AC160">
        <v>-0.24</v>
      </c>
      <c r="AD160" t="s">
        <v>3570</v>
      </c>
    </row>
    <row r="161" spans="1:30" x14ac:dyDescent="0.25">
      <c r="A161">
        <v>6899</v>
      </c>
      <c r="B161" t="s">
        <v>651</v>
      </c>
      <c r="C161" t="s">
        <v>703</v>
      </c>
      <c r="D161" s="11">
        <f t="shared" si="2"/>
        <v>58279.46</v>
      </c>
      <c r="E161">
        <v>0</v>
      </c>
      <c r="F161">
        <v>0</v>
      </c>
      <c r="G161">
        <v>0</v>
      </c>
      <c r="H161">
        <v>0</v>
      </c>
      <c r="I161">
        <v>8159.1</v>
      </c>
      <c r="J161">
        <v>1748.38</v>
      </c>
      <c r="K161">
        <v>1456.98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46915</v>
      </c>
      <c r="T161" s="2">
        <v>45405</v>
      </c>
      <c r="V161" t="s">
        <v>31</v>
      </c>
      <c r="W161">
        <v>105408</v>
      </c>
      <c r="X161">
        <v>0</v>
      </c>
      <c r="Y161" t="s">
        <v>551</v>
      </c>
      <c r="Z161">
        <v>0</v>
      </c>
      <c r="AA161" t="s">
        <v>3086</v>
      </c>
      <c r="AB161">
        <v>0</v>
      </c>
      <c r="AC161">
        <v>0.15</v>
      </c>
      <c r="AD161" t="s">
        <v>3690</v>
      </c>
    </row>
    <row r="162" spans="1:30" x14ac:dyDescent="0.25">
      <c r="A162">
        <v>6900</v>
      </c>
      <c r="B162" t="s">
        <v>652</v>
      </c>
      <c r="C162" t="s">
        <v>704</v>
      </c>
      <c r="D162" s="11">
        <f t="shared" si="2"/>
        <v>65310.49</v>
      </c>
      <c r="E162">
        <v>0</v>
      </c>
      <c r="F162">
        <v>0</v>
      </c>
      <c r="G162">
        <v>0</v>
      </c>
      <c r="H162">
        <v>0</v>
      </c>
      <c r="I162">
        <v>9143.43</v>
      </c>
      <c r="J162">
        <v>1959.31</v>
      </c>
      <c r="K162">
        <v>1632.75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52575</v>
      </c>
      <c r="T162" s="2">
        <v>45405</v>
      </c>
      <c r="V162" t="s">
        <v>31</v>
      </c>
      <c r="W162">
        <v>105408</v>
      </c>
      <c r="X162">
        <v>0</v>
      </c>
      <c r="Y162" t="s">
        <v>551</v>
      </c>
      <c r="Z162">
        <v>0</v>
      </c>
      <c r="AA162" t="s">
        <v>3083</v>
      </c>
      <c r="AB162">
        <v>0</v>
      </c>
      <c r="AC162">
        <v>0.32</v>
      </c>
      <c r="AD162" t="s">
        <v>3691</v>
      </c>
    </row>
    <row r="163" spans="1:30" x14ac:dyDescent="0.25">
      <c r="A163">
        <v>6906</v>
      </c>
      <c r="B163" t="s">
        <v>366</v>
      </c>
      <c r="C163" t="s">
        <v>367</v>
      </c>
      <c r="D163" s="11">
        <f t="shared" si="2"/>
        <v>16277</v>
      </c>
      <c r="E163">
        <v>0</v>
      </c>
      <c r="F163">
        <v>0</v>
      </c>
      <c r="G163">
        <v>0</v>
      </c>
      <c r="H163">
        <v>0</v>
      </c>
      <c r="I163">
        <v>2278.77</v>
      </c>
      <c r="J163">
        <v>488.31</v>
      </c>
      <c r="K163">
        <v>406.92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13103</v>
      </c>
      <c r="T163" s="2">
        <v>45261</v>
      </c>
      <c r="V163" t="s">
        <v>31</v>
      </c>
      <c r="W163">
        <v>105408</v>
      </c>
      <c r="X163">
        <v>0</v>
      </c>
      <c r="Y163" t="s">
        <v>551</v>
      </c>
      <c r="Z163">
        <v>0</v>
      </c>
      <c r="AA163" t="s">
        <v>3086</v>
      </c>
      <c r="AB163">
        <v>0</v>
      </c>
      <c r="AC163">
        <v>0.06</v>
      </c>
      <c r="AD163" t="s">
        <v>3692</v>
      </c>
    </row>
    <row r="164" spans="1:30" x14ac:dyDescent="0.25">
      <c r="A164">
        <v>6908</v>
      </c>
      <c r="B164" t="s">
        <v>1454</v>
      </c>
      <c r="C164" t="s">
        <v>1500</v>
      </c>
      <c r="D164" s="11">
        <f t="shared" si="2"/>
        <v>60106.93</v>
      </c>
      <c r="E164">
        <v>0</v>
      </c>
      <c r="F164">
        <v>0</v>
      </c>
      <c r="G164">
        <v>0</v>
      </c>
      <c r="H164">
        <v>0</v>
      </c>
      <c r="I164">
        <v>8415.0300000000007</v>
      </c>
      <c r="J164">
        <v>1803.22</v>
      </c>
      <c r="K164">
        <v>1502.68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48386</v>
      </c>
      <c r="T164" s="2">
        <v>45453</v>
      </c>
      <c r="V164" t="s">
        <v>31</v>
      </c>
      <c r="W164">
        <v>105408</v>
      </c>
      <c r="X164">
        <v>0</v>
      </c>
      <c r="Y164" t="s">
        <v>551</v>
      </c>
      <c r="Z164">
        <v>0</v>
      </c>
      <c r="AA164" t="s">
        <v>3086</v>
      </c>
      <c r="AB164">
        <v>0</v>
      </c>
      <c r="AC164">
        <v>-0.45</v>
      </c>
      <c r="AD164" t="s">
        <v>3693</v>
      </c>
    </row>
    <row r="165" spans="1:30" x14ac:dyDescent="0.25">
      <c r="A165">
        <v>6917</v>
      </c>
      <c r="B165" t="s">
        <v>368</v>
      </c>
      <c r="C165" t="s">
        <v>369</v>
      </c>
      <c r="D165" s="11">
        <f t="shared" si="2"/>
        <v>29188.940000000002</v>
      </c>
      <c r="E165">
        <v>0</v>
      </c>
      <c r="F165">
        <v>0</v>
      </c>
      <c r="G165">
        <v>0</v>
      </c>
      <c r="H165">
        <v>0</v>
      </c>
      <c r="I165">
        <v>4086.52</v>
      </c>
      <c r="J165">
        <v>875.68</v>
      </c>
      <c r="K165">
        <v>729.74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23497</v>
      </c>
      <c r="T165" s="2">
        <v>45261</v>
      </c>
      <c r="V165" t="s">
        <v>31</v>
      </c>
      <c r="W165">
        <v>406</v>
      </c>
      <c r="X165">
        <v>0</v>
      </c>
      <c r="Y165" t="s">
        <v>551</v>
      </c>
      <c r="Z165">
        <v>0</v>
      </c>
      <c r="AA165" t="s">
        <v>3122</v>
      </c>
      <c r="AB165">
        <v>0</v>
      </c>
      <c r="AC165">
        <v>-0.5</v>
      </c>
      <c r="AD165" t="s">
        <v>3694</v>
      </c>
    </row>
    <row r="166" spans="1:30" x14ac:dyDescent="0.25">
      <c r="A166">
        <v>6919</v>
      </c>
      <c r="B166" t="s">
        <v>370</v>
      </c>
      <c r="C166" t="s">
        <v>371</v>
      </c>
      <c r="D166" s="11">
        <f t="shared" si="2"/>
        <v>33424.9</v>
      </c>
      <c r="E166">
        <v>0</v>
      </c>
      <c r="F166">
        <v>0</v>
      </c>
      <c r="G166">
        <v>0</v>
      </c>
      <c r="H166">
        <v>0</v>
      </c>
      <c r="I166">
        <v>4679.5200000000004</v>
      </c>
      <c r="J166">
        <v>1002.75</v>
      </c>
      <c r="K166">
        <v>835.63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26907</v>
      </c>
      <c r="T166" s="2">
        <v>45261</v>
      </c>
      <c r="V166" t="s">
        <v>31</v>
      </c>
      <c r="W166">
        <v>105408</v>
      </c>
      <c r="X166">
        <v>0</v>
      </c>
      <c r="Y166" t="s">
        <v>551</v>
      </c>
      <c r="Z166">
        <v>0</v>
      </c>
      <c r="AA166" t="s">
        <v>3086</v>
      </c>
      <c r="AB166">
        <v>0</v>
      </c>
      <c r="AC166">
        <v>-0.26</v>
      </c>
      <c r="AD166" t="s">
        <v>3586</v>
      </c>
    </row>
    <row r="167" spans="1:30" x14ac:dyDescent="0.25">
      <c r="A167">
        <v>6921</v>
      </c>
      <c r="B167" t="s">
        <v>372</v>
      </c>
      <c r="C167" t="s">
        <v>373</v>
      </c>
      <c r="D167" s="11">
        <f t="shared" si="2"/>
        <v>17411.23</v>
      </c>
      <c r="E167">
        <v>0</v>
      </c>
      <c r="F167">
        <v>0</v>
      </c>
      <c r="G167">
        <v>0</v>
      </c>
      <c r="H167">
        <v>0</v>
      </c>
      <c r="I167">
        <v>2437.6</v>
      </c>
      <c r="J167">
        <v>522.34</v>
      </c>
      <c r="K167">
        <v>435.29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14016</v>
      </c>
      <c r="T167" s="2">
        <v>45252</v>
      </c>
      <c r="V167" t="s">
        <v>31</v>
      </c>
      <c r="W167">
        <v>105408</v>
      </c>
      <c r="X167">
        <v>0</v>
      </c>
      <c r="Y167" t="s">
        <v>551</v>
      </c>
      <c r="Z167">
        <v>0</v>
      </c>
      <c r="AA167" t="s">
        <v>3122</v>
      </c>
      <c r="AB167">
        <v>0</v>
      </c>
      <c r="AC167">
        <v>-0.18</v>
      </c>
      <c r="AD167" t="s">
        <v>3695</v>
      </c>
    </row>
    <row r="168" spans="1:30" x14ac:dyDescent="0.25">
      <c r="A168">
        <v>6928</v>
      </c>
      <c r="B168" t="s">
        <v>374</v>
      </c>
      <c r="C168" t="s">
        <v>375</v>
      </c>
      <c r="D168" s="11">
        <f t="shared" si="2"/>
        <v>24700.67</v>
      </c>
      <c r="E168">
        <v>0</v>
      </c>
      <c r="F168">
        <v>0</v>
      </c>
      <c r="G168">
        <v>0</v>
      </c>
      <c r="H168">
        <v>0</v>
      </c>
      <c r="I168">
        <v>3458.12</v>
      </c>
      <c r="J168">
        <v>741.03</v>
      </c>
      <c r="K168">
        <v>617.52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19884</v>
      </c>
      <c r="T168" s="2">
        <v>45246</v>
      </c>
      <c r="V168" t="s">
        <v>31</v>
      </c>
      <c r="W168">
        <v>105408</v>
      </c>
      <c r="X168">
        <v>0</v>
      </c>
      <c r="Y168" t="s">
        <v>551</v>
      </c>
      <c r="Z168">
        <v>0</v>
      </c>
      <c r="AA168" t="s">
        <v>3086</v>
      </c>
      <c r="AB168">
        <v>0</v>
      </c>
      <c r="AC168">
        <v>-0.19</v>
      </c>
      <c r="AD168" t="s">
        <v>3696</v>
      </c>
    </row>
    <row r="169" spans="1:30" x14ac:dyDescent="0.25">
      <c r="A169">
        <v>6943</v>
      </c>
      <c r="B169" t="s">
        <v>707</v>
      </c>
      <c r="C169" t="s">
        <v>708</v>
      </c>
      <c r="D169" s="11">
        <f t="shared" si="2"/>
        <v>53416.04</v>
      </c>
      <c r="E169">
        <v>0</v>
      </c>
      <c r="F169">
        <v>0</v>
      </c>
      <c r="G169">
        <v>0</v>
      </c>
      <c r="H169">
        <v>0</v>
      </c>
      <c r="I169">
        <v>7478.18</v>
      </c>
      <c r="J169">
        <v>1602.47</v>
      </c>
      <c r="K169">
        <v>1335.39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43000</v>
      </c>
      <c r="T169" s="2">
        <v>45405</v>
      </c>
      <c r="V169" t="s">
        <v>31</v>
      </c>
      <c r="W169">
        <v>105408</v>
      </c>
      <c r="X169">
        <v>0</v>
      </c>
      <c r="Y169" t="s">
        <v>551</v>
      </c>
      <c r="Z169">
        <v>0</v>
      </c>
      <c r="AA169" t="s">
        <v>3086</v>
      </c>
      <c r="AB169">
        <v>0</v>
      </c>
      <c r="AC169">
        <v>0.45</v>
      </c>
      <c r="AD169" t="s">
        <v>3697</v>
      </c>
    </row>
    <row r="170" spans="1:30" x14ac:dyDescent="0.25">
      <c r="A170">
        <v>6956</v>
      </c>
      <c r="B170" t="s">
        <v>378</v>
      </c>
      <c r="C170" t="s">
        <v>379</v>
      </c>
      <c r="D170" s="11">
        <f t="shared" si="2"/>
        <v>24744.140000000003</v>
      </c>
      <c r="E170">
        <v>0</v>
      </c>
      <c r="F170">
        <v>0</v>
      </c>
      <c r="G170">
        <v>0</v>
      </c>
      <c r="H170">
        <v>0</v>
      </c>
      <c r="I170">
        <v>3464.2</v>
      </c>
      <c r="J170">
        <v>742.33</v>
      </c>
      <c r="K170">
        <v>618.61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19919</v>
      </c>
      <c r="T170" s="2">
        <v>45582</v>
      </c>
      <c r="V170" t="s">
        <v>31</v>
      </c>
      <c r="W170">
        <v>100106</v>
      </c>
      <c r="X170">
        <v>0</v>
      </c>
      <c r="Y170" t="s">
        <v>551</v>
      </c>
      <c r="Z170">
        <v>0</v>
      </c>
      <c r="AA170" t="s">
        <v>3086</v>
      </c>
      <c r="AB170">
        <v>0</v>
      </c>
      <c r="AC170">
        <v>-0.1</v>
      </c>
      <c r="AD170" t="s">
        <v>3572</v>
      </c>
    </row>
    <row r="171" spans="1:30" x14ac:dyDescent="0.25">
      <c r="A171">
        <v>6963</v>
      </c>
      <c r="B171" t="s">
        <v>380</v>
      </c>
      <c r="C171" t="s">
        <v>381</v>
      </c>
      <c r="D171" s="11">
        <f t="shared" si="2"/>
        <v>18428.68</v>
      </c>
      <c r="E171">
        <v>0</v>
      </c>
      <c r="F171">
        <v>0</v>
      </c>
      <c r="G171">
        <v>0</v>
      </c>
      <c r="H171">
        <v>0</v>
      </c>
      <c r="I171">
        <v>2580.08</v>
      </c>
      <c r="J171">
        <v>552.87</v>
      </c>
      <c r="K171">
        <v>460.73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14835</v>
      </c>
      <c r="T171" s="2">
        <v>45261</v>
      </c>
      <c r="V171" t="s">
        <v>31</v>
      </c>
      <c r="W171">
        <v>105408</v>
      </c>
      <c r="X171">
        <v>0</v>
      </c>
      <c r="Y171" t="s">
        <v>551</v>
      </c>
      <c r="Z171">
        <v>0</v>
      </c>
      <c r="AA171" t="s">
        <v>3086</v>
      </c>
      <c r="AB171">
        <v>0</v>
      </c>
      <c r="AC171">
        <v>-0.46</v>
      </c>
      <c r="AD171" t="s">
        <v>3698</v>
      </c>
    </row>
    <row r="172" spans="1:30" x14ac:dyDescent="0.25">
      <c r="A172">
        <v>6967</v>
      </c>
      <c r="B172" t="s">
        <v>386</v>
      </c>
      <c r="C172" t="s">
        <v>387</v>
      </c>
      <c r="D172" s="11">
        <f t="shared" si="2"/>
        <v>15552.75</v>
      </c>
      <c r="E172">
        <v>0</v>
      </c>
      <c r="F172">
        <v>0</v>
      </c>
      <c r="G172">
        <v>0</v>
      </c>
      <c r="H172">
        <v>0</v>
      </c>
      <c r="I172">
        <v>2177.36</v>
      </c>
      <c r="J172">
        <v>466.58</v>
      </c>
      <c r="K172">
        <v>388.81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12520</v>
      </c>
      <c r="T172" s="2">
        <v>44911</v>
      </c>
      <c r="V172" t="s">
        <v>31</v>
      </c>
      <c r="W172">
        <v>3207</v>
      </c>
      <c r="X172">
        <v>0</v>
      </c>
      <c r="Y172" t="s">
        <v>551</v>
      </c>
      <c r="Z172">
        <v>0</v>
      </c>
      <c r="AA172" t="s">
        <v>3122</v>
      </c>
      <c r="AB172">
        <v>0</v>
      </c>
      <c r="AC172">
        <v>0.17</v>
      </c>
      <c r="AD172" t="s">
        <v>3699</v>
      </c>
    </row>
    <row r="173" spans="1:30" x14ac:dyDescent="0.25">
      <c r="A173">
        <v>6972</v>
      </c>
      <c r="B173" t="s">
        <v>388</v>
      </c>
      <c r="C173" t="s">
        <v>389</v>
      </c>
      <c r="D173" s="11">
        <f t="shared" si="2"/>
        <v>18468.329999999998</v>
      </c>
      <c r="E173">
        <v>0</v>
      </c>
      <c r="F173">
        <v>0</v>
      </c>
      <c r="G173">
        <v>0</v>
      </c>
      <c r="H173">
        <v>0</v>
      </c>
      <c r="I173">
        <v>2585.5700000000002</v>
      </c>
      <c r="J173">
        <v>554.04999999999995</v>
      </c>
      <c r="K173">
        <v>461.71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14867</v>
      </c>
      <c r="T173" s="2">
        <v>44935</v>
      </c>
      <c r="V173">
        <v>1</v>
      </c>
      <c r="W173">
        <v>105408</v>
      </c>
      <c r="X173">
        <v>0</v>
      </c>
      <c r="Y173" t="s">
        <v>551</v>
      </c>
      <c r="Z173">
        <v>0</v>
      </c>
      <c r="AA173" t="s">
        <v>3116</v>
      </c>
      <c r="AB173">
        <v>0</v>
      </c>
      <c r="AC173">
        <v>-0.05</v>
      </c>
      <c r="AD173" t="s">
        <v>3664</v>
      </c>
    </row>
    <row r="174" spans="1:30" x14ac:dyDescent="0.25">
      <c r="A174">
        <v>6975</v>
      </c>
      <c r="B174" t="s">
        <v>390</v>
      </c>
      <c r="C174" t="s">
        <v>391</v>
      </c>
      <c r="D174" s="11">
        <f t="shared" si="2"/>
        <v>22166.549999999996</v>
      </c>
      <c r="E174">
        <v>0</v>
      </c>
      <c r="F174">
        <v>0</v>
      </c>
      <c r="G174">
        <v>0</v>
      </c>
      <c r="H174">
        <v>0</v>
      </c>
      <c r="I174">
        <v>3103.37</v>
      </c>
      <c r="J174">
        <v>665.01</v>
      </c>
      <c r="K174">
        <v>554.16999999999996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17844</v>
      </c>
      <c r="T174" s="2">
        <v>45002</v>
      </c>
      <c r="V174" t="s">
        <v>31</v>
      </c>
      <c r="W174">
        <v>104306</v>
      </c>
      <c r="X174">
        <v>0</v>
      </c>
      <c r="Y174" t="s">
        <v>551</v>
      </c>
      <c r="Z174">
        <v>0</v>
      </c>
      <c r="AA174" t="s">
        <v>3086</v>
      </c>
      <c r="AB174">
        <v>0</v>
      </c>
      <c r="AC174">
        <v>-0.35</v>
      </c>
      <c r="AD174" t="s">
        <v>3700</v>
      </c>
    </row>
    <row r="175" spans="1:30" x14ac:dyDescent="0.25">
      <c r="A175">
        <v>6988</v>
      </c>
      <c r="B175" t="s">
        <v>392</v>
      </c>
      <c r="C175" t="s">
        <v>393</v>
      </c>
      <c r="D175" s="11">
        <f t="shared" si="2"/>
        <v>19629.71</v>
      </c>
      <c r="E175">
        <v>0</v>
      </c>
      <c r="F175">
        <v>0</v>
      </c>
      <c r="G175">
        <v>0</v>
      </c>
      <c r="H175">
        <v>0</v>
      </c>
      <c r="I175">
        <v>2748.1</v>
      </c>
      <c r="J175">
        <v>588.88</v>
      </c>
      <c r="K175">
        <v>490.73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15802</v>
      </c>
      <c r="T175" s="2">
        <v>44986</v>
      </c>
      <c r="V175" t="s">
        <v>31</v>
      </c>
      <c r="W175">
        <v>105408</v>
      </c>
      <c r="X175">
        <v>0</v>
      </c>
      <c r="Y175" t="s">
        <v>551</v>
      </c>
      <c r="Z175">
        <v>0</v>
      </c>
      <c r="AA175" t="s">
        <v>3086</v>
      </c>
      <c r="AB175">
        <v>0</v>
      </c>
      <c r="AC175">
        <v>0.46</v>
      </c>
      <c r="AD175" t="s">
        <v>3701</v>
      </c>
    </row>
    <row r="176" spans="1:30" x14ac:dyDescent="0.25">
      <c r="A176">
        <v>7000</v>
      </c>
      <c r="B176" t="s">
        <v>397</v>
      </c>
      <c r="C176" t="s">
        <v>398</v>
      </c>
      <c r="D176" s="11">
        <f t="shared" si="2"/>
        <v>21447.1</v>
      </c>
      <c r="E176">
        <v>0</v>
      </c>
      <c r="F176">
        <v>0</v>
      </c>
      <c r="G176">
        <v>0</v>
      </c>
      <c r="H176">
        <v>0</v>
      </c>
      <c r="I176">
        <v>3002.53</v>
      </c>
      <c r="J176">
        <v>643.4</v>
      </c>
      <c r="K176">
        <v>536.16999999999996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17265</v>
      </c>
      <c r="T176" s="2">
        <v>45128</v>
      </c>
      <c r="V176" t="s">
        <v>31</v>
      </c>
      <c r="W176">
        <v>400800</v>
      </c>
      <c r="X176">
        <v>0</v>
      </c>
      <c r="Y176" t="s">
        <v>551</v>
      </c>
      <c r="Z176">
        <v>0</v>
      </c>
      <c r="AA176" t="s">
        <v>3083</v>
      </c>
      <c r="AB176">
        <v>0</v>
      </c>
      <c r="AC176">
        <v>0.44</v>
      </c>
      <c r="AD176" t="s">
        <v>3574</v>
      </c>
    </row>
    <row r="177" spans="1:30" x14ac:dyDescent="0.25">
      <c r="A177">
        <v>7018</v>
      </c>
      <c r="B177" t="s">
        <v>408</v>
      </c>
      <c r="C177" t="s">
        <v>409</v>
      </c>
      <c r="D177" s="11">
        <f t="shared" si="2"/>
        <v>27740.3</v>
      </c>
      <c r="E177">
        <v>0</v>
      </c>
      <c r="F177">
        <v>0</v>
      </c>
      <c r="G177">
        <v>0</v>
      </c>
      <c r="H177">
        <v>0</v>
      </c>
      <c r="I177">
        <v>3883.6</v>
      </c>
      <c r="J177">
        <v>832.2</v>
      </c>
      <c r="K177">
        <v>693.5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22331</v>
      </c>
      <c r="T177" s="2">
        <v>45145</v>
      </c>
      <c r="V177" t="s">
        <v>31</v>
      </c>
      <c r="W177">
        <v>105408</v>
      </c>
      <c r="X177">
        <v>0</v>
      </c>
      <c r="Y177" t="s">
        <v>551</v>
      </c>
      <c r="Z177">
        <v>0</v>
      </c>
      <c r="AA177" t="s">
        <v>3086</v>
      </c>
      <c r="AB177">
        <v>0</v>
      </c>
      <c r="AC177">
        <v>0.33</v>
      </c>
      <c r="AD177" t="s">
        <v>3702</v>
      </c>
    </row>
    <row r="178" spans="1:30" x14ac:dyDescent="0.25">
      <c r="A178">
        <v>7022</v>
      </c>
      <c r="B178" t="s">
        <v>410</v>
      </c>
      <c r="C178" t="s">
        <v>411</v>
      </c>
      <c r="D178" s="11">
        <f t="shared" si="2"/>
        <v>15347.800000000001</v>
      </c>
      <c r="E178">
        <v>0</v>
      </c>
      <c r="F178">
        <v>0</v>
      </c>
      <c r="G178">
        <v>0</v>
      </c>
      <c r="H178">
        <v>0</v>
      </c>
      <c r="I178">
        <v>2148.6799999999998</v>
      </c>
      <c r="J178">
        <v>460.43</v>
      </c>
      <c r="K178">
        <v>383.69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12355</v>
      </c>
      <c r="T178" s="2">
        <v>45152</v>
      </c>
      <c r="V178" t="s">
        <v>31</v>
      </c>
      <c r="W178">
        <v>105408</v>
      </c>
      <c r="X178">
        <v>0</v>
      </c>
      <c r="Y178" t="s">
        <v>551</v>
      </c>
      <c r="Z178">
        <v>0</v>
      </c>
      <c r="AA178" t="s">
        <v>3122</v>
      </c>
      <c r="AB178">
        <v>0</v>
      </c>
      <c r="AC178">
        <v>0.06</v>
      </c>
      <c r="AD178" t="s">
        <v>3703</v>
      </c>
    </row>
    <row r="179" spans="1:30" x14ac:dyDescent="0.25">
      <c r="A179">
        <v>7026</v>
      </c>
      <c r="B179" t="s">
        <v>412</v>
      </c>
      <c r="C179" t="s">
        <v>413</v>
      </c>
      <c r="D179" s="11">
        <f t="shared" si="2"/>
        <v>18163.98</v>
      </c>
      <c r="E179">
        <v>0</v>
      </c>
      <c r="F179">
        <v>0</v>
      </c>
      <c r="G179">
        <v>0</v>
      </c>
      <c r="H179">
        <v>0</v>
      </c>
      <c r="I179">
        <v>2542.96</v>
      </c>
      <c r="J179">
        <v>544.91999999999996</v>
      </c>
      <c r="K179">
        <v>454.1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14622</v>
      </c>
      <c r="T179" s="2">
        <v>45160</v>
      </c>
      <c r="V179" t="s">
        <v>31</v>
      </c>
      <c r="W179">
        <v>1508</v>
      </c>
      <c r="X179">
        <v>0</v>
      </c>
      <c r="Y179" t="s">
        <v>551</v>
      </c>
      <c r="Z179">
        <v>0</v>
      </c>
      <c r="AA179" t="s">
        <v>3122</v>
      </c>
      <c r="AB179">
        <v>0</v>
      </c>
      <c r="AC179">
        <v>-0.04</v>
      </c>
      <c r="AD179" t="s">
        <v>3651</v>
      </c>
    </row>
    <row r="180" spans="1:30" x14ac:dyDescent="0.25">
      <c r="A180">
        <v>7031</v>
      </c>
      <c r="B180" t="s">
        <v>416</v>
      </c>
      <c r="C180" t="s">
        <v>417</v>
      </c>
      <c r="D180" s="11">
        <f t="shared" si="2"/>
        <v>25839.769999999997</v>
      </c>
      <c r="E180">
        <v>0</v>
      </c>
      <c r="F180">
        <v>0</v>
      </c>
      <c r="G180">
        <v>0</v>
      </c>
      <c r="H180">
        <v>0</v>
      </c>
      <c r="I180">
        <v>4114.3999999999996</v>
      </c>
      <c r="J180">
        <v>881.66</v>
      </c>
      <c r="K180">
        <v>734.71</v>
      </c>
      <c r="L180">
        <v>0</v>
      </c>
      <c r="M180">
        <v>0</v>
      </c>
      <c r="N180">
        <v>0</v>
      </c>
      <c r="O180">
        <v>3548.66</v>
      </c>
      <c r="P180">
        <v>0</v>
      </c>
      <c r="Q180">
        <v>0</v>
      </c>
      <c r="R180">
        <v>0</v>
      </c>
      <c r="S180">
        <v>20109</v>
      </c>
      <c r="T180" s="2">
        <v>45154</v>
      </c>
      <c r="V180" t="s">
        <v>31</v>
      </c>
      <c r="W180">
        <v>1508</v>
      </c>
      <c r="X180">
        <v>0</v>
      </c>
      <c r="Y180" t="s">
        <v>551</v>
      </c>
      <c r="Z180">
        <v>0</v>
      </c>
      <c r="AA180" t="s">
        <v>3122</v>
      </c>
      <c r="AB180">
        <v>0</v>
      </c>
      <c r="AC180">
        <v>-7.0000000000000007E-2</v>
      </c>
      <c r="AD180" t="s">
        <v>3704</v>
      </c>
    </row>
    <row r="181" spans="1:30" x14ac:dyDescent="0.25">
      <c r="A181">
        <v>7037</v>
      </c>
      <c r="B181" t="s">
        <v>420</v>
      </c>
      <c r="C181" t="s">
        <v>421</v>
      </c>
      <c r="D181" s="11">
        <f t="shared" si="2"/>
        <v>20740.440000000002</v>
      </c>
      <c r="E181">
        <v>0</v>
      </c>
      <c r="F181">
        <v>0</v>
      </c>
      <c r="G181">
        <v>0</v>
      </c>
      <c r="H181">
        <v>0</v>
      </c>
      <c r="I181">
        <v>2903.7</v>
      </c>
      <c r="J181">
        <v>622.22</v>
      </c>
      <c r="K181">
        <v>518.52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16696</v>
      </c>
      <c r="T181" s="2">
        <v>45166</v>
      </c>
      <c r="V181" t="s">
        <v>31</v>
      </c>
      <c r="W181">
        <v>105408</v>
      </c>
      <c r="X181">
        <v>0</v>
      </c>
      <c r="Y181" t="s">
        <v>551</v>
      </c>
      <c r="Z181">
        <v>0</v>
      </c>
      <c r="AA181" t="s">
        <v>3122</v>
      </c>
      <c r="AB181">
        <v>0</v>
      </c>
      <c r="AC181">
        <v>-0.28000000000000003</v>
      </c>
      <c r="AD181" t="s">
        <v>3705</v>
      </c>
    </row>
    <row r="182" spans="1:30" x14ac:dyDescent="0.25">
      <c r="A182">
        <v>7043</v>
      </c>
      <c r="B182" t="s">
        <v>424</v>
      </c>
      <c r="C182" t="s">
        <v>425</v>
      </c>
      <c r="D182" s="11">
        <f t="shared" si="2"/>
        <v>19018.52</v>
      </c>
      <c r="E182">
        <v>0</v>
      </c>
      <c r="F182">
        <v>0</v>
      </c>
      <c r="G182">
        <v>0</v>
      </c>
      <c r="H182">
        <v>0</v>
      </c>
      <c r="I182">
        <v>2662.53</v>
      </c>
      <c r="J182">
        <v>570.54</v>
      </c>
      <c r="K182">
        <v>475.45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15310</v>
      </c>
      <c r="T182" s="2">
        <v>45170</v>
      </c>
      <c r="V182" t="s">
        <v>31</v>
      </c>
      <c r="W182">
        <v>105408</v>
      </c>
      <c r="X182">
        <v>0</v>
      </c>
      <c r="Y182" t="s">
        <v>551</v>
      </c>
      <c r="Z182">
        <v>0</v>
      </c>
      <c r="AA182" t="s">
        <v>3086</v>
      </c>
      <c r="AB182">
        <v>0</v>
      </c>
      <c r="AC182">
        <v>0.4</v>
      </c>
      <c r="AD182" t="s">
        <v>3706</v>
      </c>
    </row>
    <row r="183" spans="1:30" x14ac:dyDescent="0.25">
      <c r="A183">
        <v>7052</v>
      </c>
      <c r="B183" t="s">
        <v>426</v>
      </c>
      <c r="C183" t="s">
        <v>427</v>
      </c>
      <c r="D183" s="11">
        <f t="shared" si="2"/>
        <v>33376.269999999997</v>
      </c>
      <c r="E183">
        <v>0</v>
      </c>
      <c r="F183">
        <v>0</v>
      </c>
      <c r="G183">
        <v>0</v>
      </c>
      <c r="H183">
        <v>0</v>
      </c>
      <c r="I183">
        <v>4672.6099999999997</v>
      </c>
      <c r="J183">
        <v>1001.27</v>
      </c>
      <c r="K183">
        <v>834.39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26868</v>
      </c>
      <c r="T183" s="2">
        <v>45281</v>
      </c>
      <c r="V183" t="s">
        <v>31</v>
      </c>
      <c r="W183">
        <v>105408</v>
      </c>
      <c r="X183">
        <v>0</v>
      </c>
      <c r="Y183" t="s">
        <v>551</v>
      </c>
      <c r="Z183">
        <v>0</v>
      </c>
      <c r="AA183" t="s">
        <v>3086</v>
      </c>
      <c r="AB183">
        <v>0</v>
      </c>
      <c r="AC183">
        <v>0.48</v>
      </c>
      <c r="AD183" t="s">
        <v>3707</v>
      </c>
    </row>
    <row r="184" spans="1:30" x14ac:dyDescent="0.25">
      <c r="A184">
        <v>7053</v>
      </c>
      <c r="B184" t="s">
        <v>428</v>
      </c>
      <c r="C184" t="s">
        <v>429</v>
      </c>
      <c r="D184" s="11">
        <f t="shared" si="2"/>
        <v>27101.88</v>
      </c>
      <c r="E184">
        <v>0</v>
      </c>
      <c r="F184">
        <v>0</v>
      </c>
      <c r="G184">
        <v>0</v>
      </c>
      <c r="H184">
        <v>0</v>
      </c>
      <c r="I184">
        <v>3794.27</v>
      </c>
      <c r="J184">
        <v>813.06</v>
      </c>
      <c r="K184">
        <v>677.55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21817</v>
      </c>
      <c r="T184" s="2">
        <v>45182</v>
      </c>
      <c r="V184" t="s">
        <v>31</v>
      </c>
      <c r="W184">
        <v>105408</v>
      </c>
      <c r="X184">
        <v>0</v>
      </c>
      <c r="Y184" t="s">
        <v>551</v>
      </c>
      <c r="Z184">
        <v>0</v>
      </c>
      <c r="AA184" t="s">
        <v>3122</v>
      </c>
      <c r="AB184">
        <v>0</v>
      </c>
      <c r="AC184">
        <v>-0.04</v>
      </c>
      <c r="AD184" t="s">
        <v>3708</v>
      </c>
    </row>
    <row r="185" spans="1:30" x14ac:dyDescent="0.25">
      <c r="A185">
        <v>7061</v>
      </c>
      <c r="B185" t="s">
        <v>432</v>
      </c>
      <c r="C185" t="s">
        <v>433</v>
      </c>
      <c r="D185" s="11">
        <f t="shared" si="2"/>
        <v>23473.360000000001</v>
      </c>
      <c r="E185">
        <v>0</v>
      </c>
      <c r="F185">
        <v>0</v>
      </c>
      <c r="G185">
        <v>0</v>
      </c>
      <c r="H185">
        <v>0</v>
      </c>
      <c r="I185">
        <v>3286.31</v>
      </c>
      <c r="J185">
        <v>704.21</v>
      </c>
      <c r="K185">
        <v>586.84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18896</v>
      </c>
      <c r="T185" s="2">
        <v>45194</v>
      </c>
      <c r="V185" t="s">
        <v>31</v>
      </c>
      <c r="W185">
        <v>105408</v>
      </c>
      <c r="X185">
        <v>0</v>
      </c>
      <c r="Y185" t="s">
        <v>551</v>
      </c>
      <c r="Z185">
        <v>0</v>
      </c>
      <c r="AA185" t="s">
        <v>3086</v>
      </c>
      <c r="AB185">
        <v>0</v>
      </c>
      <c r="AC185">
        <v>-0.26</v>
      </c>
      <c r="AD185" t="s">
        <v>3709</v>
      </c>
    </row>
    <row r="186" spans="1:30" x14ac:dyDescent="0.25">
      <c r="A186">
        <v>7062</v>
      </c>
      <c r="B186" t="s">
        <v>434</v>
      </c>
      <c r="C186" t="s">
        <v>435</v>
      </c>
      <c r="D186" s="11">
        <f t="shared" si="2"/>
        <v>23473.360000000001</v>
      </c>
      <c r="E186">
        <v>0</v>
      </c>
      <c r="F186">
        <v>0</v>
      </c>
      <c r="G186">
        <v>0</v>
      </c>
      <c r="H186">
        <v>0</v>
      </c>
      <c r="I186">
        <v>3286.31</v>
      </c>
      <c r="J186">
        <v>704.21</v>
      </c>
      <c r="K186">
        <v>586.84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18896</v>
      </c>
      <c r="T186" s="2">
        <v>45194</v>
      </c>
      <c r="V186" t="s">
        <v>31</v>
      </c>
      <c r="W186">
        <v>105408</v>
      </c>
      <c r="X186">
        <v>0</v>
      </c>
      <c r="Y186" t="s">
        <v>551</v>
      </c>
      <c r="Z186">
        <v>0</v>
      </c>
      <c r="AA186" t="s">
        <v>3086</v>
      </c>
      <c r="AB186">
        <v>0</v>
      </c>
      <c r="AC186">
        <v>-0.26</v>
      </c>
      <c r="AD186" t="s">
        <v>3709</v>
      </c>
    </row>
    <row r="187" spans="1:30" x14ac:dyDescent="0.25">
      <c r="A187">
        <v>7064</v>
      </c>
      <c r="B187" t="s">
        <v>436</v>
      </c>
      <c r="C187" t="s">
        <v>437</v>
      </c>
      <c r="D187" s="11">
        <f t="shared" si="2"/>
        <v>24744.140000000003</v>
      </c>
      <c r="E187">
        <v>0</v>
      </c>
      <c r="F187">
        <v>0</v>
      </c>
      <c r="G187">
        <v>0</v>
      </c>
      <c r="H187">
        <v>0</v>
      </c>
      <c r="I187">
        <v>3464.2</v>
      </c>
      <c r="J187">
        <v>742.33</v>
      </c>
      <c r="K187">
        <v>618.61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19919</v>
      </c>
      <c r="T187" s="2">
        <v>45194</v>
      </c>
      <c r="V187" t="s">
        <v>31</v>
      </c>
      <c r="W187">
        <v>122104</v>
      </c>
      <c r="X187">
        <v>0</v>
      </c>
      <c r="Y187" t="s">
        <v>551</v>
      </c>
      <c r="Z187">
        <v>0</v>
      </c>
      <c r="AA187" t="s">
        <v>3086</v>
      </c>
      <c r="AB187">
        <v>0</v>
      </c>
      <c r="AC187">
        <v>-0.1</v>
      </c>
      <c r="AD187" t="s">
        <v>3572</v>
      </c>
    </row>
    <row r="188" spans="1:30" x14ac:dyDescent="0.25">
      <c r="A188">
        <v>7072</v>
      </c>
      <c r="B188" t="s">
        <v>440</v>
      </c>
      <c r="C188" t="s">
        <v>441</v>
      </c>
      <c r="D188" s="11">
        <f t="shared" si="2"/>
        <v>31243.390000000003</v>
      </c>
      <c r="E188">
        <v>0</v>
      </c>
      <c r="F188">
        <v>0</v>
      </c>
      <c r="G188">
        <v>0</v>
      </c>
      <c r="H188">
        <v>0</v>
      </c>
      <c r="I188">
        <v>4374.0200000000004</v>
      </c>
      <c r="J188">
        <v>937.29</v>
      </c>
      <c r="K188">
        <v>781.08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25151</v>
      </c>
      <c r="T188" s="2">
        <v>45208</v>
      </c>
      <c r="V188" t="s">
        <v>31</v>
      </c>
      <c r="W188">
        <v>105408</v>
      </c>
      <c r="X188">
        <v>0</v>
      </c>
      <c r="Y188" t="s">
        <v>551</v>
      </c>
      <c r="Z188">
        <v>0</v>
      </c>
      <c r="AA188" t="s">
        <v>3122</v>
      </c>
      <c r="AB188">
        <v>0</v>
      </c>
      <c r="AC188">
        <v>0.37</v>
      </c>
      <c r="AD188" t="s">
        <v>3710</v>
      </c>
    </row>
    <row r="189" spans="1:30" x14ac:dyDescent="0.25">
      <c r="A189">
        <v>7075</v>
      </c>
      <c r="B189" t="s">
        <v>442</v>
      </c>
      <c r="C189" t="s">
        <v>443</v>
      </c>
      <c r="D189" s="11">
        <f t="shared" si="2"/>
        <v>19612.449999999997</v>
      </c>
      <c r="E189">
        <v>0</v>
      </c>
      <c r="F189">
        <v>0</v>
      </c>
      <c r="G189">
        <v>0</v>
      </c>
      <c r="H189">
        <v>0</v>
      </c>
      <c r="I189">
        <v>2745.76</v>
      </c>
      <c r="J189">
        <v>588.38</v>
      </c>
      <c r="K189">
        <v>490.31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15788</v>
      </c>
      <c r="T189" s="2">
        <v>45203</v>
      </c>
      <c r="V189" t="s">
        <v>31</v>
      </c>
      <c r="W189">
        <v>2501</v>
      </c>
      <c r="X189">
        <v>0</v>
      </c>
      <c r="Y189" t="s">
        <v>551</v>
      </c>
      <c r="Z189">
        <v>0</v>
      </c>
      <c r="AA189" t="s">
        <v>3086</v>
      </c>
      <c r="AB189">
        <v>0</v>
      </c>
      <c r="AC189">
        <v>-0.11</v>
      </c>
      <c r="AD189" t="s">
        <v>3711</v>
      </c>
    </row>
    <row r="190" spans="1:30" x14ac:dyDescent="0.25">
      <c r="A190">
        <v>7085</v>
      </c>
      <c r="B190" t="s">
        <v>452</v>
      </c>
      <c r="C190" t="s">
        <v>453</v>
      </c>
      <c r="D190" s="11">
        <f t="shared" si="2"/>
        <v>16219.84</v>
      </c>
      <c r="E190">
        <v>0</v>
      </c>
      <c r="F190">
        <v>0</v>
      </c>
      <c r="G190">
        <v>0</v>
      </c>
      <c r="H190">
        <v>0</v>
      </c>
      <c r="I190">
        <v>2270.7600000000002</v>
      </c>
      <c r="J190">
        <v>486.59</v>
      </c>
      <c r="K190">
        <v>405.49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13057</v>
      </c>
      <c r="T190" s="2">
        <v>45218</v>
      </c>
      <c r="V190" t="s">
        <v>31</v>
      </c>
      <c r="W190">
        <v>2501</v>
      </c>
      <c r="X190">
        <v>0</v>
      </c>
      <c r="Y190" t="s">
        <v>551</v>
      </c>
      <c r="Z190">
        <v>0</v>
      </c>
      <c r="AA190" t="s">
        <v>3086</v>
      </c>
      <c r="AB190">
        <v>0</v>
      </c>
      <c r="AC190">
        <v>0.11</v>
      </c>
      <c r="AD190" t="s">
        <v>3712</v>
      </c>
    </row>
    <row r="191" spans="1:30" x14ac:dyDescent="0.25">
      <c r="A191">
        <v>7086</v>
      </c>
      <c r="B191" t="s">
        <v>454</v>
      </c>
      <c r="C191" t="s">
        <v>455</v>
      </c>
      <c r="D191" s="11">
        <f t="shared" si="2"/>
        <v>16526.09</v>
      </c>
      <c r="E191">
        <v>0</v>
      </c>
      <c r="F191">
        <v>0</v>
      </c>
      <c r="G191">
        <v>0</v>
      </c>
      <c r="H191">
        <v>0</v>
      </c>
      <c r="I191">
        <v>174.64</v>
      </c>
      <c r="J191">
        <v>15316.26</v>
      </c>
      <c r="K191">
        <v>31.19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15278.84</v>
      </c>
      <c r="R191">
        <v>15278.84</v>
      </c>
      <c r="S191">
        <v>1004</v>
      </c>
      <c r="T191" s="2">
        <v>45218</v>
      </c>
      <c r="V191" t="s">
        <v>31</v>
      </c>
      <c r="W191">
        <v>2501</v>
      </c>
      <c r="X191">
        <v>0</v>
      </c>
      <c r="Y191" t="s">
        <v>551</v>
      </c>
      <c r="Z191">
        <v>0</v>
      </c>
      <c r="AA191" t="s">
        <v>3086</v>
      </c>
      <c r="AB191">
        <v>0</v>
      </c>
      <c r="AC191">
        <v>-0.16</v>
      </c>
      <c r="AD191" t="s">
        <v>3713</v>
      </c>
    </row>
    <row r="192" spans="1:30" x14ac:dyDescent="0.25">
      <c r="A192">
        <v>7087</v>
      </c>
      <c r="B192" t="s">
        <v>456</v>
      </c>
      <c r="C192" t="s">
        <v>457</v>
      </c>
      <c r="D192" s="11">
        <f t="shared" si="2"/>
        <v>23673.18</v>
      </c>
      <c r="E192">
        <v>0</v>
      </c>
      <c r="F192">
        <v>0</v>
      </c>
      <c r="G192">
        <v>0</v>
      </c>
      <c r="H192">
        <v>0</v>
      </c>
      <c r="I192">
        <v>3314.18</v>
      </c>
      <c r="J192">
        <v>710.18</v>
      </c>
      <c r="K192">
        <v>591.82000000000005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19057</v>
      </c>
      <c r="T192" s="2">
        <v>45579</v>
      </c>
      <c r="V192" t="s">
        <v>31</v>
      </c>
      <c r="W192">
        <v>105408</v>
      </c>
      <c r="X192">
        <v>0</v>
      </c>
      <c r="Y192" t="s">
        <v>551</v>
      </c>
      <c r="Z192">
        <v>0</v>
      </c>
      <c r="AA192" t="s">
        <v>3086</v>
      </c>
      <c r="AB192">
        <v>0</v>
      </c>
      <c r="AC192">
        <v>0.44</v>
      </c>
      <c r="AD192" t="s">
        <v>3714</v>
      </c>
    </row>
    <row r="193" spans="1:30" x14ac:dyDescent="0.25">
      <c r="A193">
        <v>7102</v>
      </c>
      <c r="B193" t="s">
        <v>460</v>
      </c>
      <c r="C193" t="s">
        <v>461</v>
      </c>
      <c r="D193" s="11">
        <f t="shared" si="2"/>
        <v>24668.27</v>
      </c>
      <c r="E193">
        <v>0</v>
      </c>
      <c r="F193">
        <v>0</v>
      </c>
      <c r="G193">
        <v>0</v>
      </c>
      <c r="H193">
        <v>0</v>
      </c>
      <c r="I193">
        <v>3453.53</v>
      </c>
      <c r="J193">
        <v>740.04</v>
      </c>
      <c r="K193">
        <v>616.70000000000005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19858</v>
      </c>
      <c r="T193" s="2">
        <v>45231</v>
      </c>
      <c r="V193" t="s">
        <v>31</v>
      </c>
      <c r="W193">
        <v>2808</v>
      </c>
      <c r="X193">
        <v>0</v>
      </c>
      <c r="Y193" t="s">
        <v>551</v>
      </c>
      <c r="Z193">
        <v>0</v>
      </c>
      <c r="AA193" t="s">
        <v>3086</v>
      </c>
      <c r="AB193">
        <v>0</v>
      </c>
      <c r="AC193">
        <v>0.15</v>
      </c>
      <c r="AD193" t="s">
        <v>3715</v>
      </c>
    </row>
    <row r="194" spans="1:30" x14ac:dyDescent="0.25">
      <c r="A194">
        <v>7106</v>
      </c>
      <c r="B194" t="s">
        <v>465</v>
      </c>
      <c r="C194" t="s">
        <v>466</v>
      </c>
      <c r="D194" s="11">
        <f t="shared" si="2"/>
        <v>19501.89</v>
      </c>
      <c r="E194">
        <v>0</v>
      </c>
      <c r="F194">
        <v>0</v>
      </c>
      <c r="G194">
        <v>0</v>
      </c>
      <c r="H194">
        <v>0</v>
      </c>
      <c r="I194">
        <v>2730.28</v>
      </c>
      <c r="J194">
        <v>585.05999999999995</v>
      </c>
      <c r="K194">
        <v>487.55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15699</v>
      </c>
      <c r="T194" s="2">
        <v>45231</v>
      </c>
      <c r="V194" t="s">
        <v>31</v>
      </c>
      <c r="W194">
        <v>105408</v>
      </c>
      <c r="X194">
        <v>0</v>
      </c>
      <c r="Y194" t="s">
        <v>551</v>
      </c>
      <c r="Z194">
        <v>0</v>
      </c>
      <c r="AA194" t="s">
        <v>3086</v>
      </c>
      <c r="AB194">
        <v>0</v>
      </c>
      <c r="AC194">
        <v>-0.15</v>
      </c>
      <c r="AD194" t="s">
        <v>3716</v>
      </c>
    </row>
    <row r="195" spans="1:30" x14ac:dyDescent="0.25">
      <c r="A195">
        <v>7110</v>
      </c>
      <c r="B195" t="s">
        <v>468</v>
      </c>
      <c r="C195" t="s">
        <v>469</v>
      </c>
      <c r="D195" s="11">
        <f t="shared" ref="D195:D258" si="3">+E195+F195+Z195+S195+K195+J195+I195</f>
        <v>19739.22</v>
      </c>
      <c r="E195">
        <v>0</v>
      </c>
      <c r="F195">
        <v>0</v>
      </c>
      <c r="G195">
        <v>0</v>
      </c>
      <c r="H195">
        <v>0</v>
      </c>
      <c r="I195">
        <v>2763.54</v>
      </c>
      <c r="J195">
        <v>592.19000000000005</v>
      </c>
      <c r="K195">
        <v>493.49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15890</v>
      </c>
      <c r="T195" s="2">
        <v>45231</v>
      </c>
      <c r="V195" t="s">
        <v>31</v>
      </c>
      <c r="W195">
        <v>105408</v>
      </c>
      <c r="X195">
        <v>0</v>
      </c>
      <c r="Y195" t="s">
        <v>551</v>
      </c>
      <c r="Z195">
        <v>0</v>
      </c>
      <c r="AA195" t="s">
        <v>3231</v>
      </c>
      <c r="AB195">
        <v>0</v>
      </c>
      <c r="AC195">
        <v>-0.32</v>
      </c>
      <c r="AD195" t="s">
        <v>3717</v>
      </c>
    </row>
    <row r="196" spans="1:30" x14ac:dyDescent="0.25">
      <c r="A196">
        <v>7112</v>
      </c>
      <c r="B196" t="s">
        <v>470</v>
      </c>
      <c r="C196" t="s">
        <v>471</v>
      </c>
      <c r="D196" s="11">
        <f t="shared" si="3"/>
        <v>34598.800000000003</v>
      </c>
      <c r="E196">
        <v>0</v>
      </c>
      <c r="F196">
        <v>0</v>
      </c>
      <c r="G196">
        <v>0</v>
      </c>
      <c r="H196">
        <v>0</v>
      </c>
      <c r="I196">
        <v>4843.8599999999997</v>
      </c>
      <c r="J196">
        <v>1037.97</v>
      </c>
      <c r="K196">
        <v>864.97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27852</v>
      </c>
      <c r="T196" s="2">
        <v>45238</v>
      </c>
      <c r="V196" t="s">
        <v>31</v>
      </c>
      <c r="W196">
        <v>105408</v>
      </c>
      <c r="X196">
        <v>0</v>
      </c>
      <c r="Y196" t="s">
        <v>551</v>
      </c>
      <c r="Z196">
        <v>0</v>
      </c>
      <c r="AA196" t="s">
        <v>3086</v>
      </c>
      <c r="AB196">
        <v>0</v>
      </c>
      <c r="AC196">
        <v>-0.19</v>
      </c>
      <c r="AD196" t="s">
        <v>3718</v>
      </c>
    </row>
    <row r="197" spans="1:30" x14ac:dyDescent="0.25">
      <c r="A197">
        <v>7119</v>
      </c>
      <c r="B197" t="s">
        <v>476</v>
      </c>
      <c r="C197" t="s">
        <v>477</v>
      </c>
      <c r="D197" s="11">
        <f t="shared" si="3"/>
        <v>18855.919999999998</v>
      </c>
      <c r="E197">
        <v>0</v>
      </c>
      <c r="F197">
        <v>0</v>
      </c>
      <c r="G197">
        <v>0</v>
      </c>
      <c r="H197">
        <v>0</v>
      </c>
      <c r="I197">
        <v>2639.84</v>
      </c>
      <c r="J197">
        <v>565.67999999999995</v>
      </c>
      <c r="K197">
        <v>471.4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15179</v>
      </c>
      <c r="T197" s="2">
        <v>45252</v>
      </c>
      <c r="V197" t="s">
        <v>31</v>
      </c>
      <c r="W197">
        <v>2808</v>
      </c>
      <c r="X197">
        <v>0</v>
      </c>
      <c r="Y197" t="s">
        <v>551</v>
      </c>
      <c r="Z197">
        <v>0</v>
      </c>
      <c r="AA197" t="s">
        <v>3122</v>
      </c>
      <c r="AB197">
        <v>0</v>
      </c>
      <c r="AC197">
        <v>-0.11</v>
      </c>
      <c r="AD197" t="s">
        <v>3719</v>
      </c>
    </row>
    <row r="198" spans="1:30" x14ac:dyDescent="0.25">
      <c r="A198">
        <v>7120</v>
      </c>
      <c r="B198" t="s">
        <v>478</v>
      </c>
      <c r="C198" t="s">
        <v>479</v>
      </c>
      <c r="D198" s="11">
        <f t="shared" si="3"/>
        <v>17814.810000000001</v>
      </c>
      <c r="E198">
        <v>0</v>
      </c>
      <c r="F198">
        <v>0</v>
      </c>
      <c r="G198">
        <v>0</v>
      </c>
      <c r="H198">
        <v>0</v>
      </c>
      <c r="I198">
        <v>2494.02</v>
      </c>
      <c r="J198">
        <v>534.42999999999995</v>
      </c>
      <c r="K198">
        <v>445.36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14341</v>
      </c>
      <c r="T198" s="2">
        <v>45252</v>
      </c>
      <c r="V198" t="s">
        <v>31</v>
      </c>
      <c r="W198">
        <v>105408</v>
      </c>
      <c r="X198">
        <v>0</v>
      </c>
      <c r="Y198" t="s">
        <v>551</v>
      </c>
      <c r="Z198">
        <v>0</v>
      </c>
      <c r="AA198" t="s">
        <v>3122</v>
      </c>
      <c r="AB198">
        <v>0</v>
      </c>
      <c r="AC198">
        <v>0.38</v>
      </c>
      <c r="AD198" t="s">
        <v>3720</v>
      </c>
    </row>
    <row r="199" spans="1:30" x14ac:dyDescent="0.25">
      <c r="A199">
        <v>7124</v>
      </c>
      <c r="B199" t="s">
        <v>482</v>
      </c>
      <c r="C199" t="s">
        <v>483</v>
      </c>
      <c r="D199" s="11">
        <f t="shared" si="3"/>
        <v>18330.490000000002</v>
      </c>
      <c r="E199">
        <v>0</v>
      </c>
      <c r="F199">
        <v>0</v>
      </c>
      <c r="G199">
        <v>0</v>
      </c>
      <c r="H199">
        <v>0</v>
      </c>
      <c r="I199">
        <v>2566.3000000000002</v>
      </c>
      <c r="J199">
        <v>549.91999999999996</v>
      </c>
      <c r="K199">
        <v>458.27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14756</v>
      </c>
      <c r="T199" s="2">
        <v>45251</v>
      </c>
      <c r="V199" t="s">
        <v>31</v>
      </c>
      <c r="W199">
        <v>100106</v>
      </c>
      <c r="X199">
        <v>0</v>
      </c>
      <c r="Y199" t="s">
        <v>551</v>
      </c>
      <c r="Z199">
        <v>0</v>
      </c>
      <c r="AA199" t="s">
        <v>3086</v>
      </c>
      <c r="AB199">
        <v>0</v>
      </c>
      <c r="AC199">
        <v>-0.23</v>
      </c>
      <c r="AD199" t="s">
        <v>3721</v>
      </c>
    </row>
    <row r="200" spans="1:30" x14ac:dyDescent="0.25">
      <c r="A200">
        <v>7126</v>
      </c>
      <c r="B200" t="s">
        <v>484</v>
      </c>
      <c r="C200" t="s">
        <v>485</v>
      </c>
      <c r="D200" s="11">
        <f t="shared" si="3"/>
        <v>18536.650000000001</v>
      </c>
      <c r="E200">
        <v>0</v>
      </c>
      <c r="F200">
        <v>0</v>
      </c>
      <c r="G200">
        <v>0</v>
      </c>
      <c r="H200">
        <v>0</v>
      </c>
      <c r="I200">
        <v>2595.13</v>
      </c>
      <c r="J200">
        <v>556.1</v>
      </c>
      <c r="K200">
        <v>463.42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14922</v>
      </c>
      <c r="T200" s="2">
        <v>45246</v>
      </c>
      <c r="V200" t="s">
        <v>31</v>
      </c>
      <c r="W200">
        <v>105408</v>
      </c>
      <c r="X200">
        <v>0</v>
      </c>
      <c r="Y200" t="s">
        <v>551</v>
      </c>
      <c r="Z200">
        <v>0</v>
      </c>
      <c r="AA200" t="s">
        <v>3086</v>
      </c>
      <c r="AB200">
        <v>0</v>
      </c>
      <c r="AC200">
        <v>0.01</v>
      </c>
      <c r="AD200" t="s">
        <v>3722</v>
      </c>
    </row>
    <row r="201" spans="1:30" x14ac:dyDescent="0.25">
      <c r="A201">
        <v>7132</v>
      </c>
      <c r="B201" t="s">
        <v>486</v>
      </c>
      <c r="C201" t="s">
        <v>487</v>
      </c>
      <c r="D201" s="11">
        <f t="shared" si="3"/>
        <v>18272.169999999998</v>
      </c>
      <c r="E201">
        <v>0</v>
      </c>
      <c r="F201">
        <v>0</v>
      </c>
      <c r="G201">
        <v>0</v>
      </c>
      <c r="H201">
        <v>0</v>
      </c>
      <c r="I201">
        <v>2558.17</v>
      </c>
      <c r="J201">
        <v>548.17999999999995</v>
      </c>
      <c r="K201">
        <v>456.82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14709</v>
      </c>
      <c r="T201" s="2">
        <v>45247</v>
      </c>
      <c r="V201" t="s">
        <v>31</v>
      </c>
      <c r="W201">
        <v>3801</v>
      </c>
      <c r="X201">
        <v>0</v>
      </c>
      <c r="Y201" t="s">
        <v>551</v>
      </c>
      <c r="Z201">
        <v>0</v>
      </c>
      <c r="AA201" t="s">
        <v>3086</v>
      </c>
      <c r="AB201">
        <v>0</v>
      </c>
      <c r="AC201">
        <v>-0.43</v>
      </c>
      <c r="AD201" t="s">
        <v>3619</v>
      </c>
    </row>
    <row r="202" spans="1:30" x14ac:dyDescent="0.25">
      <c r="A202">
        <v>7139</v>
      </c>
      <c r="B202" t="s">
        <v>490</v>
      </c>
      <c r="C202" t="s">
        <v>491</v>
      </c>
      <c r="D202" s="11">
        <f t="shared" si="3"/>
        <v>19411.34</v>
      </c>
      <c r="E202">
        <v>0</v>
      </c>
      <c r="F202">
        <v>0</v>
      </c>
      <c r="G202">
        <v>0</v>
      </c>
      <c r="H202">
        <v>0</v>
      </c>
      <c r="I202">
        <v>2701.91</v>
      </c>
      <c r="J202">
        <v>690.95</v>
      </c>
      <c r="K202">
        <v>482.48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111.97</v>
      </c>
      <c r="R202">
        <v>111.97</v>
      </c>
      <c r="S202">
        <v>15536</v>
      </c>
      <c r="T202" s="2">
        <v>45555</v>
      </c>
      <c r="V202" t="s">
        <v>31</v>
      </c>
      <c r="W202">
        <v>105408</v>
      </c>
      <c r="X202">
        <v>0</v>
      </c>
      <c r="Y202" t="s">
        <v>551</v>
      </c>
      <c r="Z202">
        <v>0</v>
      </c>
      <c r="AA202" t="s">
        <v>3122</v>
      </c>
      <c r="AB202">
        <v>0</v>
      </c>
      <c r="AC202">
        <v>0</v>
      </c>
      <c r="AD202" t="s">
        <v>3723</v>
      </c>
    </row>
    <row r="203" spans="1:30" x14ac:dyDescent="0.25">
      <c r="A203">
        <v>7143</v>
      </c>
      <c r="B203" t="s">
        <v>492</v>
      </c>
      <c r="C203" t="s">
        <v>493</v>
      </c>
      <c r="D203" s="11">
        <f t="shared" si="3"/>
        <v>21500.71</v>
      </c>
      <c r="E203">
        <v>0</v>
      </c>
      <c r="F203">
        <v>0</v>
      </c>
      <c r="G203">
        <v>0</v>
      </c>
      <c r="H203">
        <v>0</v>
      </c>
      <c r="I203">
        <v>3010.15</v>
      </c>
      <c r="J203">
        <v>645.03</v>
      </c>
      <c r="K203">
        <v>537.53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17308</v>
      </c>
      <c r="T203" s="2">
        <v>45261</v>
      </c>
      <c r="V203" t="s">
        <v>31</v>
      </c>
      <c r="W203">
        <v>2808</v>
      </c>
      <c r="X203">
        <v>0</v>
      </c>
      <c r="Y203" t="s">
        <v>551</v>
      </c>
      <c r="Z203">
        <v>0</v>
      </c>
      <c r="AA203" t="s">
        <v>3122</v>
      </c>
      <c r="AB203">
        <v>0</v>
      </c>
      <c r="AC203">
        <v>-0.41</v>
      </c>
      <c r="AD203" t="s">
        <v>3724</v>
      </c>
    </row>
    <row r="204" spans="1:30" x14ac:dyDescent="0.25">
      <c r="A204">
        <v>7148</v>
      </c>
      <c r="B204" t="s">
        <v>494</v>
      </c>
      <c r="C204" t="s">
        <v>495</v>
      </c>
      <c r="D204" s="11">
        <f t="shared" si="3"/>
        <v>23839.67</v>
      </c>
      <c r="E204">
        <v>0</v>
      </c>
      <c r="F204">
        <v>0</v>
      </c>
      <c r="G204">
        <v>0</v>
      </c>
      <c r="H204">
        <v>0</v>
      </c>
      <c r="I204">
        <v>3337.51</v>
      </c>
      <c r="J204">
        <v>715.18</v>
      </c>
      <c r="K204">
        <v>595.98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19191</v>
      </c>
      <c r="T204" s="2">
        <v>45261</v>
      </c>
      <c r="V204" t="s">
        <v>31</v>
      </c>
      <c r="W204">
        <v>2808</v>
      </c>
      <c r="X204">
        <v>0</v>
      </c>
      <c r="Y204" t="s">
        <v>551</v>
      </c>
      <c r="Z204">
        <v>0</v>
      </c>
      <c r="AA204" t="s">
        <v>3086</v>
      </c>
      <c r="AB204">
        <v>0</v>
      </c>
      <c r="AC204">
        <v>0.33</v>
      </c>
      <c r="AD204" t="s">
        <v>3725</v>
      </c>
    </row>
    <row r="205" spans="1:30" x14ac:dyDescent="0.25">
      <c r="A205">
        <v>7149</v>
      </c>
      <c r="B205" t="s">
        <v>496</v>
      </c>
      <c r="C205" t="s">
        <v>497</v>
      </c>
      <c r="D205" s="11">
        <f t="shared" si="3"/>
        <v>26335.309999999998</v>
      </c>
      <c r="E205">
        <v>0</v>
      </c>
      <c r="F205">
        <v>0</v>
      </c>
      <c r="G205">
        <v>0</v>
      </c>
      <c r="H205">
        <v>0</v>
      </c>
      <c r="I205">
        <v>3686.89</v>
      </c>
      <c r="J205">
        <v>790.05</v>
      </c>
      <c r="K205">
        <v>658.37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21200</v>
      </c>
      <c r="T205" s="2">
        <v>45271</v>
      </c>
      <c r="V205" t="s">
        <v>31</v>
      </c>
      <c r="W205">
        <v>126908</v>
      </c>
      <c r="X205">
        <v>0</v>
      </c>
      <c r="Y205" t="s">
        <v>551</v>
      </c>
      <c r="Z205">
        <v>0</v>
      </c>
      <c r="AA205" t="s">
        <v>3086</v>
      </c>
      <c r="AB205">
        <v>0</v>
      </c>
      <c r="AC205">
        <v>0.39</v>
      </c>
      <c r="AD205" t="s">
        <v>3726</v>
      </c>
    </row>
    <row r="206" spans="1:30" x14ac:dyDescent="0.25">
      <c r="A206">
        <v>7152</v>
      </c>
      <c r="B206" t="s">
        <v>498</v>
      </c>
      <c r="C206" t="s">
        <v>499</v>
      </c>
      <c r="D206" s="11">
        <f t="shared" si="3"/>
        <v>13501.750000000002</v>
      </c>
      <c r="E206">
        <v>0</v>
      </c>
      <c r="F206">
        <v>0</v>
      </c>
      <c r="G206">
        <v>0</v>
      </c>
      <c r="H206">
        <v>0</v>
      </c>
      <c r="I206">
        <v>1890.18</v>
      </c>
      <c r="J206">
        <v>405.04</v>
      </c>
      <c r="K206">
        <v>337.53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10869</v>
      </c>
      <c r="T206" s="2">
        <v>45280</v>
      </c>
      <c r="V206" t="s">
        <v>31</v>
      </c>
      <c r="W206">
        <v>2501</v>
      </c>
      <c r="X206">
        <v>0</v>
      </c>
      <c r="Y206" t="s">
        <v>551</v>
      </c>
      <c r="Z206">
        <v>0</v>
      </c>
      <c r="AA206" t="s">
        <v>3086</v>
      </c>
      <c r="AB206">
        <v>0</v>
      </c>
      <c r="AC206">
        <v>0.49</v>
      </c>
      <c r="AD206" t="s">
        <v>3727</v>
      </c>
    </row>
    <row r="207" spans="1:30" x14ac:dyDescent="0.25">
      <c r="A207">
        <v>7160</v>
      </c>
      <c r="B207" t="s">
        <v>508</v>
      </c>
      <c r="C207" t="s">
        <v>509</v>
      </c>
      <c r="D207" s="11">
        <f t="shared" si="3"/>
        <v>30967.69</v>
      </c>
      <c r="E207">
        <v>0</v>
      </c>
      <c r="F207">
        <v>0</v>
      </c>
      <c r="G207">
        <v>0</v>
      </c>
      <c r="H207">
        <v>0</v>
      </c>
      <c r="I207">
        <v>4335.47</v>
      </c>
      <c r="J207">
        <v>929.03</v>
      </c>
      <c r="K207">
        <v>774.19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24929</v>
      </c>
      <c r="T207" s="2">
        <v>45299</v>
      </c>
      <c r="V207" t="s">
        <v>31</v>
      </c>
      <c r="W207">
        <v>105408</v>
      </c>
      <c r="X207">
        <v>0</v>
      </c>
      <c r="Y207" t="s">
        <v>551</v>
      </c>
      <c r="Z207">
        <v>0</v>
      </c>
      <c r="AA207" t="s">
        <v>3231</v>
      </c>
      <c r="AB207">
        <v>0</v>
      </c>
      <c r="AC207">
        <v>0.03</v>
      </c>
      <c r="AD207" t="s">
        <v>3728</v>
      </c>
    </row>
    <row r="208" spans="1:30" x14ac:dyDescent="0.25">
      <c r="A208">
        <v>7161</v>
      </c>
      <c r="B208" t="s">
        <v>510</v>
      </c>
      <c r="C208" t="s">
        <v>511</v>
      </c>
      <c r="D208" s="11">
        <f t="shared" si="3"/>
        <v>23624.880000000001</v>
      </c>
      <c r="E208">
        <v>0</v>
      </c>
      <c r="F208">
        <v>0</v>
      </c>
      <c r="G208">
        <v>0</v>
      </c>
      <c r="H208">
        <v>0</v>
      </c>
      <c r="I208">
        <v>3307.5</v>
      </c>
      <c r="J208">
        <v>708.75</v>
      </c>
      <c r="K208">
        <v>590.63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19018</v>
      </c>
      <c r="T208" s="2">
        <v>45299</v>
      </c>
      <c r="V208" t="s">
        <v>31</v>
      </c>
      <c r="W208">
        <v>105408</v>
      </c>
      <c r="X208">
        <v>0</v>
      </c>
      <c r="Y208" t="s">
        <v>551</v>
      </c>
      <c r="Z208">
        <v>0</v>
      </c>
      <c r="AA208" t="s">
        <v>3231</v>
      </c>
      <c r="AB208">
        <v>0</v>
      </c>
      <c r="AC208">
        <v>-0.12</v>
      </c>
      <c r="AD208" t="s">
        <v>3729</v>
      </c>
    </row>
    <row r="209" spans="1:30" x14ac:dyDescent="0.25">
      <c r="A209">
        <v>7171</v>
      </c>
      <c r="B209" t="s">
        <v>518</v>
      </c>
      <c r="C209" t="s">
        <v>519</v>
      </c>
      <c r="D209" s="11">
        <f t="shared" si="3"/>
        <v>33424.9</v>
      </c>
      <c r="E209">
        <v>0</v>
      </c>
      <c r="F209">
        <v>0</v>
      </c>
      <c r="G209">
        <v>0</v>
      </c>
      <c r="H209">
        <v>0</v>
      </c>
      <c r="I209">
        <v>4679.5200000000004</v>
      </c>
      <c r="J209">
        <v>1002.75</v>
      </c>
      <c r="K209">
        <v>835.63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26907</v>
      </c>
      <c r="T209" s="2">
        <v>45313</v>
      </c>
      <c r="V209" t="s">
        <v>31</v>
      </c>
      <c r="W209">
        <v>2808</v>
      </c>
      <c r="X209">
        <v>0</v>
      </c>
      <c r="Y209" t="s">
        <v>551</v>
      </c>
      <c r="Z209">
        <v>0</v>
      </c>
      <c r="AA209" t="s">
        <v>3086</v>
      </c>
      <c r="AB209">
        <v>0</v>
      </c>
      <c r="AC209">
        <v>-0.26</v>
      </c>
      <c r="AD209" t="s">
        <v>3586</v>
      </c>
    </row>
    <row r="210" spans="1:30" x14ac:dyDescent="0.25">
      <c r="A210">
        <v>7172</v>
      </c>
      <c r="B210" t="s">
        <v>520</v>
      </c>
      <c r="C210" t="s">
        <v>521</v>
      </c>
      <c r="D210" s="11">
        <f t="shared" si="3"/>
        <v>21433.62</v>
      </c>
      <c r="E210">
        <v>0</v>
      </c>
      <c r="F210">
        <v>0</v>
      </c>
      <c r="G210">
        <v>0</v>
      </c>
      <c r="H210">
        <v>0</v>
      </c>
      <c r="I210">
        <v>3000.75</v>
      </c>
      <c r="J210">
        <v>643.02</v>
      </c>
      <c r="K210">
        <v>535.85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17254</v>
      </c>
      <c r="T210" s="2">
        <v>45261</v>
      </c>
      <c r="V210" t="s">
        <v>31</v>
      </c>
      <c r="W210">
        <v>105408</v>
      </c>
      <c r="X210">
        <v>0</v>
      </c>
      <c r="Y210" t="s">
        <v>551</v>
      </c>
      <c r="Z210">
        <v>0</v>
      </c>
      <c r="AA210" t="s">
        <v>3122</v>
      </c>
      <c r="AB210">
        <v>0</v>
      </c>
      <c r="AC210">
        <v>-0.27</v>
      </c>
      <c r="AD210" t="s">
        <v>3730</v>
      </c>
    </row>
    <row r="211" spans="1:30" x14ac:dyDescent="0.25">
      <c r="A211">
        <v>7174</v>
      </c>
      <c r="B211" t="s">
        <v>522</v>
      </c>
      <c r="C211" t="s">
        <v>523</v>
      </c>
      <c r="D211" s="11">
        <f t="shared" si="3"/>
        <v>24744.140000000003</v>
      </c>
      <c r="E211">
        <v>0</v>
      </c>
      <c r="F211">
        <v>0</v>
      </c>
      <c r="G211">
        <v>0</v>
      </c>
      <c r="H211">
        <v>0</v>
      </c>
      <c r="I211">
        <v>3464.2</v>
      </c>
      <c r="J211">
        <v>742.33</v>
      </c>
      <c r="K211">
        <v>618.61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19919</v>
      </c>
      <c r="T211" s="2">
        <v>45316</v>
      </c>
      <c r="V211" t="s">
        <v>31</v>
      </c>
      <c r="W211">
        <v>2808</v>
      </c>
      <c r="X211">
        <v>0</v>
      </c>
      <c r="Y211" t="s">
        <v>551</v>
      </c>
      <c r="Z211">
        <v>0</v>
      </c>
      <c r="AA211" t="s">
        <v>3086</v>
      </c>
      <c r="AB211">
        <v>0</v>
      </c>
      <c r="AC211">
        <v>-0.1</v>
      </c>
      <c r="AD211" t="s">
        <v>3572</v>
      </c>
    </row>
    <row r="212" spans="1:30" x14ac:dyDescent="0.25">
      <c r="A212">
        <v>7175</v>
      </c>
      <c r="B212" t="s">
        <v>532</v>
      </c>
      <c r="C212" t="s">
        <v>591</v>
      </c>
      <c r="D212" s="11">
        <f t="shared" si="3"/>
        <v>19370.149999999998</v>
      </c>
      <c r="E212">
        <v>0</v>
      </c>
      <c r="F212">
        <v>0</v>
      </c>
      <c r="G212">
        <v>0</v>
      </c>
      <c r="H212">
        <v>0</v>
      </c>
      <c r="I212">
        <v>2711.8</v>
      </c>
      <c r="J212">
        <v>581.1</v>
      </c>
      <c r="K212">
        <v>484.25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15593</v>
      </c>
      <c r="T212" s="2">
        <v>45323</v>
      </c>
      <c r="V212" t="s">
        <v>31</v>
      </c>
      <c r="W212">
        <v>3009</v>
      </c>
      <c r="X212">
        <v>0</v>
      </c>
      <c r="Y212" t="s">
        <v>551</v>
      </c>
      <c r="Z212">
        <v>0</v>
      </c>
      <c r="AA212" t="s">
        <v>3086</v>
      </c>
      <c r="AB212">
        <v>0</v>
      </c>
      <c r="AC212">
        <v>0.16</v>
      </c>
      <c r="AD212" t="s">
        <v>3731</v>
      </c>
    </row>
    <row r="213" spans="1:30" x14ac:dyDescent="0.25">
      <c r="A213">
        <v>7178</v>
      </c>
      <c r="B213" t="s">
        <v>533</v>
      </c>
      <c r="C213" t="s">
        <v>592</v>
      </c>
      <c r="D213" s="11">
        <f t="shared" si="3"/>
        <v>23450.989999999998</v>
      </c>
      <c r="E213">
        <v>0</v>
      </c>
      <c r="F213">
        <v>0</v>
      </c>
      <c r="G213">
        <v>0</v>
      </c>
      <c r="H213">
        <v>0</v>
      </c>
      <c r="I213">
        <v>3283.17</v>
      </c>
      <c r="J213">
        <v>703.54</v>
      </c>
      <c r="K213">
        <v>586.28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18878</v>
      </c>
      <c r="T213" s="2">
        <v>45327</v>
      </c>
      <c r="V213" t="s">
        <v>31</v>
      </c>
      <c r="W213">
        <v>118804</v>
      </c>
      <c r="X213">
        <v>0</v>
      </c>
      <c r="Y213" t="s">
        <v>551</v>
      </c>
      <c r="Z213">
        <v>0</v>
      </c>
      <c r="AA213" t="s">
        <v>3086</v>
      </c>
      <c r="AB213">
        <v>0</v>
      </c>
      <c r="AC213">
        <v>-0.18</v>
      </c>
      <c r="AD213" t="s">
        <v>3732</v>
      </c>
    </row>
    <row r="214" spans="1:30" x14ac:dyDescent="0.25">
      <c r="A214">
        <v>7179</v>
      </c>
      <c r="B214" t="s">
        <v>534</v>
      </c>
      <c r="C214" t="s">
        <v>593</v>
      </c>
      <c r="D214" s="11">
        <f t="shared" si="3"/>
        <v>25421.11</v>
      </c>
      <c r="E214">
        <v>0</v>
      </c>
      <c r="F214">
        <v>0</v>
      </c>
      <c r="G214">
        <v>0</v>
      </c>
      <c r="H214">
        <v>0</v>
      </c>
      <c r="I214">
        <v>3558.95</v>
      </c>
      <c r="J214">
        <v>762.63</v>
      </c>
      <c r="K214">
        <v>635.53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20464</v>
      </c>
      <c r="T214" s="2">
        <v>45327</v>
      </c>
      <c r="V214" t="s">
        <v>31</v>
      </c>
      <c r="W214">
        <v>2808</v>
      </c>
      <c r="X214">
        <v>0</v>
      </c>
      <c r="Y214" t="s">
        <v>551</v>
      </c>
      <c r="Z214">
        <v>0</v>
      </c>
      <c r="AA214" t="s">
        <v>3086</v>
      </c>
      <c r="AB214">
        <v>0</v>
      </c>
      <c r="AC214">
        <v>0.04</v>
      </c>
      <c r="AD214" t="s">
        <v>3733</v>
      </c>
    </row>
    <row r="215" spans="1:30" x14ac:dyDescent="0.25">
      <c r="A215">
        <v>7180</v>
      </c>
      <c r="B215" t="s">
        <v>535</v>
      </c>
      <c r="C215" t="s">
        <v>594</v>
      </c>
      <c r="D215" s="11">
        <f t="shared" si="3"/>
        <v>20171.47</v>
      </c>
      <c r="E215">
        <v>0</v>
      </c>
      <c r="F215">
        <v>0</v>
      </c>
      <c r="G215">
        <v>0</v>
      </c>
      <c r="H215">
        <v>0</v>
      </c>
      <c r="I215">
        <v>2824.03</v>
      </c>
      <c r="J215">
        <v>605.15</v>
      </c>
      <c r="K215">
        <v>504.29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16238</v>
      </c>
      <c r="T215" s="2">
        <v>45327</v>
      </c>
      <c r="V215" t="s">
        <v>31</v>
      </c>
      <c r="W215">
        <v>105408</v>
      </c>
      <c r="X215">
        <v>0</v>
      </c>
      <c r="Y215" t="s">
        <v>551</v>
      </c>
      <c r="Z215">
        <v>0</v>
      </c>
      <c r="AA215" t="s">
        <v>3086</v>
      </c>
      <c r="AB215">
        <v>0</v>
      </c>
      <c r="AC215">
        <v>-0.16</v>
      </c>
      <c r="AD215" t="s">
        <v>3734</v>
      </c>
    </row>
    <row r="216" spans="1:30" x14ac:dyDescent="0.25">
      <c r="A216">
        <v>7181</v>
      </c>
      <c r="B216" t="s">
        <v>536</v>
      </c>
      <c r="C216" t="s">
        <v>595</v>
      </c>
      <c r="D216" s="11">
        <f t="shared" si="3"/>
        <v>24633.57</v>
      </c>
      <c r="E216">
        <v>0</v>
      </c>
      <c r="F216">
        <v>0</v>
      </c>
      <c r="G216">
        <v>0</v>
      </c>
      <c r="H216">
        <v>0</v>
      </c>
      <c r="I216">
        <v>3448.72</v>
      </c>
      <c r="J216">
        <v>739.01</v>
      </c>
      <c r="K216">
        <v>615.84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19830</v>
      </c>
      <c r="T216" s="2">
        <v>45327</v>
      </c>
      <c r="V216" t="s">
        <v>31</v>
      </c>
      <c r="W216">
        <v>2808</v>
      </c>
      <c r="X216">
        <v>0</v>
      </c>
      <c r="Y216" t="s">
        <v>551</v>
      </c>
      <c r="Z216">
        <v>0</v>
      </c>
      <c r="AA216" t="s">
        <v>3086</v>
      </c>
      <c r="AB216">
        <v>0</v>
      </c>
      <c r="AC216">
        <v>-0.16</v>
      </c>
      <c r="AD216" t="s">
        <v>3735</v>
      </c>
    </row>
    <row r="217" spans="1:30" x14ac:dyDescent="0.25">
      <c r="A217">
        <v>7182</v>
      </c>
      <c r="B217" t="s">
        <v>537</v>
      </c>
      <c r="C217" t="s">
        <v>596</v>
      </c>
      <c r="D217" s="11">
        <f t="shared" si="3"/>
        <v>21433.62</v>
      </c>
      <c r="E217">
        <v>0</v>
      </c>
      <c r="F217">
        <v>0</v>
      </c>
      <c r="G217">
        <v>0</v>
      </c>
      <c r="H217">
        <v>0</v>
      </c>
      <c r="I217">
        <v>3000.75</v>
      </c>
      <c r="J217">
        <v>643.02</v>
      </c>
      <c r="K217">
        <v>535.85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17254</v>
      </c>
      <c r="T217" s="2">
        <v>45327</v>
      </c>
      <c r="V217" t="s">
        <v>31</v>
      </c>
      <c r="W217">
        <v>3009</v>
      </c>
      <c r="X217">
        <v>0</v>
      </c>
      <c r="Y217" t="s">
        <v>551</v>
      </c>
      <c r="Z217">
        <v>0</v>
      </c>
      <c r="AA217" t="s">
        <v>3122</v>
      </c>
      <c r="AB217">
        <v>0</v>
      </c>
      <c r="AC217">
        <v>-0.28000000000000003</v>
      </c>
      <c r="AD217" t="s">
        <v>3730</v>
      </c>
    </row>
    <row r="218" spans="1:30" x14ac:dyDescent="0.25">
      <c r="A218">
        <v>7184</v>
      </c>
      <c r="B218" t="s">
        <v>539</v>
      </c>
      <c r="C218" t="s">
        <v>598</v>
      </c>
      <c r="D218" s="11">
        <f t="shared" si="3"/>
        <v>21227.21</v>
      </c>
      <c r="E218">
        <v>0</v>
      </c>
      <c r="F218">
        <v>0</v>
      </c>
      <c r="G218">
        <v>0</v>
      </c>
      <c r="H218">
        <v>0</v>
      </c>
      <c r="I218">
        <v>2971.74</v>
      </c>
      <c r="J218">
        <v>636.79999999999995</v>
      </c>
      <c r="K218">
        <v>530.66999999999996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17088</v>
      </c>
      <c r="T218" s="2">
        <v>45327</v>
      </c>
      <c r="V218" t="s">
        <v>31</v>
      </c>
      <c r="W218">
        <v>105408</v>
      </c>
      <c r="X218">
        <v>0</v>
      </c>
      <c r="Y218" t="s">
        <v>551</v>
      </c>
      <c r="Z218">
        <v>0</v>
      </c>
      <c r="AA218" t="s">
        <v>3122</v>
      </c>
      <c r="AB218">
        <v>0</v>
      </c>
      <c r="AC218">
        <v>0.48</v>
      </c>
      <c r="AD218" t="s">
        <v>3736</v>
      </c>
    </row>
    <row r="219" spans="1:30" x14ac:dyDescent="0.25">
      <c r="A219">
        <v>7187</v>
      </c>
      <c r="B219" t="s">
        <v>541</v>
      </c>
      <c r="C219" t="s">
        <v>600</v>
      </c>
      <c r="D219" s="11">
        <f t="shared" si="3"/>
        <v>23663.350000000002</v>
      </c>
      <c r="E219">
        <v>0</v>
      </c>
      <c r="F219">
        <v>0</v>
      </c>
      <c r="G219">
        <v>0</v>
      </c>
      <c r="H219">
        <v>0</v>
      </c>
      <c r="I219">
        <v>3312.87</v>
      </c>
      <c r="J219">
        <v>709.9</v>
      </c>
      <c r="K219">
        <v>591.58000000000004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19049</v>
      </c>
      <c r="T219" s="2">
        <v>45329</v>
      </c>
      <c r="V219" t="s">
        <v>31</v>
      </c>
      <c r="W219">
        <v>119906</v>
      </c>
      <c r="X219">
        <v>0</v>
      </c>
      <c r="Y219" t="s">
        <v>551</v>
      </c>
      <c r="Z219">
        <v>0</v>
      </c>
      <c r="AA219" t="s">
        <v>3086</v>
      </c>
      <c r="AB219">
        <v>0</v>
      </c>
      <c r="AC219">
        <v>-0.04</v>
      </c>
      <c r="AD219" t="s">
        <v>3737</v>
      </c>
    </row>
    <row r="220" spans="1:30" x14ac:dyDescent="0.25">
      <c r="A220">
        <v>7189</v>
      </c>
      <c r="B220" t="s">
        <v>542</v>
      </c>
      <c r="C220" t="s">
        <v>601</v>
      </c>
      <c r="D220" s="11">
        <f t="shared" si="3"/>
        <v>18272.169999999998</v>
      </c>
      <c r="E220">
        <v>0</v>
      </c>
      <c r="F220">
        <v>0</v>
      </c>
      <c r="G220">
        <v>0</v>
      </c>
      <c r="H220">
        <v>0</v>
      </c>
      <c r="I220">
        <v>2558.17</v>
      </c>
      <c r="J220">
        <v>548.17999999999995</v>
      </c>
      <c r="K220">
        <v>456.82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14709</v>
      </c>
      <c r="T220" s="2">
        <v>45330</v>
      </c>
      <c r="V220" t="s">
        <v>31</v>
      </c>
      <c r="W220">
        <v>105408</v>
      </c>
      <c r="X220">
        <v>0</v>
      </c>
      <c r="Y220" t="s">
        <v>551</v>
      </c>
      <c r="Z220">
        <v>0</v>
      </c>
      <c r="AA220" t="s">
        <v>3086</v>
      </c>
      <c r="AB220">
        <v>0</v>
      </c>
      <c r="AC220">
        <v>-0.43</v>
      </c>
      <c r="AD220" t="s">
        <v>3619</v>
      </c>
    </row>
    <row r="221" spans="1:30" x14ac:dyDescent="0.25">
      <c r="A221">
        <v>7190</v>
      </c>
      <c r="B221" t="s">
        <v>543</v>
      </c>
      <c r="C221" t="s">
        <v>602</v>
      </c>
      <c r="D221" s="11">
        <f t="shared" si="3"/>
        <v>16669.47</v>
      </c>
      <c r="E221">
        <v>0</v>
      </c>
      <c r="F221">
        <v>0</v>
      </c>
      <c r="G221">
        <v>0</v>
      </c>
      <c r="H221">
        <v>0</v>
      </c>
      <c r="I221">
        <v>2333.67</v>
      </c>
      <c r="J221">
        <v>500.07</v>
      </c>
      <c r="K221">
        <v>416.73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13419</v>
      </c>
      <c r="T221" s="2">
        <v>45330</v>
      </c>
      <c r="V221" t="s">
        <v>31</v>
      </c>
      <c r="W221">
        <v>105408</v>
      </c>
      <c r="X221">
        <v>0</v>
      </c>
      <c r="Y221" t="s">
        <v>551</v>
      </c>
      <c r="Z221">
        <v>0</v>
      </c>
      <c r="AA221" t="s">
        <v>3122</v>
      </c>
      <c r="AB221">
        <v>0</v>
      </c>
      <c r="AC221">
        <v>0.39</v>
      </c>
      <c r="AD221" t="s">
        <v>3738</v>
      </c>
    </row>
    <row r="222" spans="1:30" x14ac:dyDescent="0.25">
      <c r="A222">
        <v>7192</v>
      </c>
      <c r="B222" t="s">
        <v>545</v>
      </c>
      <c r="C222" t="s">
        <v>604</v>
      </c>
      <c r="D222" s="11">
        <f t="shared" si="3"/>
        <v>11992.150000000001</v>
      </c>
      <c r="E222">
        <v>0</v>
      </c>
      <c r="F222">
        <v>0</v>
      </c>
      <c r="G222">
        <v>0</v>
      </c>
      <c r="H222">
        <v>0</v>
      </c>
      <c r="I222">
        <v>1608.83</v>
      </c>
      <c r="J222">
        <v>845.03</v>
      </c>
      <c r="K222">
        <v>287.29000000000002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500.28</v>
      </c>
      <c r="R222">
        <v>500.28</v>
      </c>
      <c r="S222">
        <v>9251</v>
      </c>
      <c r="T222" s="2">
        <v>45330</v>
      </c>
      <c r="V222" t="s">
        <v>31</v>
      </c>
      <c r="W222">
        <v>105408</v>
      </c>
      <c r="X222">
        <v>0</v>
      </c>
      <c r="Y222" t="s">
        <v>551</v>
      </c>
      <c r="Z222">
        <v>0</v>
      </c>
      <c r="AA222" t="s">
        <v>3231</v>
      </c>
      <c r="AB222">
        <v>0</v>
      </c>
      <c r="AC222">
        <v>0.25</v>
      </c>
      <c r="AD222" t="s">
        <v>3739</v>
      </c>
    </row>
    <row r="223" spans="1:30" x14ac:dyDescent="0.25">
      <c r="A223">
        <v>7193</v>
      </c>
      <c r="B223" t="s">
        <v>546</v>
      </c>
      <c r="C223" t="s">
        <v>605</v>
      </c>
      <c r="D223" s="11">
        <f t="shared" si="3"/>
        <v>22567.8</v>
      </c>
      <c r="E223">
        <v>0</v>
      </c>
      <c r="F223">
        <v>0</v>
      </c>
      <c r="G223">
        <v>0</v>
      </c>
      <c r="H223">
        <v>0</v>
      </c>
      <c r="I223">
        <v>3159.55</v>
      </c>
      <c r="J223">
        <v>677.05</v>
      </c>
      <c r="K223">
        <v>564.20000000000005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18167</v>
      </c>
      <c r="T223" s="2">
        <v>45330</v>
      </c>
      <c r="V223" t="s">
        <v>31</v>
      </c>
      <c r="W223">
        <v>105408</v>
      </c>
      <c r="X223">
        <v>0</v>
      </c>
      <c r="Y223" t="s">
        <v>551</v>
      </c>
      <c r="Z223">
        <v>0</v>
      </c>
      <c r="AA223" t="s">
        <v>3231</v>
      </c>
      <c r="AB223">
        <v>0</v>
      </c>
      <c r="AC223">
        <v>-0.37</v>
      </c>
      <c r="AD223" t="s">
        <v>3740</v>
      </c>
    </row>
    <row r="224" spans="1:30" x14ac:dyDescent="0.25">
      <c r="A224">
        <v>7196</v>
      </c>
      <c r="B224" t="s">
        <v>549</v>
      </c>
      <c r="C224" t="s">
        <v>608</v>
      </c>
      <c r="D224" s="11">
        <f t="shared" si="3"/>
        <v>24650.86</v>
      </c>
      <c r="E224">
        <v>0</v>
      </c>
      <c r="F224">
        <v>0</v>
      </c>
      <c r="G224">
        <v>0</v>
      </c>
      <c r="H224">
        <v>0</v>
      </c>
      <c r="I224">
        <v>3451.08</v>
      </c>
      <c r="J224">
        <v>739.52</v>
      </c>
      <c r="K224">
        <v>616.26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19844</v>
      </c>
      <c r="T224" s="2">
        <v>45338</v>
      </c>
      <c r="V224" t="s">
        <v>31</v>
      </c>
      <c r="W224">
        <v>105408</v>
      </c>
      <c r="X224">
        <v>0</v>
      </c>
      <c r="Y224" t="s">
        <v>551</v>
      </c>
      <c r="Z224">
        <v>0</v>
      </c>
      <c r="AA224" t="s">
        <v>3086</v>
      </c>
      <c r="AB224">
        <v>0</v>
      </c>
      <c r="AC224">
        <v>0.28000000000000003</v>
      </c>
      <c r="AD224" t="s">
        <v>3741</v>
      </c>
    </row>
    <row r="225" spans="1:30" x14ac:dyDescent="0.25">
      <c r="A225">
        <v>7205</v>
      </c>
      <c r="B225" t="s">
        <v>563</v>
      </c>
      <c r="C225" t="s">
        <v>612</v>
      </c>
      <c r="D225" s="11">
        <f t="shared" si="3"/>
        <v>19703.169999999998</v>
      </c>
      <c r="E225">
        <v>0</v>
      </c>
      <c r="F225">
        <v>0</v>
      </c>
      <c r="G225">
        <v>0</v>
      </c>
      <c r="H225">
        <v>0</v>
      </c>
      <c r="I225">
        <v>2758.48</v>
      </c>
      <c r="J225">
        <v>591.1</v>
      </c>
      <c r="K225">
        <v>492.59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15861</v>
      </c>
      <c r="T225" s="2">
        <v>45338</v>
      </c>
      <c r="V225" t="s">
        <v>31</v>
      </c>
      <c r="W225">
        <v>105408</v>
      </c>
      <c r="X225">
        <v>0</v>
      </c>
      <c r="Y225" t="s">
        <v>551</v>
      </c>
      <c r="Z225">
        <v>0</v>
      </c>
      <c r="AA225" t="s">
        <v>3086</v>
      </c>
      <c r="AB225">
        <v>0</v>
      </c>
      <c r="AC225">
        <v>-0.31</v>
      </c>
      <c r="AD225" t="s">
        <v>3742</v>
      </c>
    </row>
    <row r="226" spans="1:30" x14ac:dyDescent="0.25">
      <c r="A226">
        <v>7207</v>
      </c>
      <c r="B226" t="s">
        <v>564</v>
      </c>
      <c r="C226" t="s">
        <v>710</v>
      </c>
      <c r="D226" s="11">
        <f t="shared" si="3"/>
        <v>24039.629999999997</v>
      </c>
      <c r="E226">
        <v>0</v>
      </c>
      <c r="F226">
        <v>0</v>
      </c>
      <c r="G226">
        <v>0</v>
      </c>
      <c r="H226">
        <v>0</v>
      </c>
      <c r="I226">
        <v>3365.48</v>
      </c>
      <c r="J226">
        <v>721.17</v>
      </c>
      <c r="K226">
        <v>600.98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19352</v>
      </c>
      <c r="T226" s="2">
        <v>45356</v>
      </c>
      <c r="V226" t="s">
        <v>31</v>
      </c>
      <c r="W226">
        <v>119906</v>
      </c>
      <c r="X226">
        <v>0</v>
      </c>
      <c r="Y226" t="s">
        <v>551</v>
      </c>
      <c r="Z226">
        <v>0</v>
      </c>
      <c r="AA226" t="s">
        <v>3122</v>
      </c>
      <c r="AB226">
        <v>0</v>
      </c>
      <c r="AC226">
        <v>0.48</v>
      </c>
      <c r="AD226" t="s">
        <v>3743</v>
      </c>
    </row>
    <row r="227" spans="1:30" x14ac:dyDescent="0.25">
      <c r="A227">
        <v>7212</v>
      </c>
      <c r="B227" t="s">
        <v>567</v>
      </c>
      <c r="C227" t="s">
        <v>713</v>
      </c>
      <c r="D227" s="11">
        <f t="shared" si="3"/>
        <v>15263.279999999999</v>
      </c>
      <c r="E227">
        <v>0</v>
      </c>
      <c r="F227">
        <v>0</v>
      </c>
      <c r="G227">
        <v>0</v>
      </c>
      <c r="H227">
        <v>0</v>
      </c>
      <c r="I227">
        <v>2136.8200000000002</v>
      </c>
      <c r="J227">
        <v>457.89</v>
      </c>
      <c r="K227">
        <v>381.57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12287</v>
      </c>
      <c r="T227" s="2">
        <v>45356</v>
      </c>
      <c r="V227" t="s">
        <v>31</v>
      </c>
      <c r="W227">
        <v>2808</v>
      </c>
      <c r="X227">
        <v>0</v>
      </c>
      <c r="Y227" t="s">
        <v>551</v>
      </c>
      <c r="Z227">
        <v>0</v>
      </c>
      <c r="AA227" t="s">
        <v>3231</v>
      </c>
      <c r="AB227">
        <v>0</v>
      </c>
      <c r="AC227">
        <v>0.32</v>
      </c>
      <c r="AD227" t="s">
        <v>3744</v>
      </c>
    </row>
    <row r="228" spans="1:30" x14ac:dyDescent="0.25">
      <c r="A228">
        <v>7218</v>
      </c>
      <c r="B228" t="s">
        <v>570</v>
      </c>
      <c r="C228" t="s">
        <v>614</v>
      </c>
      <c r="D228" s="11">
        <f t="shared" si="3"/>
        <v>26141.63</v>
      </c>
      <c r="E228">
        <v>0</v>
      </c>
      <c r="F228">
        <v>0</v>
      </c>
      <c r="G228">
        <v>0</v>
      </c>
      <c r="H228">
        <v>0</v>
      </c>
      <c r="I228">
        <v>3659.84</v>
      </c>
      <c r="J228">
        <v>784.25</v>
      </c>
      <c r="K228">
        <v>653.54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21044</v>
      </c>
      <c r="T228" s="2">
        <v>45352</v>
      </c>
      <c r="V228" t="s">
        <v>31</v>
      </c>
      <c r="W228">
        <v>105408</v>
      </c>
      <c r="X228">
        <v>0</v>
      </c>
      <c r="Y228" t="s">
        <v>551</v>
      </c>
      <c r="Z228">
        <v>0</v>
      </c>
      <c r="AA228" t="s">
        <v>3086</v>
      </c>
      <c r="AB228">
        <v>0</v>
      </c>
      <c r="AC228">
        <v>-0.06</v>
      </c>
      <c r="AD228" t="s">
        <v>3745</v>
      </c>
    </row>
    <row r="229" spans="1:30" x14ac:dyDescent="0.25">
      <c r="A229">
        <v>7219</v>
      </c>
      <c r="B229" t="s">
        <v>571</v>
      </c>
      <c r="C229" t="s">
        <v>615</v>
      </c>
      <c r="D229" s="11">
        <f t="shared" si="3"/>
        <v>48626.21</v>
      </c>
      <c r="E229">
        <v>0</v>
      </c>
      <c r="F229">
        <v>0</v>
      </c>
      <c r="G229">
        <v>0</v>
      </c>
      <c r="H229">
        <v>0</v>
      </c>
      <c r="I229">
        <v>6807.74</v>
      </c>
      <c r="J229">
        <v>1458.8</v>
      </c>
      <c r="K229">
        <v>1215.67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39144</v>
      </c>
      <c r="T229" s="2">
        <v>45352</v>
      </c>
      <c r="V229" t="s">
        <v>31</v>
      </c>
      <c r="W229">
        <v>105408</v>
      </c>
      <c r="X229">
        <v>0</v>
      </c>
      <c r="Y229" t="s">
        <v>551</v>
      </c>
      <c r="Z229">
        <v>0</v>
      </c>
      <c r="AA229" t="s">
        <v>3122</v>
      </c>
      <c r="AB229">
        <v>0</v>
      </c>
      <c r="AC229">
        <v>-0.49</v>
      </c>
      <c r="AD229" t="s">
        <v>3746</v>
      </c>
    </row>
    <row r="230" spans="1:30" x14ac:dyDescent="0.25">
      <c r="A230">
        <v>7220</v>
      </c>
      <c r="B230" t="s">
        <v>572</v>
      </c>
      <c r="C230" t="s">
        <v>616</v>
      </c>
      <c r="D230" s="11">
        <f t="shared" si="3"/>
        <v>15552.75</v>
      </c>
      <c r="E230">
        <v>0</v>
      </c>
      <c r="F230">
        <v>0</v>
      </c>
      <c r="G230">
        <v>0</v>
      </c>
      <c r="H230">
        <v>0</v>
      </c>
      <c r="I230">
        <v>2177.36</v>
      </c>
      <c r="J230">
        <v>466.58</v>
      </c>
      <c r="K230">
        <v>388.81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12520</v>
      </c>
      <c r="T230" s="2">
        <v>45352</v>
      </c>
      <c r="V230" t="s">
        <v>31</v>
      </c>
      <c r="W230">
        <v>126205</v>
      </c>
      <c r="X230">
        <v>0</v>
      </c>
      <c r="Y230" t="s">
        <v>551</v>
      </c>
      <c r="Z230">
        <v>0</v>
      </c>
      <c r="AA230" t="s">
        <v>3122</v>
      </c>
      <c r="AB230">
        <v>0</v>
      </c>
      <c r="AC230">
        <v>0.17</v>
      </c>
      <c r="AD230" t="s">
        <v>3699</v>
      </c>
    </row>
    <row r="231" spans="1:30" x14ac:dyDescent="0.25">
      <c r="A231">
        <v>7224</v>
      </c>
      <c r="B231" t="s">
        <v>576</v>
      </c>
      <c r="C231" t="s">
        <v>620</v>
      </c>
      <c r="D231" s="11">
        <f t="shared" si="3"/>
        <v>24603.7</v>
      </c>
      <c r="E231">
        <v>0</v>
      </c>
      <c r="F231">
        <v>0</v>
      </c>
      <c r="G231">
        <v>0</v>
      </c>
      <c r="H231">
        <v>0</v>
      </c>
      <c r="I231">
        <v>3444.5</v>
      </c>
      <c r="J231">
        <v>738.11</v>
      </c>
      <c r="K231">
        <v>615.09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19806</v>
      </c>
      <c r="T231" s="2">
        <v>45352</v>
      </c>
      <c r="V231" t="s">
        <v>31</v>
      </c>
      <c r="W231">
        <v>105408</v>
      </c>
      <c r="X231">
        <v>0</v>
      </c>
      <c r="Y231" t="s">
        <v>551</v>
      </c>
      <c r="Z231">
        <v>0</v>
      </c>
      <c r="AA231" t="s">
        <v>3086</v>
      </c>
      <c r="AB231">
        <v>0</v>
      </c>
      <c r="AC231">
        <v>0.13</v>
      </c>
      <c r="AD231" t="s">
        <v>3747</v>
      </c>
    </row>
    <row r="232" spans="1:30" x14ac:dyDescent="0.25">
      <c r="A232">
        <v>7225</v>
      </c>
      <c r="B232" t="s">
        <v>577</v>
      </c>
      <c r="C232" t="s">
        <v>715</v>
      </c>
      <c r="D232" s="11">
        <f t="shared" si="3"/>
        <v>18587.47</v>
      </c>
      <c r="E232">
        <v>0</v>
      </c>
      <c r="F232">
        <v>0</v>
      </c>
      <c r="G232">
        <v>0</v>
      </c>
      <c r="H232">
        <v>0</v>
      </c>
      <c r="I232">
        <v>2602.1799999999998</v>
      </c>
      <c r="J232">
        <v>557.61</v>
      </c>
      <c r="K232">
        <v>464.68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14963</v>
      </c>
      <c r="T232" s="2">
        <v>45369</v>
      </c>
      <c r="V232" t="s">
        <v>31</v>
      </c>
      <c r="W232">
        <v>2808</v>
      </c>
      <c r="X232">
        <v>0</v>
      </c>
      <c r="Y232" t="s">
        <v>551</v>
      </c>
      <c r="Z232">
        <v>0</v>
      </c>
      <c r="AA232" t="s">
        <v>3086</v>
      </c>
      <c r="AB232">
        <v>0</v>
      </c>
      <c r="AC232">
        <v>0.46</v>
      </c>
      <c r="AD232" t="s">
        <v>3748</v>
      </c>
    </row>
    <row r="233" spans="1:30" x14ac:dyDescent="0.25">
      <c r="A233">
        <v>7227</v>
      </c>
      <c r="B233" t="s">
        <v>579</v>
      </c>
      <c r="C233" t="s">
        <v>717</v>
      </c>
      <c r="D233" s="11">
        <f t="shared" si="3"/>
        <v>15575.21</v>
      </c>
      <c r="E233">
        <v>0</v>
      </c>
      <c r="F233">
        <v>0</v>
      </c>
      <c r="G233">
        <v>0</v>
      </c>
      <c r="H233">
        <v>0</v>
      </c>
      <c r="I233">
        <v>2180.56</v>
      </c>
      <c r="J233">
        <v>467.26</v>
      </c>
      <c r="K233">
        <v>389.39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12538</v>
      </c>
      <c r="T233" s="2">
        <v>45376</v>
      </c>
      <c r="V233" t="s">
        <v>31</v>
      </c>
      <c r="W233">
        <v>2808</v>
      </c>
      <c r="X233">
        <v>0</v>
      </c>
      <c r="Y233" t="s">
        <v>551</v>
      </c>
      <c r="Z233">
        <v>0</v>
      </c>
      <c r="AA233" t="s">
        <v>3086</v>
      </c>
      <c r="AB233">
        <v>0</v>
      </c>
      <c r="AC233">
        <v>-0.28000000000000003</v>
      </c>
      <c r="AD233" t="s">
        <v>3749</v>
      </c>
    </row>
    <row r="234" spans="1:30" x14ac:dyDescent="0.25">
      <c r="A234">
        <v>7235</v>
      </c>
      <c r="B234" t="s">
        <v>656</v>
      </c>
      <c r="C234" t="s">
        <v>722</v>
      </c>
      <c r="D234" s="11">
        <f t="shared" si="3"/>
        <v>31973.86</v>
      </c>
      <c r="E234">
        <v>0</v>
      </c>
      <c r="F234">
        <v>0</v>
      </c>
      <c r="G234">
        <v>0</v>
      </c>
      <c r="H234">
        <v>0</v>
      </c>
      <c r="I234">
        <v>4476.3100000000004</v>
      </c>
      <c r="J234">
        <v>959.21</v>
      </c>
      <c r="K234">
        <v>799.34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25739</v>
      </c>
      <c r="T234" s="2">
        <v>45405</v>
      </c>
      <c r="V234" t="s">
        <v>31</v>
      </c>
      <c r="W234">
        <v>105408</v>
      </c>
      <c r="X234">
        <v>0</v>
      </c>
      <c r="Y234" t="s">
        <v>551</v>
      </c>
      <c r="Z234">
        <v>0</v>
      </c>
      <c r="AA234" t="s">
        <v>3122</v>
      </c>
      <c r="AB234">
        <v>0</v>
      </c>
      <c r="AC234">
        <v>0.19</v>
      </c>
      <c r="AD234" t="s">
        <v>3750</v>
      </c>
    </row>
    <row r="235" spans="1:30" x14ac:dyDescent="0.25">
      <c r="A235">
        <v>7238</v>
      </c>
      <c r="B235" t="s">
        <v>658</v>
      </c>
      <c r="C235" t="s">
        <v>724</v>
      </c>
      <c r="D235" s="11">
        <f t="shared" si="3"/>
        <v>18766.5</v>
      </c>
      <c r="E235">
        <v>0</v>
      </c>
      <c r="F235">
        <v>0</v>
      </c>
      <c r="G235">
        <v>0</v>
      </c>
      <c r="H235">
        <v>0</v>
      </c>
      <c r="I235">
        <v>2627.33</v>
      </c>
      <c r="J235">
        <v>563</v>
      </c>
      <c r="K235">
        <v>469.17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15107</v>
      </c>
      <c r="T235" s="2">
        <v>45400</v>
      </c>
      <c r="V235" t="s">
        <v>31</v>
      </c>
      <c r="W235">
        <v>119906</v>
      </c>
      <c r="X235">
        <v>0</v>
      </c>
      <c r="Y235" t="s">
        <v>551</v>
      </c>
      <c r="Z235">
        <v>0</v>
      </c>
      <c r="AA235" t="s">
        <v>3086</v>
      </c>
      <c r="AB235">
        <v>0</v>
      </c>
      <c r="AC235">
        <v>-0.1</v>
      </c>
      <c r="AD235" t="s">
        <v>3751</v>
      </c>
    </row>
    <row r="236" spans="1:30" x14ac:dyDescent="0.25">
      <c r="A236">
        <v>7240</v>
      </c>
      <c r="B236" t="s">
        <v>660</v>
      </c>
      <c r="C236" t="s">
        <v>725</v>
      </c>
      <c r="D236" s="11">
        <f t="shared" si="3"/>
        <v>24556.5</v>
      </c>
      <c r="E236">
        <v>0</v>
      </c>
      <c r="F236">
        <v>0</v>
      </c>
      <c r="G236">
        <v>0</v>
      </c>
      <c r="H236">
        <v>0</v>
      </c>
      <c r="I236">
        <v>3437.9</v>
      </c>
      <c r="J236">
        <v>736.69</v>
      </c>
      <c r="K236">
        <v>613.91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19768</v>
      </c>
      <c r="T236" s="2">
        <v>45400</v>
      </c>
      <c r="V236" t="s">
        <v>31</v>
      </c>
      <c r="W236">
        <v>2808</v>
      </c>
      <c r="X236">
        <v>0</v>
      </c>
      <c r="Y236" t="s">
        <v>551</v>
      </c>
      <c r="Z236">
        <v>0</v>
      </c>
      <c r="AA236" t="s">
        <v>3086</v>
      </c>
      <c r="AB236">
        <v>0</v>
      </c>
      <c r="AC236">
        <v>0.04</v>
      </c>
      <c r="AD236" t="s">
        <v>3752</v>
      </c>
    </row>
    <row r="237" spans="1:30" x14ac:dyDescent="0.25">
      <c r="A237">
        <v>7241</v>
      </c>
      <c r="B237" t="s">
        <v>661</v>
      </c>
      <c r="C237" t="s">
        <v>726</v>
      </c>
      <c r="D237" s="11">
        <f t="shared" si="3"/>
        <v>23675.83</v>
      </c>
      <c r="E237">
        <v>0</v>
      </c>
      <c r="F237">
        <v>0</v>
      </c>
      <c r="G237">
        <v>0</v>
      </c>
      <c r="H237">
        <v>0</v>
      </c>
      <c r="I237">
        <v>3314.65</v>
      </c>
      <c r="J237">
        <v>710.28</v>
      </c>
      <c r="K237">
        <v>591.9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19059</v>
      </c>
      <c r="T237" s="2">
        <v>45400</v>
      </c>
      <c r="V237" t="s">
        <v>31</v>
      </c>
      <c r="W237">
        <v>105408</v>
      </c>
      <c r="X237">
        <v>0</v>
      </c>
      <c r="Y237" t="s">
        <v>551</v>
      </c>
      <c r="Z237">
        <v>0</v>
      </c>
      <c r="AA237" t="s">
        <v>3086</v>
      </c>
      <c r="AB237">
        <v>0</v>
      </c>
      <c r="AC237">
        <v>-0.27</v>
      </c>
      <c r="AD237" t="s">
        <v>3753</v>
      </c>
    </row>
    <row r="238" spans="1:30" x14ac:dyDescent="0.25">
      <c r="A238">
        <v>7243</v>
      </c>
      <c r="B238" t="s">
        <v>663</v>
      </c>
      <c r="C238" t="s">
        <v>728</v>
      </c>
      <c r="D238" s="11">
        <f t="shared" si="3"/>
        <v>12093.05</v>
      </c>
      <c r="E238">
        <v>0</v>
      </c>
      <c r="F238">
        <v>0</v>
      </c>
      <c r="G238">
        <v>0</v>
      </c>
      <c r="H238">
        <v>0</v>
      </c>
      <c r="I238">
        <v>1692.96</v>
      </c>
      <c r="J238">
        <v>362.78</v>
      </c>
      <c r="K238">
        <v>302.31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9735</v>
      </c>
      <c r="T238" s="2">
        <v>45400</v>
      </c>
      <c r="V238" t="s">
        <v>31</v>
      </c>
      <c r="W238">
        <v>126502</v>
      </c>
      <c r="X238">
        <v>0</v>
      </c>
      <c r="Y238" t="s">
        <v>551</v>
      </c>
      <c r="Z238">
        <v>0</v>
      </c>
      <c r="AA238" t="s">
        <v>3231</v>
      </c>
      <c r="AB238">
        <v>0</v>
      </c>
      <c r="AC238">
        <v>0.49</v>
      </c>
      <c r="AD238" t="s">
        <v>3754</v>
      </c>
    </row>
    <row r="239" spans="1:30" x14ac:dyDescent="0.25">
      <c r="A239">
        <v>7246</v>
      </c>
      <c r="B239" t="s">
        <v>665</v>
      </c>
      <c r="C239" t="s">
        <v>732</v>
      </c>
      <c r="D239" s="11">
        <f t="shared" si="3"/>
        <v>26055.809999999998</v>
      </c>
      <c r="E239">
        <v>0</v>
      </c>
      <c r="F239">
        <v>0</v>
      </c>
      <c r="G239">
        <v>0</v>
      </c>
      <c r="H239">
        <v>0</v>
      </c>
      <c r="I239">
        <v>3647.76</v>
      </c>
      <c r="J239">
        <v>781.66</v>
      </c>
      <c r="K239">
        <v>651.39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20975</v>
      </c>
      <c r="T239" s="2">
        <v>45400</v>
      </c>
      <c r="V239" t="s">
        <v>31</v>
      </c>
      <c r="W239">
        <v>105408</v>
      </c>
      <c r="X239">
        <v>0</v>
      </c>
      <c r="Y239" t="s">
        <v>551</v>
      </c>
      <c r="Z239">
        <v>0</v>
      </c>
      <c r="AA239" t="s">
        <v>3086</v>
      </c>
      <c r="AB239">
        <v>0</v>
      </c>
      <c r="AC239">
        <v>0.38</v>
      </c>
      <c r="AD239" t="s">
        <v>3755</v>
      </c>
    </row>
    <row r="240" spans="1:30" x14ac:dyDescent="0.25">
      <c r="A240">
        <v>7247</v>
      </c>
      <c r="B240" t="s">
        <v>666</v>
      </c>
      <c r="C240" t="s">
        <v>733</v>
      </c>
      <c r="D240" s="11">
        <f t="shared" si="3"/>
        <v>18083.3</v>
      </c>
      <c r="E240">
        <v>0</v>
      </c>
      <c r="F240">
        <v>0</v>
      </c>
      <c r="G240">
        <v>0</v>
      </c>
      <c r="H240">
        <v>0</v>
      </c>
      <c r="I240">
        <v>2531.6999999999998</v>
      </c>
      <c r="J240">
        <v>542.51</v>
      </c>
      <c r="K240">
        <v>452.09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14557</v>
      </c>
      <c r="T240" s="2">
        <v>45400</v>
      </c>
      <c r="V240" t="s">
        <v>31</v>
      </c>
      <c r="W240">
        <v>105408</v>
      </c>
      <c r="X240">
        <v>0</v>
      </c>
      <c r="Y240" t="s">
        <v>551</v>
      </c>
      <c r="Z240">
        <v>0</v>
      </c>
      <c r="AA240" t="s">
        <v>3122</v>
      </c>
      <c r="AB240">
        <v>0</v>
      </c>
      <c r="AC240">
        <v>-0.24</v>
      </c>
      <c r="AD240" t="s">
        <v>3756</v>
      </c>
    </row>
    <row r="241" spans="1:30" x14ac:dyDescent="0.25">
      <c r="A241">
        <v>7249</v>
      </c>
      <c r="B241" t="s">
        <v>667</v>
      </c>
      <c r="C241" t="s">
        <v>734</v>
      </c>
      <c r="D241" s="11">
        <f t="shared" si="3"/>
        <v>14433.51</v>
      </c>
      <c r="E241">
        <v>0</v>
      </c>
      <c r="F241">
        <v>0</v>
      </c>
      <c r="G241">
        <v>0</v>
      </c>
      <c r="H241">
        <v>0</v>
      </c>
      <c r="I241">
        <v>2020.67</v>
      </c>
      <c r="J241">
        <v>433</v>
      </c>
      <c r="K241">
        <v>360.84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11619</v>
      </c>
      <c r="T241" s="2">
        <v>45404</v>
      </c>
      <c r="V241" t="s">
        <v>31</v>
      </c>
      <c r="W241">
        <v>105408</v>
      </c>
      <c r="X241">
        <v>0</v>
      </c>
      <c r="Y241" t="s">
        <v>551</v>
      </c>
      <c r="Z241">
        <v>0</v>
      </c>
      <c r="AA241" t="s">
        <v>3086</v>
      </c>
      <c r="AB241">
        <v>0</v>
      </c>
      <c r="AC241">
        <v>0.11</v>
      </c>
      <c r="AD241" t="s">
        <v>3610</v>
      </c>
    </row>
    <row r="242" spans="1:30" x14ac:dyDescent="0.25">
      <c r="A242">
        <v>7250</v>
      </c>
      <c r="B242" t="s">
        <v>668</v>
      </c>
      <c r="C242" t="s">
        <v>735</v>
      </c>
      <c r="D242" s="11">
        <f t="shared" si="3"/>
        <v>24830.989999999998</v>
      </c>
      <c r="E242">
        <v>0</v>
      </c>
      <c r="F242">
        <v>0</v>
      </c>
      <c r="G242">
        <v>0</v>
      </c>
      <c r="H242">
        <v>0</v>
      </c>
      <c r="I242">
        <v>3476.3</v>
      </c>
      <c r="J242">
        <v>744.92</v>
      </c>
      <c r="K242">
        <v>620.77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19989</v>
      </c>
      <c r="T242" s="2">
        <v>45405</v>
      </c>
      <c r="V242" t="s">
        <v>31</v>
      </c>
      <c r="W242">
        <v>107909</v>
      </c>
      <c r="X242">
        <v>0</v>
      </c>
      <c r="Y242" t="s">
        <v>551</v>
      </c>
      <c r="Z242">
        <v>0</v>
      </c>
      <c r="AA242" t="s">
        <v>3086</v>
      </c>
      <c r="AB242">
        <v>0</v>
      </c>
      <c r="AC242">
        <v>0.26</v>
      </c>
      <c r="AD242" t="s">
        <v>3757</v>
      </c>
    </row>
    <row r="243" spans="1:30" x14ac:dyDescent="0.25">
      <c r="A243">
        <v>7251</v>
      </c>
      <c r="B243" t="s">
        <v>669</v>
      </c>
      <c r="C243" t="s">
        <v>736</v>
      </c>
      <c r="D243" s="11">
        <f t="shared" si="3"/>
        <v>52804.91</v>
      </c>
      <c r="E243">
        <v>0</v>
      </c>
      <c r="F243">
        <v>0</v>
      </c>
      <c r="G243">
        <v>0</v>
      </c>
      <c r="H243">
        <v>0</v>
      </c>
      <c r="I243">
        <v>7392.65</v>
      </c>
      <c r="J243">
        <v>1584.14</v>
      </c>
      <c r="K243">
        <v>1320.12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42508</v>
      </c>
      <c r="T243" s="2">
        <v>45405</v>
      </c>
      <c r="V243" t="s">
        <v>31</v>
      </c>
      <c r="W243">
        <v>105408</v>
      </c>
      <c r="X243">
        <v>0</v>
      </c>
      <c r="Y243" t="s">
        <v>551</v>
      </c>
      <c r="Z243">
        <v>0</v>
      </c>
      <c r="AA243" t="s">
        <v>3086</v>
      </c>
      <c r="AB243">
        <v>0</v>
      </c>
      <c r="AC243">
        <v>0.24</v>
      </c>
      <c r="AD243" t="s">
        <v>3758</v>
      </c>
    </row>
    <row r="244" spans="1:30" x14ac:dyDescent="0.25">
      <c r="A244">
        <v>7252</v>
      </c>
      <c r="B244" t="s">
        <v>670</v>
      </c>
      <c r="C244" t="s">
        <v>737</v>
      </c>
      <c r="D244" s="11">
        <f t="shared" si="3"/>
        <v>15552.75</v>
      </c>
      <c r="E244">
        <v>0</v>
      </c>
      <c r="F244">
        <v>0</v>
      </c>
      <c r="G244">
        <v>0</v>
      </c>
      <c r="H244">
        <v>0</v>
      </c>
      <c r="I244">
        <v>2177.36</v>
      </c>
      <c r="J244">
        <v>466.58</v>
      </c>
      <c r="K244">
        <v>388.81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12520</v>
      </c>
      <c r="T244" s="2">
        <v>45405</v>
      </c>
      <c r="V244" t="s">
        <v>31</v>
      </c>
      <c r="W244">
        <v>105408</v>
      </c>
      <c r="X244">
        <v>0</v>
      </c>
      <c r="Y244" t="s">
        <v>551</v>
      </c>
      <c r="Z244">
        <v>0</v>
      </c>
      <c r="AA244" t="s">
        <v>3122</v>
      </c>
      <c r="AB244">
        <v>0</v>
      </c>
      <c r="AC244">
        <v>0.17</v>
      </c>
      <c r="AD244" t="s">
        <v>3699</v>
      </c>
    </row>
    <row r="245" spans="1:30" x14ac:dyDescent="0.25">
      <c r="A245">
        <v>7253</v>
      </c>
      <c r="B245" t="s">
        <v>671</v>
      </c>
      <c r="C245" t="s">
        <v>738</v>
      </c>
      <c r="D245" s="11">
        <f t="shared" si="3"/>
        <v>75316.759999999995</v>
      </c>
      <c r="E245">
        <v>0</v>
      </c>
      <c r="F245">
        <v>0</v>
      </c>
      <c r="G245">
        <v>0</v>
      </c>
      <c r="H245">
        <v>0</v>
      </c>
      <c r="I245">
        <v>10544.34</v>
      </c>
      <c r="J245">
        <v>2259.5</v>
      </c>
      <c r="K245">
        <v>1882.92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60630</v>
      </c>
      <c r="T245" s="2">
        <v>45405</v>
      </c>
      <c r="V245" t="s">
        <v>31</v>
      </c>
      <c r="W245">
        <v>105408</v>
      </c>
      <c r="X245">
        <v>0</v>
      </c>
      <c r="Y245" t="s">
        <v>551</v>
      </c>
      <c r="Z245">
        <v>0</v>
      </c>
      <c r="AA245" t="s">
        <v>3083</v>
      </c>
      <c r="AB245">
        <v>0</v>
      </c>
      <c r="AC245">
        <v>0.06</v>
      </c>
      <c r="AD245" t="s">
        <v>3759</v>
      </c>
    </row>
    <row r="246" spans="1:30" x14ac:dyDescent="0.25">
      <c r="A246">
        <v>7254</v>
      </c>
      <c r="B246" t="s">
        <v>672</v>
      </c>
      <c r="C246" t="s">
        <v>739</v>
      </c>
      <c r="D246" s="11">
        <f t="shared" si="3"/>
        <v>73990.16</v>
      </c>
      <c r="E246">
        <v>0</v>
      </c>
      <c r="F246">
        <v>0</v>
      </c>
      <c r="G246">
        <v>0</v>
      </c>
      <c r="H246">
        <v>0</v>
      </c>
      <c r="I246">
        <v>10358.68</v>
      </c>
      <c r="J246">
        <v>2219.7199999999998</v>
      </c>
      <c r="K246">
        <v>1849.76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59562</v>
      </c>
      <c r="T246" s="2">
        <v>45405</v>
      </c>
      <c r="V246" t="s">
        <v>31</v>
      </c>
      <c r="W246">
        <v>126205</v>
      </c>
      <c r="X246">
        <v>0</v>
      </c>
      <c r="Y246" t="s">
        <v>551</v>
      </c>
      <c r="Z246">
        <v>0</v>
      </c>
      <c r="AA246" t="s">
        <v>3083</v>
      </c>
      <c r="AB246">
        <v>0</v>
      </c>
      <c r="AC246">
        <v>-0.42</v>
      </c>
      <c r="AD246" t="s">
        <v>3760</v>
      </c>
    </row>
    <row r="247" spans="1:30" x14ac:dyDescent="0.25">
      <c r="A247">
        <v>7259</v>
      </c>
      <c r="B247" t="s">
        <v>745</v>
      </c>
      <c r="C247" t="s">
        <v>746</v>
      </c>
      <c r="D247" s="11">
        <f t="shared" si="3"/>
        <v>18320.599999999999</v>
      </c>
      <c r="E247">
        <v>0</v>
      </c>
      <c r="F247">
        <v>0</v>
      </c>
      <c r="G247">
        <v>0</v>
      </c>
      <c r="H247">
        <v>0</v>
      </c>
      <c r="I247">
        <v>2564.94</v>
      </c>
      <c r="J247">
        <v>549.63</v>
      </c>
      <c r="K247">
        <v>458.03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14748</v>
      </c>
      <c r="T247" s="2">
        <v>45422</v>
      </c>
      <c r="V247" t="s">
        <v>31</v>
      </c>
      <c r="W247">
        <v>2808</v>
      </c>
      <c r="X247">
        <v>0</v>
      </c>
      <c r="Y247" t="s">
        <v>551</v>
      </c>
      <c r="Z247">
        <v>0</v>
      </c>
      <c r="AA247" t="s">
        <v>3086</v>
      </c>
      <c r="AB247">
        <v>0</v>
      </c>
      <c r="AC247">
        <v>-0.44</v>
      </c>
      <c r="AD247" t="s">
        <v>3592</v>
      </c>
    </row>
    <row r="248" spans="1:30" x14ac:dyDescent="0.25">
      <c r="A248">
        <v>7261</v>
      </c>
      <c r="B248" t="s">
        <v>749</v>
      </c>
      <c r="C248" t="s">
        <v>750</v>
      </c>
      <c r="D248" s="11">
        <f t="shared" si="3"/>
        <v>20970.28</v>
      </c>
      <c r="E248">
        <v>0</v>
      </c>
      <c r="F248">
        <v>0</v>
      </c>
      <c r="G248">
        <v>0</v>
      </c>
      <c r="H248">
        <v>0</v>
      </c>
      <c r="I248">
        <v>2935.89</v>
      </c>
      <c r="J248">
        <v>629.12</v>
      </c>
      <c r="K248">
        <v>524.27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16881</v>
      </c>
      <c r="T248" s="2">
        <v>45422</v>
      </c>
      <c r="V248" t="s">
        <v>31</v>
      </c>
      <c r="W248">
        <v>125707</v>
      </c>
      <c r="X248">
        <v>0</v>
      </c>
      <c r="Y248" t="s">
        <v>551</v>
      </c>
      <c r="Z248">
        <v>0</v>
      </c>
      <c r="AA248" t="s">
        <v>3083</v>
      </c>
      <c r="AB248">
        <v>0</v>
      </c>
      <c r="AC248">
        <v>-0.35</v>
      </c>
      <c r="AD248" t="s">
        <v>3761</v>
      </c>
    </row>
    <row r="249" spans="1:30" x14ac:dyDescent="0.25">
      <c r="A249">
        <v>7267</v>
      </c>
      <c r="B249" t="s">
        <v>759</v>
      </c>
      <c r="C249" t="s">
        <v>760</v>
      </c>
      <c r="D249" s="11">
        <f t="shared" si="3"/>
        <v>16745.36</v>
      </c>
      <c r="E249">
        <v>0</v>
      </c>
      <c r="F249">
        <v>0</v>
      </c>
      <c r="G249">
        <v>0</v>
      </c>
      <c r="H249">
        <v>0</v>
      </c>
      <c r="I249">
        <v>2344.36</v>
      </c>
      <c r="J249">
        <v>502.36</v>
      </c>
      <c r="K249">
        <v>418.64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13480</v>
      </c>
      <c r="T249" s="2">
        <v>45415</v>
      </c>
      <c r="V249" t="s">
        <v>31</v>
      </c>
      <c r="W249">
        <v>1508</v>
      </c>
      <c r="X249">
        <v>0</v>
      </c>
      <c r="Y249" t="s">
        <v>551</v>
      </c>
      <c r="Z249">
        <v>0</v>
      </c>
      <c r="AA249" t="s">
        <v>3122</v>
      </c>
      <c r="AB249">
        <v>0</v>
      </c>
      <c r="AC249">
        <v>-0.1</v>
      </c>
      <c r="AD249" t="s">
        <v>3762</v>
      </c>
    </row>
    <row r="250" spans="1:30" x14ac:dyDescent="0.25">
      <c r="A250">
        <v>7272</v>
      </c>
      <c r="B250" t="s">
        <v>1347</v>
      </c>
      <c r="C250" t="s">
        <v>1348</v>
      </c>
      <c r="D250" s="11">
        <f t="shared" si="3"/>
        <v>73957.67</v>
      </c>
      <c r="E250">
        <v>0</v>
      </c>
      <c r="F250">
        <v>0</v>
      </c>
      <c r="G250">
        <v>0</v>
      </c>
      <c r="H250">
        <v>0</v>
      </c>
      <c r="I250">
        <v>10354.02</v>
      </c>
      <c r="J250">
        <v>2218.7199999999998</v>
      </c>
      <c r="K250">
        <v>1848.93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59536</v>
      </c>
      <c r="T250" s="2">
        <v>45432</v>
      </c>
      <c r="V250" t="s">
        <v>31</v>
      </c>
      <c r="W250">
        <v>2808</v>
      </c>
      <c r="X250">
        <v>0</v>
      </c>
      <c r="Y250" t="s">
        <v>551</v>
      </c>
      <c r="Z250">
        <v>0</v>
      </c>
      <c r="AA250" t="s">
        <v>3086</v>
      </c>
      <c r="AB250">
        <v>0</v>
      </c>
      <c r="AC250">
        <v>0.42</v>
      </c>
      <c r="AD250" t="s">
        <v>3763</v>
      </c>
    </row>
    <row r="251" spans="1:30" x14ac:dyDescent="0.25">
      <c r="A251">
        <v>7276</v>
      </c>
      <c r="B251" t="s">
        <v>1352</v>
      </c>
      <c r="C251" t="s">
        <v>1353</v>
      </c>
      <c r="D251" s="11">
        <f t="shared" si="3"/>
        <v>19494.53</v>
      </c>
      <c r="E251">
        <v>0</v>
      </c>
      <c r="F251">
        <v>0</v>
      </c>
      <c r="G251">
        <v>0</v>
      </c>
      <c r="H251">
        <v>0</v>
      </c>
      <c r="I251">
        <v>2729.3</v>
      </c>
      <c r="J251">
        <v>584.85</v>
      </c>
      <c r="K251">
        <v>487.38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15693</v>
      </c>
      <c r="T251" s="2">
        <v>45428</v>
      </c>
      <c r="V251" t="s">
        <v>31</v>
      </c>
      <c r="W251">
        <v>105408</v>
      </c>
      <c r="X251">
        <v>0</v>
      </c>
      <c r="Y251" t="s">
        <v>551</v>
      </c>
      <c r="Z251">
        <v>0</v>
      </c>
      <c r="AA251" t="s">
        <v>3086</v>
      </c>
      <c r="AB251">
        <v>0</v>
      </c>
      <c r="AC251">
        <v>-0.47</v>
      </c>
      <c r="AD251" t="s">
        <v>3764</v>
      </c>
    </row>
    <row r="252" spans="1:30" x14ac:dyDescent="0.25">
      <c r="A252">
        <v>7280</v>
      </c>
      <c r="B252" t="s">
        <v>1448</v>
      </c>
      <c r="C252" t="s">
        <v>1503</v>
      </c>
      <c r="D252" s="11">
        <f t="shared" si="3"/>
        <v>25688.1</v>
      </c>
      <c r="E252">
        <v>0</v>
      </c>
      <c r="F252">
        <v>0</v>
      </c>
      <c r="G252">
        <v>0</v>
      </c>
      <c r="H252">
        <v>0</v>
      </c>
      <c r="I252">
        <v>3596.28</v>
      </c>
      <c r="J252">
        <v>770.63</v>
      </c>
      <c r="K252">
        <v>642.19000000000005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20679</v>
      </c>
      <c r="T252" s="2">
        <v>45544</v>
      </c>
      <c r="V252" t="s">
        <v>31</v>
      </c>
      <c r="W252">
        <v>114505</v>
      </c>
      <c r="X252">
        <v>0</v>
      </c>
      <c r="Y252" t="s">
        <v>551</v>
      </c>
      <c r="Z252">
        <v>0</v>
      </c>
      <c r="AA252" t="s">
        <v>3086</v>
      </c>
      <c r="AB252">
        <v>0</v>
      </c>
      <c r="AC252">
        <v>0.33</v>
      </c>
      <c r="AD252" t="s">
        <v>3765</v>
      </c>
    </row>
    <row r="253" spans="1:30" x14ac:dyDescent="0.25">
      <c r="A253">
        <v>7282</v>
      </c>
      <c r="B253" t="s">
        <v>1467</v>
      </c>
      <c r="C253" t="s">
        <v>1505</v>
      </c>
      <c r="D253" s="11">
        <f t="shared" si="3"/>
        <v>26232.350000000002</v>
      </c>
      <c r="E253">
        <v>0</v>
      </c>
      <c r="F253">
        <v>0</v>
      </c>
      <c r="G253">
        <v>0</v>
      </c>
      <c r="H253">
        <v>0</v>
      </c>
      <c r="I253">
        <v>3672.56</v>
      </c>
      <c r="J253">
        <v>786.98</v>
      </c>
      <c r="K253">
        <v>655.81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21117</v>
      </c>
      <c r="T253" s="2">
        <v>45455</v>
      </c>
      <c r="V253" t="s">
        <v>31</v>
      </c>
      <c r="W253">
        <v>2907</v>
      </c>
      <c r="X253">
        <v>0</v>
      </c>
      <c r="Y253" t="s">
        <v>551</v>
      </c>
      <c r="Z253">
        <v>0</v>
      </c>
      <c r="AA253" t="s">
        <v>3086</v>
      </c>
      <c r="AB253">
        <v>0</v>
      </c>
      <c r="AC253">
        <v>-0.18</v>
      </c>
      <c r="AD253" t="s">
        <v>3766</v>
      </c>
    </row>
    <row r="254" spans="1:30" x14ac:dyDescent="0.25">
      <c r="A254">
        <v>7286</v>
      </c>
      <c r="B254" t="s">
        <v>1455</v>
      </c>
      <c r="C254" t="s">
        <v>1509</v>
      </c>
      <c r="D254" s="11">
        <f t="shared" si="3"/>
        <v>34362.660000000003</v>
      </c>
      <c r="E254">
        <v>0</v>
      </c>
      <c r="F254">
        <v>0</v>
      </c>
      <c r="G254">
        <v>0</v>
      </c>
      <c r="H254">
        <v>0</v>
      </c>
      <c r="I254">
        <v>4810.7299999999996</v>
      </c>
      <c r="J254">
        <v>1030.8699999999999</v>
      </c>
      <c r="K254">
        <v>859.06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27662</v>
      </c>
      <c r="T254" s="2">
        <v>45453</v>
      </c>
      <c r="V254" t="s">
        <v>31</v>
      </c>
      <c r="W254">
        <v>105408</v>
      </c>
      <c r="X254">
        <v>0</v>
      </c>
      <c r="Y254" t="s">
        <v>551</v>
      </c>
      <c r="Z254">
        <v>0</v>
      </c>
      <c r="AA254" t="s">
        <v>3122</v>
      </c>
      <c r="AB254">
        <v>0</v>
      </c>
      <c r="AC254">
        <v>0.28000000000000003</v>
      </c>
      <c r="AD254" t="s">
        <v>3767</v>
      </c>
    </row>
    <row r="255" spans="1:30" x14ac:dyDescent="0.25">
      <c r="A255">
        <v>7294</v>
      </c>
      <c r="B255" t="s">
        <v>1466</v>
      </c>
      <c r="C255" t="s">
        <v>1517</v>
      </c>
      <c r="D255" s="11">
        <f t="shared" si="3"/>
        <v>40424.86</v>
      </c>
      <c r="E255">
        <v>0</v>
      </c>
      <c r="F255">
        <v>0</v>
      </c>
      <c r="G255">
        <v>0</v>
      </c>
      <c r="H255">
        <v>0</v>
      </c>
      <c r="I255">
        <v>5659.49</v>
      </c>
      <c r="J255">
        <v>1212.75</v>
      </c>
      <c r="K255">
        <v>1010.62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32542</v>
      </c>
      <c r="T255" s="2">
        <v>45455</v>
      </c>
      <c r="V255" t="s">
        <v>31</v>
      </c>
      <c r="W255">
        <v>105408</v>
      </c>
      <c r="X255">
        <v>0</v>
      </c>
      <c r="Y255" t="s">
        <v>551</v>
      </c>
      <c r="Z255">
        <v>0</v>
      </c>
      <c r="AA255" t="s">
        <v>3122</v>
      </c>
      <c r="AB255">
        <v>0</v>
      </c>
      <c r="AC255">
        <v>-0.01</v>
      </c>
      <c r="AD255" t="s">
        <v>3768</v>
      </c>
    </row>
    <row r="256" spans="1:30" x14ac:dyDescent="0.25">
      <c r="A256">
        <v>7295</v>
      </c>
      <c r="B256" t="s">
        <v>1473</v>
      </c>
      <c r="C256" t="s">
        <v>1518</v>
      </c>
      <c r="D256" s="11">
        <f t="shared" si="3"/>
        <v>18027.22</v>
      </c>
      <c r="E256">
        <v>0</v>
      </c>
      <c r="F256">
        <v>0</v>
      </c>
      <c r="G256">
        <v>0</v>
      </c>
      <c r="H256">
        <v>0</v>
      </c>
      <c r="I256">
        <v>2523.75</v>
      </c>
      <c r="J256">
        <v>540.79999999999995</v>
      </c>
      <c r="K256">
        <v>450.67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14512</v>
      </c>
      <c r="T256" s="2">
        <v>45456</v>
      </c>
      <c r="V256" t="s">
        <v>31</v>
      </c>
      <c r="W256">
        <v>2808</v>
      </c>
      <c r="X256">
        <v>0</v>
      </c>
      <c r="Y256" t="s">
        <v>551</v>
      </c>
      <c r="Z256">
        <v>0</v>
      </c>
      <c r="AA256" t="s">
        <v>3086</v>
      </c>
      <c r="AB256">
        <v>0</v>
      </c>
      <c r="AC256">
        <v>0.43</v>
      </c>
      <c r="AD256" t="s">
        <v>3769</v>
      </c>
    </row>
    <row r="257" spans="1:30" x14ac:dyDescent="0.25">
      <c r="A257">
        <v>7296</v>
      </c>
      <c r="B257" t="s">
        <v>1539</v>
      </c>
      <c r="C257" t="s">
        <v>1519</v>
      </c>
      <c r="D257" s="11">
        <f t="shared" si="3"/>
        <v>24744.140000000003</v>
      </c>
      <c r="E257">
        <v>0</v>
      </c>
      <c r="F257">
        <v>0</v>
      </c>
      <c r="G257">
        <v>0</v>
      </c>
      <c r="H257">
        <v>0</v>
      </c>
      <c r="I257">
        <v>3464.2</v>
      </c>
      <c r="J257">
        <v>742.33</v>
      </c>
      <c r="K257">
        <v>618.61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19919</v>
      </c>
      <c r="T257" s="2">
        <v>45468</v>
      </c>
      <c r="V257" t="s">
        <v>31</v>
      </c>
      <c r="W257">
        <v>2808</v>
      </c>
      <c r="X257">
        <v>0</v>
      </c>
      <c r="Y257" t="s">
        <v>551</v>
      </c>
      <c r="Z257">
        <v>0</v>
      </c>
      <c r="AA257" t="s">
        <v>3086</v>
      </c>
      <c r="AB257">
        <v>0</v>
      </c>
      <c r="AC257">
        <v>-0.1</v>
      </c>
      <c r="AD257" t="s">
        <v>3572</v>
      </c>
    </row>
    <row r="258" spans="1:30" x14ac:dyDescent="0.25">
      <c r="A258">
        <v>7297</v>
      </c>
      <c r="B258" t="s">
        <v>1540</v>
      </c>
      <c r="C258" t="s">
        <v>1520</v>
      </c>
      <c r="D258" s="11">
        <f t="shared" si="3"/>
        <v>33424.9</v>
      </c>
      <c r="E258">
        <v>0</v>
      </c>
      <c r="F258">
        <v>0</v>
      </c>
      <c r="G258">
        <v>0</v>
      </c>
      <c r="H258">
        <v>0</v>
      </c>
      <c r="I258">
        <v>4679.5200000000004</v>
      </c>
      <c r="J258">
        <v>1002.75</v>
      </c>
      <c r="K258">
        <v>835.63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26907</v>
      </c>
      <c r="T258" s="2">
        <v>45461</v>
      </c>
      <c r="V258" t="s">
        <v>31</v>
      </c>
      <c r="W258">
        <v>123305</v>
      </c>
      <c r="X258">
        <v>0</v>
      </c>
      <c r="Y258" t="s">
        <v>551</v>
      </c>
      <c r="Z258">
        <v>0</v>
      </c>
      <c r="AA258" t="s">
        <v>3086</v>
      </c>
      <c r="AB258">
        <v>0</v>
      </c>
      <c r="AC258">
        <v>-0.26</v>
      </c>
      <c r="AD258" t="s">
        <v>3586</v>
      </c>
    </row>
    <row r="259" spans="1:30" x14ac:dyDescent="0.25">
      <c r="A259">
        <v>7301</v>
      </c>
      <c r="B259" t="s">
        <v>2050</v>
      </c>
      <c r="C259" t="s">
        <v>1606</v>
      </c>
      <c r="D259" s="11">
        <f t="shared" ref="D259:D293" si="4">+E259+F259+Z259+S259+K259+J259+I259</f>
        <v>26713.02</v>
      </c>
      <c r="E259">
        <v>0</v>
      </c>
      <c r="F259">
        <v>0</v>
      </c>
      <c r="G259">
        <v>0</v>
      </c>
      <c r="H259">
        <v>0</v>
      </c>
      <c r="I259">
        <v>3739.81</v>
      </c>
      <c r="J259">
        <v>801.39</v>
      </c>
      <c r="K259">
        <v>667.82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21504</v>
      </c>
      <c r="T259" s="2">
        <v>45481</v>
      </c>
      <c r="V259" t="s">
        <v>31</v>
      </c>
      <c r="W259">
        <v>105408</v>
      </c>
      <c r="X259">
        <v>0</v>
      </c>
      <c r="Y259" t="s">
        <v>551</v>
      </c>
      <c r="Z259">
        <v>0</v>
      </c>
      <c r="AA259" t="s">
        <v>3231</v>
      </c>
      <c r="AB259">
        <v>0</v>
      </c>
      <c r="AC259">
        <v>0.09</v>
      </c>
      <c r="AD259" t="s">
        <v>3770</v>
      </c>
    </row>
    <row r="260" spans="1:30" x14ac:dyDescent="0.25">
      <c r="A260">
        <v>7304</v>
      </c>
      <c r="B260" t="s">
        <v>2059</v>
      </c>
      <c r="C260" t="s">
        <v>1609</v>
      </c>
      <c r="D260" s="11">
        <f t="shared" si="4"/>
        <v>14278.27</v>
      </c>
      <c r="E260">
        <v>0</v>
      </c>
      <c r="F260">
        <v>0</v>
      </c>
      <c r="G260">
        <v>0</v>
      </c>
      <c r="H260">
        <v>0</v>
      </c>
      <c r="I260">
        <v>1998.96</v>
      </c>
      <c r="J260">
        <v>428.35</v>
      </c>
      <c r="K260">
        <v>356.96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11494</v>
      </c>
      <c r="T260" s="2">
        <v>45485</v>
      </c>
      <c r="V260" t="s">
        <v>31</v>
      </c>
      <c r="W260">
        <v>105408</v>
      </c>
      <c r="X260">
        <v>0</v>
      </c>
      <c r="Y260" t="s">
        <v>551</v>
      </c>
      <c r="Z260">
        <v>0</v>
      </c>
      <c r="AA260" t="s">
        <v>3231</v>
      </c>
      <c r="AB260">
        <v>0</v>
      </c>
      <c r="AC260">
        <v>-0.02</v>
      </c>
      <c r="AD260" t="s">
        <v>3771</v>
      </c>
    </row>
    <row r="261" spans="1:30" x14ac:dyDescent="0.25">
      <c r="A261">
        <v>7310</v>
      </c>
      <c r="B261" t="s">
        <v>2072</v>
      </c>
      <c r="C261" t="s">
        <v>1615</v>
      </c>
      <c r="D261" s="11">
        <f t="shared" si="4"/>
        <v>19018.52</v>
      </c>
      <c r="E261">
        <v>0</v>
      </c>
      <c r="F261">
        <v>0</v>
      </c>
      <c r="G261">
        <v>0</v>
      </c>
      <c r="H261">
        <v>0</v>
      </c>
      <c r="I261">
        <v>2662.53</v>
      </c>
      <c r="J261">
        <v>570.54</v>
      </c>
      <c r="K261">
        <v>475.45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15310</v>
      </c>
      <c r="T261" s="2">
        <v>45498</v>
      </c>
      <c r="V261" t="s">
        <v>31</v>
      </c>
      <c r="W261">
        <v>3603</v>
      </c>
      <c r="X261">
        <v>0</v>
      </c>
      <c r="Y261" t="s">
        <v>551</v>
      </c>
      <c r="Z261">
        <v>0</v>
      </c>
      <c r="AA261" t="s">
        <v>3086</v>
      </c>
      <c r="AB261">
        <v>0</v>
      </c>
      <c r="AC261">
        <v>0.4</v>
      </c>
      <c r="AD261" t="s">
        <v>3706</v>
      </c>
    </row>
    <row r="262" spans="1:30" x14ac:dyDescent="0.25">
      <c r="A262">
        <v>7311</v>
      </c>
      <c r="B262" t="s">
        <v>2421</v>
      </c>
      <c r="C262" t="s">
        <v>1618</v>
      </c>
      <c r="D262" s="11">
        <f t="shared" si="4"/>
        <v>21187.68</v>
      </c>
      <c r="E262">
        <v>0</v>
      </c>
      <c r="F262">
        <v>0</v>
      </c>
      <c r="G262">
        <v>0</v>
      </c>
      <c r="H262">
        <v>0</v>
      </c>
      <c r="I262">
        <v>2966.34</v>
      </c>
      <c r="J262">
        <v>635.64</v>
      </c>
      <c r="K262">
        <v>529.70000000000005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17056</v>
      </c>
      <c r="T262" s="2">
        <v>45497</v>
      </c>
      <c r="V262" t="s">
        <v>31</v>
      </c>
      <c r="W262">
        <v>2808</v>
      </c>
      <c r="X262">
        <v>0</v>
      </c>
      <c r="Y262" t="s">
        <v>551</v>
      </c>
      <c r="Z262">
        <v>0</v>
      </c>
      <c r="AA262" t="s">
        <v>3086</v>
      </c>
      <c r="AB262">
        <v>0</v>
      </c>
      <c r="AC262">
        <v>-0.46</v>
      </c>
      <c r="AD262" t="s">
        <v>3772</v>
      </c>
    </row>
    <row r="263" spans="1:30" x14ac:dyDescent="0.25">
      <c r="A263">
        <v>7312</v>
      </c>
      <c r="B263" t="s">
        <v>2424</v>
      </c>
      <c r="C263" t="s">
        <v>1621</v>
      </c>
      <c r="D263" s="11">
        <f t="shared" si="4"/>
        <v>33959.07</v>
      </c>
      <c r="E263">
        <v>0</v>
      </c>
      <c r="F263">
        <v>0</v>
      </c>
      <c r="G263">
        <v>0</v>
      </c>
      <c r="H263">
        <v>0</v>
      </c>
      <c r="I263">
        <v>4754.3100000000004</v>
      </c>
      <c r="J263">
        <v>1018.78</v>
      </c>
      <c r="K263">
        <v>848.98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27337</v>
      </c>
      <c r="T263" s="2">
        <v>45495</v>
      </c>
      <c r="V263" t="s">
        <v>31</v>
      </c>
      <c r="W263">
        <v>105408</v>
      </c>
      <c r="X263">
        <v>0</v>
      </c>
      <c r="Y263" t="s">
        <v>551</v>
      </c>
      <c r="Z263">
        <v>0</v>
      </c>
      <c r="AA263" t="s">
        <v>3086</v>
      </c>
      <c r="AB263">
        <v>0</v>
      </c>
      <c r="AC263">
        <v>-0.25</v>
      </c>
      <c r="AD263" t="s">
        <v>3773</v>
      </c>
    </row>
    <row r="264" spans="1:30" x14ac:dyDescent="0.25">
      <c r="A264">
        <v>7313</v>
      </c>
      <c r="B264" t="s">
        <v>2074</v>
      </c>
      <c r="C264" t="s">
        <v>1623</v>
      </c>
      <c r="D264" s="11">
        <f t="shared" si="4"/>
        <v>22557.68</v>
      </c>
      <c r="E264">
        <v>0</v>
      </c>
      <c r="F264">
        <v>0</v>
      </c>
      <c r="G264">
        <v>0</v>
      </c>
      <c r="H264">
        <v>0</v>
      </c>
      <c r="I264">
        <v>3158.03</v>
      </c>
      <c r="J264">
        <v>676.72</v>
      </c>
      <c r="K264">
        <v>563.92999999999995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18159</v>
      </c>
      <c r="T264" s="2">
        <v>45495</v>
      </c>
      <c r="V264" t="s">
        <v>31</v>
      </c>
      <c r="W264">
        <v>105408</v>
      </c>
      <c r="X264">
        <v>0</v>
      </c>
      <c r="Y264" t="s">
        <v>551</v>
      </c>
      <c r="Z264">
        <v>0</v>
      </c>
      <c r="AA264" t="s">
        <v>3086</v>
      </c>
      <c r="AB264">
        <v>0</v>
      </c>
      <c r="AC264">
        <v>0.32</v>
      </c>
      <c r="AD264" t="s">
        <v>3774</v>
      </c>
    </row>
    <row r="265" spans="1:30" x14ac:dyDescent="0.25">
      <c r="A265">
        <v>7314</v>
      </c>
      <c r="B265" t="s">
        <v>2076</v>
      </c>
      <c r="C265" t="s">
        <v>1626</v>
      </c>
      <c r="D265" s="11">
        <f t="shared" si="4"/>
        <v>65534.109999999993</v>
      </c>
      <c r="E265">
        <v>0</v>
      </c>
      <c r="F265">
        <v>0</v>
      </c>
      <c r="G265">
        <v>0</v>
      </c>
      <c r="H265">
        <v>0</v>
      </c>
      <c r="I265">
        <v>9174.74</v>
      </c>
      <c r="J265">
        <v>1966.02</v>
      </c>
      <c r="K265">
        <v>1638.35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52755</v>
      </c>
      <c r="T265" s="2">
        <v>45495</v>
      </c>
      <c r="V265" t="s">
        <v>31</v>
      </c>
      <c r="W265">
        <v>105408</v>
      </c>
      <c r="X265">
        <v>0</v>
      </c>
      <c r="Y265" t="s">
        <v>551</v>
      </c>
      <c r="Z265">
        <v>0</v>
      </c>
      <c r="AA265" t="s">
        <v>3086</v>
      </c>
      <c r="AB265">
        <v>0</v>
      </c>
      <c r="AC265">
        <v>0.27</v>
      </c>
      <c r="AD265" t="s">
        <v>3775</v>
      </c>
    </row>
    <row r="266" spans="1:30" x14ac:dyDescent="0.25">
      <c r="A266">
        <v>7316</v>
      </c>
      <c r="B266" t="s">
        <v>2081</v>
      </c>
      <c r="C266" t="s">
        <v>1628</v>
      </c>
      <c r="D266" s="11">
        <f t="shared" si="4"/>
        <v>21526.75</v>
      </c>
      <c r="E266">
        <v>0</v>
      </c>
      <c r="F266">
        <v>0</v>
      </c>
      <c r="G266">
        <v>0</v>
      </c>
      <c r="H266">
        <v>0</v>
      </c>
      <c r="I266">
        <v>3013.77</v>
      </c>
      <c r="J266">
        <v>645.80999999999995</v>
      </c>
      <c r="K266">
        <v>538.16999999999996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17329</v>
      </c>
      <c r="T266" s="2">
        <v>45502</v>
      </c>
      <c r="V266" t="s">
        <v>31</v>
      </c>
      <c r="W266">
        <v>105408</v>
      </c>
      <c r="X266">
        <v>0</v>
      </c>
      <c r="Y266" t="s">
        <v>551</v>
      </c>
      <c r="Z266">
        <v>0</v>
      </c>
      <c r="AA266" t="s">
        <v>3122</v>
      </c>
      <c r="AB266">
        <v>0</v>
      </c>
      <c r="AC266">
        <v>-0.18</v>
      </c>
      <c r="AD266" t="s">
        <v>3776</v>
      </c>
    </row>
    <row r="267" spans="1:30" x14ac:dyDescent="0.25">
      <c r="A267">
        <v>7317</v>
      </c>
      <c r="B267" t="s">
        <v>2083</v>
      </c>
      <c r="C267" t="s">
        <v>1631</v>
      </c>
      <c r="D267" s="11">
        <f t="shared" si="4"/>
        <v>24744.140000000003</v>
      </c>
      <c r="E267">
        <v>0</v>
      </c>
      <c r="F267">
        <v>0</v>
      </c>
      <c r="G267">
        <v>0</v>
      </c>
      <c r="H267">
        <v>0</v>
      </c>
      <c r="I267">
        <v>3464.2</v>
      </c>
      <c r="J267">
        <v>742.33</v>
      </c>
      <c r="K267">
        <v>618.61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19919</v>
      </c>
      <c r="T267" s="2">
        <v>45489</v>
      </c>
      <c r="V267" t="s">
        <v>31</v>
      </c>
      <c r="W267">
        <v>105408</v>
      </c>
      <c r="X267">
        <v>0</v>
      </c>
      <c r="Y267" t="s">
        <v>551</v>
      </c>
      <c r="Z267">
        <v>0</v>
      </c>
      <c r="AA267" t="s">
        <v>3086</v>
      </c>
      <c r="AB267">
        <v>0</v>
      </c>
      <c r="AC267">
        <v>-0.1</v>
      </c>
      <c r="AD267" t="s">
        <v>3572</v>
      </c>
    </row>
    <row r="268" spans="1:30" x14ac:dyDescent="0.25">
      <c r="A268">
        <v>7319</v>
      </c>
      <c r="B268" t="s">
        <v>2087</v>
      </c>
      <c r="C268" t="s">
        <v>1634</v>
      </c>
      <c r="D268" s="11">
        <f t="shared" si="4"/>
        <v>25816.06</v>
      </c>
      <c r="E268">
        <v>0</v>
      </c>
      <c r="F268">
        <v>0</v>
      </c>
      <c r="G268">
        <v>0</v>
      </c>
      <c r="H268">
        <v>0</v>
      </c>
      <c r="I268">
        <v>3614.2</v>
      </c>
      <c r="J268">
        <v>774.47</v>
      </c>
      <c r="K268">
        <v>645.39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20782</v>
      </c>
      <c r="T268" s="2">
        <v>45502</v>
      </c>
      <c r="V268" t="s">
        <v>31</v>
      </c>
      <c r="W268">
        <v>105408</v>
      </c>
      <c r="X268">
        <v>0</v>
      </c>
      <c r="Y268" t="s">
        <v>551</v>
      </c>
      <c r="Z268">
        <v>0</v>
      </c>
      <c r="AA268" t="s">
        <v>3086</v>
      </c>
      <c r="AB268">
        <v>0</v>
      </c>
      <c r="AC268">
        <v>0.35</v>
      </c>
      <c r="AD268" t="s">
        <v>3777</v>
      </c>
    </row>
    <row r="269" spans="1:30" x14ac:dyDescent="0.25">
      <c r="A269">
        <v>7320</v>
      </c>
      <c r="B269" t="s">
        <v>2089</v>
      </c>
      <c r="C269" t="s">
        <v>1636</v>
      </c>
      <c r="D269" s="11">
        <f t="shared" si="4"/>
        <v>24668.27</v>
      </c>
      <c r="E269">
        <v>0</v>
      </c>
      <c r="F269">
        <v>0</v>
      </c>
      <c r="G269">
        <v>0</v>
      </c>
      <c r="H269">
        <v>0</v>
      </c>
      <c r="I269">
        <v>3453.53</v>
      </c>
      <c r="J269">
        <v>740.04</v>
      </c>
      <c r="K269">
        <v>616.70000000000005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19858</v>
      </c>
      <c r="T269" s="2">
        <v>45502</v>
      </c>
      <c r="V269" t="s">
        <v>31</v>
      </c>
      <c r="W269">
        <v>2907</v>
      </c>
      <c r="X269">
        <v>0</v>
      </c>
      <c r="Y269" t="s">
        <v>551</v>
      </c>
      <c r="Z269">
        <v>0</v>
      </c>
      <c r="AA269" t="s">
        <v>3086</v>
      </c>
      <c r="AB269">
        <v>0</v>
      </c>
      <c r="AC269">
        <v>0.15</v>
      </c>
      <c r="AD269" t="s">
        <v>3715</v>
      </c>
    </row>
    <row r="270" spans="1:30" x14ac:dyDescent="0.25">
      <c r="A270">
        <v>7322</v>
      </c>
      <c r="B270" t="s">
        <v>2431</v>
      </c>
      <c r="C270" t="s">
        <v>1642</v>
      </c>
      <c r="D270" s="11">
        <f t="shared" si="4"/>
        <v>26797.599999999999</v>
      </c>
      <c r="E270">
        <v>0</v>
      </c>
      <c r="F270">
        <v>0</v>
      </c>
      <c r="G270">
        <v>0</v>
      </c>
      <c r="H270">
        <v>0</v>
      </c>
      <c r="I270">
        <v>3751.71</v>
      </c>
      <c r="J270">
        <v>803.94</v>
      </c>
      <c r="K270">
        <v>669.95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21572</v>
      </c>
      <c r="T270" s="2">
        <v>45509</v>
      </c>
      <c r="V270" t="s">
        <v>31</v>
      </c>
      <c r="W270">
        <v>105408</v>
      </c>
      <c r="X270">
        <v>0</v>
      </c>
      <c r="Y270" t="s">
        <v>551</v>
      </c>
      <c r="Z270">
        <v>0</v>
      </c>
      <c r="AA270" t="s">
        <v>3231</v>
      </c>
      <c r="AB270">
        <v>0</v>
      </c>
      <c r="AC270">
        <v>-0.35</v>
      </c>
      <c r="AD270" t="s">
        <v>3778</v>
      </c>
    </row>
    <row r="271" spans="1:30" x14ac:dyDescent="0.25">
      <c r="A271">
        <v>7323</v>
      </c>
      <c r="B271" t="s">
        <v>2433</v>
      </c>
      <c r="C271" t="s">
        <v>1644</v>
      </c>
      <c r="D271" s="11">
        <f t="shared" si="4"/>
        <v>28880.809999999998</v>
      </c>
      <c r="E271">
        <v>0</v>
      </c>
      <c r="F271">
        <v>0</v>
      </c>
      <c r="G271">
        <v>0</v>
      </c>
      <c r="H271">
        <v>0</v>
      </c>
      <c r="I271">
        <v>4043.35</v>
      </c>
      <c r="J271">
        <v>866.43</v>
      </c>
      <c r="K271">
        <v>722.03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23249</v>
      </c>
      <c r="T271" s="2">
        <v>45509</v>
      </c>
      <c r="V271" t="s">
        <v>31</v>
      </c>
      <c r="W271">
        <v>105408</v>
      </c>
      <c r="X271">
        <v>0</v>
      </c>
      <c r="Y271" t="s">
        <v>551</v>
      </c>
      <c r="Z271">
        <v>0</v>
      </c>
      <c r="AA271" t="s">
        <v>3122</v>
      </c>
      <c r="AB271">
        <v>0</v>
      </c>
      <c r="AC271">
        <v>-0.31</v>
      </c>
      <c r="AD271" t="s">
        <v>3779</v>
      </c>
    </row>
    <row r="272" spans="1:30" x14ac:dyDescent="0.25">
      <c r="A272">
        <v>7324</v>
      </c>
      <c r="B272" t="s">
        <v>2435</v>
      </c>
      <c r="C272" t="s">
        <v>1647</v>
      </c>
      <c r="D272" s="11">
        <f t="shared" si="4"/>
        <v>23126.68</v>
      </c>
      <c r="E272">
        <v>0</v>
      </c>
      <c r="F272">
        <v>0</v>
      </c>
      <c r="G272">
        <v>0</v>
      </c>
      <c r="H272">
        <v>0</v>
      </c>
      <c r="I272">
        <v>3237.72</v>
      </c>
      <c r="J272">
        <v>693.8</v>
      </c>
      <c r="K272">
        <v>578.16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18617</v>
      </c>
      <c r="T272" s="2">
        <v>45509</v>
      </c>
      <c r="V272" t="s">
        <v>31</v>
      </c>
      <c r="W272">
        <v>105408</v>
      </c>
      <c r="X272">
        <v>0</v>
      </c>
      <c r="Y272" t="s">
        <v>551</v>
      </c>
      <c r="Z272">
        <v>0</v>
      </c>
      <c r="AA272" t="s">
        <v>3122</v>
      </c>
      <c r="AB272">
        <v>0</v>
      </c>
      <c r="AC272">
        <v>0.17</v>
      </c>
      <c r="AD272" t="s">
        <v>3780</v>
      </c>
    </row>
    <row r="273" spans="1:30" x14ac:dyDescent="0.25">
      <c r="A273">
        <v>7325</v>
      </c>
      <c r="B273" t="s">
        <v>2437</v>
      </c>
      <c r="C273" t="s">
        <v>2438</v>
      </c>
      <c r="D273" s="11">
        <f t="shared" si="4"/>
        <v>13925.58</v>
      </c>
      <c r="E273">
        <v>0</v>
      </c>
      <c r="F273">
        <v>0</v>
      </c>
      <c r="G273">
        <v>0</v>
      </c>
      <c r="H273">
        <v>0</v>
      </c>
      <c r="I273">
        <v>1949.65</v>
      </c>
      <c r="J273">
        <v>417.78</v>
      </c>
      <c r="K273">
        <v>348.15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11210</v>
      </c>
      <c r="T273" s="2">
        <v>45516</v>
      </c>
      <c r="V273" t="s">
        <v>31</v>
      </c>
      <c r="W273">
        <v>2808</v>
      </c>
      <c r="X273">
        <v>0</v>
      </c>
      <c r="Y273" t="s">
        <v>551</v>
      </c>
      <c r="Z273">
        <v>0</v>
      </c>
      <c r="AA273" t="s">
        <v>3122</v>
      </c>
      <c r="AB273">
        <v>0</v>
      </c>
      <c r="AC273">
        <v>-0.48</v>
      </c>
      <c r="AD273" t="s">
        <v>3781</v>
      </c>
    </row>
    <row r="274" spans="1:30" x14ac:dyDescent="0.25">
      <c r="A274">
        <v>7326</v>
      </c>
      <c r="B274" t="s">
        <v>2440</v>
      </c>
      <c r="C274" t="s">
        <v>2441</v>
      </c>
      <c r="D274" s="11">
        <f t="shared" si="4"/>
        <v>53399.979999999996</v>
      </c>
      <c r="E274">
        <v>0</v>
      </c>
      <c r="F274">
        <v>0</v>
      </c>
      <c r="G274">
        <v>0</v>
      </c>
      <c r="H274">
        <v>0</v>
      </c>
      <c r="I274">
        <v>7475.98</v>
      </c>
      <c r="J274">
        <v>1602</v>
      </c>
      <c r="K274">
        <v>1335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42987</v>
      </c>
      <c r="T274" s="2">
        <v>45509</v>
      </c>
      <c r="V274" t="s">
        <v>31</v>
      </c>
      <c r="W274">
        <v>105408</v>
      </c>
      <c r="X274">
        <v>0</v>
      </c>
      <c r="Y274" t="s">
        <v>551</v>
      </c>
      <c r="Z274">
        <v>0</v>
      </c>
      <c r="AA274" t="s">
        <v>3122</v>
      </c>
      <c r="AB274">
        <v>0</v>
      </c>
      <c r="AC274">
        <v>0.14000000000000001</v>
      </c>
      <c r="AD274" t="s">
        <v>3782</v>
      </c>
    </row>
    <row r="275" spans="1:30" x14ac:dyDescent="0.25">
      <c r="A275">
        <v>7328</v>
      </c>
      <c r="B275" t="s">
        <v>2446</v>
      </c>
      <c r="C275" t="s">
        <v>1649</v>
      </c>
      <c r="D275" s="11">
        <f t="shared" si="4"/>
        <v>14852.289999999999</v>
      </c>
      <c r="E275">
        <v>0</v>
      </c>
      <c r="F275">
        <v>0</v>
      </c>
      <c r="G275">
        <v>0</v>
      </c>
      <c r="H275">
        <v>0</v>
      </c>
      <c r="I275">
        <v>2079.39</v>
      </c>
      <c r="J275">
        <v>445.58</v>
      </c>
      <c r="K275">
        <v>371.32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11956</v>
      </c>
      <c r="T275" s="2">
        <v>45516</v>
      </c>
      <c r="V275" t="s">
        <v>31</v>
      </c>
      <c r="W275">
        <v>105408</v>
      </c>
      <c r="X275">
        <v>0</v>
      </c>
      <c r="Y275" t="s">
        <v>551</v>
      </c>
      <c r="Z275">
        <v>0</v>
      </c>
      <c r="AA275" t="s">
        <v>3086</v>
      </c>
      <c r="AB275">
        <v>0</v>
      </c>
      <c r="AC275">
        <v>-0.49</v>
      </c>
      <c r="AD275" t="s">
        <v>3783</v>
      </c>
    </row>
    <row r="276" spans="1:30" x14ac:dyDescent="0.25">
      <c r="A276">
        <v>7330</v>
      </c>
      <c r="B276" t="s">
        <v>2451</v>
      </c>
      <c r="C276" t="s">
        <v>1652</v>
      </c>
      <c r="D276" s="11">
        <f t="shared" si="4"/>
        <v>27168.410000000003</v>
      </c>
      <c r="E276">
        <v>0</v>
      </c>
      <c r="F276">
        <v>0</v>
      </c>
      <c r="G276">
        <v>0</v>
      </c>
      <c r="H276">
        <v>0</v>
      </c>
      <c r="I276">
        <v>4533.42</v>
      </c>
      <c r="J276">
        <v>971.45</v>
      </c>
      <c r="K276">
        <v>809.54</v>
      </c>
      <c r="L276">
        <v>0</v>
      </c>
      <c r="M276">
        <v>0</v>
      </c>
      <c r="N276">
        <v>0</v>
      </c>
      <c r="O276">
        <v>5213.42</v>
      </c>
      <c r="P276">
        <v>0</v>
      </c>
      <c r="Q276">
        <v>0</v>
      </c>
      <c r="R276">
        <v>0</v>
      </c>
      <c r="S276">
        <v>20854</v>
      </c>
      <c r="T276" s="2">
        <v>45530</v>
      </c>
      <c r="V276" t="s">
        <v>31</v>
      </c>
      <c r="W276">
        <v>105408</v>
      </c>
      <c r="X276">
        <v>0</v>
      </c>
      <c r="Y276" t="s">
        <v>551</v>
      </c>
      <c r="Z276">
        <v>0</v>
      </c>
      <c r="AA276" t="s">
        <v>3122</v>
      </c>
      <c r="AB276">
        <v>0</v>
      </c>
      <c r="AC276">
        <v>0.33</v>
      </c>
      <c r="AD276" t="s">
        <v>3784</v>
      </c>
    </row>
    <row r="277" spans="1:30" x14ac:dyDescent="0.25">
      <c r="A277">
        <v>7332</v>
      </c>
      <c r="B277" t="s">
        <v>2456</v>
      </c>
      <c r="C277" t="s">
        <v>1654</v>
      </c>
      <c r="D277" s="11">
        <f t="shared" si="4"/>
        <v>27079.600000000002</v>
      </c>
      <c r="E277">
        <v>0</v>
      </c>
      <c r="F277">
        <v>0</v>
      </c>
      <c r="G277">
        <v>0</v>
      </c>
      <c r="H277">
        <v>0</v>
      </c>
      <c r="I277">
        <v>3791.2</v>
      </c>
      <c r="J277">
        <v>812.4</v>
      </c>
      <c r="K277">
        <v>677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21799</v>
      </c>
      <c r="T277" s="2">
        <v>45524</v>
      </c>
      <c r="V277" t="s">
        <v>31</v>
      </c>
      <c r="W277">
        <v>103907</v>
      </c>
      <c r="X277">
        <v>0</v>
      </c>
      <c r="Y277" t="s">
        <v>551</v>
      </c>
      <c r="Z277">
        <v>0</v>
      </c>
      <c r="AA277" t="s">
        <v>3086</v>
      </c>
      <c r="AB277">
        <v>0</v>
      </c>
      <c r="AC277">
        <v>-0.39</v>
      </c>
      <c r="AD277" t="s">
        <v>3785</v>
      </c>
    </row>
    <row r="278" spans="1:30" x14ac:dyDescent="0.25">
      <c r="A278">
        <v>7334</v>
      </c>
      <c r="B278" t="s">
        <v>2461</v>
      </c>
      <c r="C278" t="s">
        <v>1656</v>
      </c>
      <c r="D278" s="11">
        <f t="shared" si="4"/>
        <v>33156.49</v>
      </c>
      <c r="E278">
        <v>0</v>
      </c>
      <c r="F278">
        <v>0</v>
      </c>
      <c r="G278">
        <v>0</v>
      </c>
      <c r="H278">
        <v>0</v>
      </c>
      <c r="I278">
        <v>4641.8900000000003</v>
      </c>
      <c r="J278">
        <v>994.69</v>
      </c>
      <c r="K278">
        <v>828.91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26691</v>
      </c>
      <c r="T278" s="2">
        <v>45524</v>
      </c>
      <c r="V278" t="s">
        <v>31</v>
      </c>
      <c r="W278">
        <v>105408</v>
      </c>
      <c r="X278">
        <v>0</v>
      </c>
      <c r="Y278" t="s">
        <v>551</v>
      </c>
      <c r="Z278">
        <v>0</v>
      </c>
      <c r="AA278" t="s">
        <v>3122</v>
      </c>
      <c r="AB278">
        <v>0</v>
      </c>
      <c r="AC278">
        <v>0.11</v>
      </c>
      <c r="AD278" t="s">
        <v>3786</v>
      </c>
    </row>
    <row r="279" spans="1:30" x14ac:dyDescent="0.25">
      <c r="A279">
        <v>7335</v>
      </c>
      <c r="B279" t="s">
        <v>2463</v>
      </c>
      <c r="C279" t="s">
        <v>1659</v>
      </c>
      <c r="D279" s="11">
        <f t="shared" si="4"/>
        <v>19629.71</v>
      </c>
      <c r="E279">
        <v>0</v>
      </c>
      <c r="F279">
        <v>0</v>
      </c>
      <c r="G279">
        <v>0</v>
      </c>
      <c r="H279">
        <v>0</v>
      </c>
      <c r="I279">
        <v>2748.1</v>
      </c>
      <c r="J279">
        <v>588.88</v>
      </c>
      <c r="K279">
        <v>490.73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15802</v>
      </c>
      <c r="T279" s="2">
        <v>45524</v>
      </c>
      <c r="V279" t="s">
        <v>31</v>
      </c>
      <c r="W279" t="s">
        <v>2789</v>
      </c>
      <c r="X279">
        <v>0</v>
      </c>
      <c r="Y279" t="s">
        <v>551</v>
      </c>
      <c r="Z279">
        <v>0</v>
      </c>
      <c r="AA279" t="s">
        <v>3086</v>
      </c>
      <c r="AB279">
        <v>0</v>
      </c>
      <c r="AC279">
        <v>0.46</v>
      </c>
      <c r="AD279" t="s">
        <v>3701</v>
      </c>
    </row>
    <row r="280" spans="1:30" x14ac:dyDescent="0.25">
      <c r="A280">
        <v>7336</v>
      </c>
      <c r="B280" t="s">
        <v>2465</v>
      </c>
      <c r="C280" t="s">
        <v>1662</v>
      </c>
      <c r="D280" s="11">
        <f t="shared" si="4"/>
        <v>19332.980000000003</v>
      </c>
      <c r="E280">
        <v>0</v>
      </c>
      <c r="F280">
        <v>0</v>
      </c>
      <c r="G280">
        <v>0</v>
      </c>
      <c r="H280">
        <v>0</v>
      </c>
      <c r="I280">
        <v>2706.65</v>
      </c>
      <c r="J280">
        <v>580</v>
      </c>
      <c r="K280">
        <v>483.33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15563</v>
      </c>
      <c r="T280" s="2">
        <v>45524</v>
      </c>
      <c r="V280" t="s">
        <v>31</v>
      </c>
      <c r="W280">
        <v>105408</v>
      </c>
      <c r="X280">
        <v>0</v>
      </c>
      <c r="Y280" t="s">
        <v>551</v>
      </c>
      <c r="Z280">
        <v>0</v>
      </c>
      <c r="AA280" t="s">
        <v>3122</v>
      </c>
      <c r="AB280">
        <v>0</v>
      </c>
      <c r="AC280">
        <v>-0.23</v>
      </c>
      <c r="AD280" t="s">
        <v>3787</v>
      </c>
    </row>
    <row r="281" spans="1:30" x14ac:dyDescent="0.25">
      <c r="A281">
        <v>7337</v>
      </c>
      <c r="B281" t="s">
        <v>2792</v>
      </c>
      <c r="C281" t="s">
        <v>2793</v>
      </c>
      <c r="D281" s="11">
        <f t="shared" si="4"/>
        <v>23893.120000000003</v>
      </c>
      <c r="E281">
        <v>0</v>
      </c>
      <c r="F281">
        <v>0</v>
      </c>
      <c r="G281">
        <v>0</v>
      </c>
      <c r="H281">
        <v>0</v>
      </c>
      <c r="I281">
        <v>3345.01</v>
      </c>
      <c r="J281">
        <v>716.79</v>
      </c>
      <c r="K281">
        <v>597.32000000000005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19234</v>
      </c>
      <c r="T281" s="2">
        <v>45547</v>
      </c>
      <c r="V281" t="s">
        <v>31</v>
      </c>
      <c r="W281">
        <v>119906</v>
      </c>
      <c r="X281">
        <v>0</v>
      </c>
      <c r="Y281" t="s">
        <v>551</v>
      </c>
      <c r="Z281">
        <v>0</v>
      </c>
      <c r="AA281" t="s">
        <v>3086</v>
      </c>
      <c r="AB281">
        <v>0</v>
      </c>
      <c r="AC281">
        <v>0.24</v>
      </c>
      <c r="AD281" t="s">
        <v>3788</v>
      </c>
    </row>
    <row r="282" spans="1:30" x14ac:dyDescent="0.25">
      <c r="A282">
        <v>7338</v>
      </c>
      <c r="B282" t="s">
        <v>2795</v>
      </c>
      <c r="C282" t="s">
        <v>1664</v>
      </c>
      <c r="D282" s="11">
        <f t="shared" si="4"/>
        <v>23972.79</v>
      </c>
      <c r="E282">
        <v>0</v>
      </c>
      <c r="F282">
        <v>0</v>
      </c>
      <c r="G282">
        <v>0</v>
      </c>
      <c r="H282">
        <v>0</v>
      </c>
      <c r="I282">
        <v>3356.26</v>
      </c>
      <c r="J282">
        <v>719.2</v>
      </c>
      <c r="K282">
        <v>599.33000000000004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19298</v>
      </c>
      <c r="T282" s="2">
        <v>45547</v>
      </c>
      <c r="V282" t="s">
        <v>31</v>
      </c>
      <c r="W282">
        <v>105408</v>
      </c>
      <c r="X282">
        <v>0</v>
      </c>
      <c r="Y282" t="s">
        <v>551</v>
      </c>
      <c r="Z282">
        <v>0</v>
      </c>
      <c r="AA282" t="s">
        <v>3086</v>
      </c>
      <c r="AB282">
        <v>0</v>
      </c>
      <c r="AC282">
        <v>-0.46</v>
      </c>
      <c r="AD282" t="s">
        <v>3789</v>
      </c>
    </row>
    <row r="283" spans="1:30" x14ac:dyDescent="0.25">
      <c r="A283">
        <v>7339</v>
      </c>
      <c r="B283" t="s">
        <v>2796</v>
      </c>
      <c r="C283" t="s">
        <v>1665</v>
      </c>
      <c r="D283" s="11">
        <f t="shared" si="4"/>
        <v>29592.449999999997</v>
      </c>
      <c r="E283">
        <v>0</v>
      </c>
      <c r="F283">
        <v>0</v>
      </c>
      <c r="G283">
        <v>0</v>
      </c>
      <c r="H283">
        <v>0</v>
      </c>
      <c r="I283">
        <v>4142.8900000000003</v>
      </c>
      <c r="J283">
        <v>887.76</v>
      </c>
      <c r="K283">
        <v>739.8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23822</v>
      </c>
      <c r="T283" s="2">
        <v>45544</v>
      </c>
      <c r="V283" t="s">
        <v>31</v>
      </c>
      <c r="W283">
        <v>2808</v>
      </c>
      <c r="X283">
        <v>0</v>
      </c>
      <c r="Y283" t="s">
        <v>551</v>
      </c>
      <c r="Z283">
        <v>0</v>
      </c>
      <c r="AA283" t="s">
        <v>3086</v>
      </c>
      <c r="AB283">
        <v>0</v>
      </c>
      <c r="AC283">
        <v>0.37</v>
      </c>
      <c r="AD283" t="s">
        <v>3790</v>
      </c>
    </row>
    <row r="284" spans="1:30" x14ac:dyDescent="0.25">
      <c r="A284">
        <v>7341</v>
      </c>
      <c r="B284" t="s">
        <v>2802</v>
      </c>
      <c r="C284" t="s">
        <v>1668</v>
      </c>
      <c r="D284" s="11">
        <f t="shared" si="4"/>
        <v>21447.1</v>
      </c>
      <c r="E284">
        <v>0</v>
      </c>
      <c r="F284">
        <v>0</v>
      </c>
      <c r="G284">
        <v>0</v>
      </c>
      <c r="H284">
        <v>0</v>
      </c>
      <c r="I284">
        <v>3002.53</v>
      </c>
      <c r="J284">
        <v>643.4</v>
      </c>
      <c r="K284">
        <v>536.16999999999996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17265</v>
      </c>
      <c r="T284" s="2">
        <v>45554</v>
      </c>
      <c r="V284" t="s">
        <v>31</v>
      </c>
      <c r="W284">
        <v>125707</v>
      </c>
      <c r="X284">
        <v>0</v>
      </c>
      <c r="Y284" t="s">
        <v>551</v>
      </c>
      <c r="Z284">
        <v>0</v>
      </c>
      <c r="AA284" t="s">
        <v>3083</v>
      </c>
      <c r="AB284">
        <v>0</v>
      </c>
      <c r="AC284">
        <v>0.44</v>
      </c>
      <c r="AD284" t="s">
        <v>3574</v>
      </c>
    </row>
    <row r="285" spans="1:30" x14ac:dyDescent="0.25">
      <c r="A285">
        <v>7342</v>
      </c>
      <c r="B285" t="s">
        <v>2804</v>
      </c>
      <c r="C285" t="s">
        <v>1671</v>
      </c>
      <c r="D285" s="11">
        <f t="shared" si="4"/>
        <v>19642.120000000003</v>
      </c>
      <c r="E285">
        <v>0</v>
      </c>
      <c r="F285">
        <v>0</v>
      </c>
      <c r="G285">
        <v>0</v>
      </c>
      <c r="H285">
        <v>0</v>
      </c>
      <c r="I285">
        <v>2749.83</v>
      </c>
      <c r="J285">
        <v>589.25</v>
      </c>
      <c r="K285">
        <v>491.04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15812</v>
      </c>
      <c r="T285" s="2">
        <v>45560</v>
      </c>
      <c r="V285" t="s">
        <v>31</v>
      </c>
      <c r="W285">
        <v>2808</v>
      </c>
      <c r="X285">
        <v>0</v>
      </c>
      <c r="Y285" t="s">
        <v>551</v>
      </c>
      <c r="Z285">
        <v>0</v>
      </c>
      <c r="AA285" t="s">
        <v>3086</v>
      </c>
      <c r="AB285">
        <v>0</v>
      </c>
      <c r="AC285">
        <v>0.5</v>
      </c>
      <c r="AD285" t="s">
        <v>3578</v>
      </c>
    </row>
    <row r="286" spans="1:30" x14ac:dyDescent="0.25">
      <c r="A286">
        <v>7344</v>
      </c>
      <c r="B286" t="s">
        <v>3066</v>
      </c>
      <c r="C286" t="s">
        <v>1674</v>
      </c>
      <c r="D286" s="11">
        <f t="shared" si="4"/>
        <v>33890.75</v>
      </c>
      <c r="E286">
        <v>0</v>
      </c>
      <c r="F286">
        <v>0</v>
      </c>
      <c r="G286">
        <v>0</v>
      </c>
      <c r="H286">
        <v>0</v>
      </c>
      <c r="I286">
        <v>6255.31</v>
      </c>
      <c r="J286">
        <v>1340.42</v>
      </c>
      <c r="K286">
        <v>1117.02</v>
      </c>
      <c r="L286">
        <v>0</v>
      </c>
      <c r="M286">
        <v>0</v>
      </c>
      <c r="N286">
        <v>0</v>
      </c>
      <c r="O286">
        <v>10790.42</v>
      </c>
      <c r="P286">
        <v>0</v>
      </c>
      <c r="Q286">
        <v>0</v>
      </c>
      <c r="R286">
        <v>0</v>
      </c>
      <c r="S286">
        <v>25178</v>
      </c>
      <c r="T286" s="2">
        <v>45575</v>
      </c>
      <c r="V286" t="s">
        <v>31</v>
      </c>
      <c r="W286">
        <v>105408</v>
      </c>
      <c r="X286">
        <v>0</v>
      </c>
      <c r="Y286" t="s">
        <v>551</v>
      </c>
      <c r="Z286">
        <v>0</v>
      </c>
      <c r="AA286" t="s">
        <v>3086</v>
      </c>
      <c r="AB286">
        <v>0</v>
      </c>
      <c r="AC286">
        <v>0.36</v>
      </c>
      <c r="AD286" t="s">
        <v>3791</v>
      </c>
    </row>
    <row r="287" spans="1:30" x14ac:dyDescent="0.25">
      <c r="A287">
        <v>7351</v>
      </c>
      <c r="B287" t="s">
        <v>3071</v>
      </c>
      <c r="C287" t="s">
        <v>1692</v>
      </c>
      <c r="D287" s="11">
        <f t="shared" si="4"/>
        <v>18295.580000000002</v>
      </c>
      <c r="E287">
        <v>0</v>
      </c>
      <c r="F287">
        <v>0</v>
      </c>
      <c r="G287">
        <v>0</v>
      </c>
      <c r="H287">
        <v>0</v>
      </c>
      <c r="I287">
        <v>2561.34</v>
      </c>
      <c r="J287">
        <v>548.86</v>
      </c>
      <c r="K287">
        <v>457.38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14728</v>
      </c>
      <c r="T287" s="2">
        <v>45581</v>
      </c>
      <c r="V287" t="s">
        <v>31</v>
      </c>
      <c r="W287">
        <v>105408</v>
      </c>
      <c r="X287">
        <v>0</v>
      </c>
      <c r="Y287" t="s">
        <v>551</v>
      </c>
      <c r="Z287">
        <v>0</v>
      </c>
      <c r="AA287" t="s">
        <v>3086</v>
      </c>
      <c r="AB287">
        <v>0</v>
      </c>
      <c r="AC287">
        <v>0.34</v>
      </c>
      <c r="AD287" t="s">
        <v>3792</v>
      </c>
    </row>
    <row r="288" spans="1:30" x14ac:dyDescent="0.25">
      <c r="A288">
        <v>7354</v>
      </c>
      <c r="B288" t="s">
        <v>3546</v>
      </c>
      <c r="C288" t="s">
        <v>1699</v>
      </c>
      <c r="D288" s="11">
        <f t="shared" si="4"/>
        <v>9141.58</v>
      </c>
      <c r="E288">
        <v>0</v>
      </c>
      <c r="F288">
        <v>0</v>
      </c>
      <c r="G288">
        <v>0</v>
      </c>
      <c r="H288">
        <v>0</v>
      </c>
      <c r="I288">
        <v>1279.8</v>
      </c>
      <c r="J288">
        <v>274.24</v>
      </c>
      <c r="K288">
        <v>228.54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7359</v>
      </c>
      <c r="T288" s="2">
        <v>45583</v>
      </c>
      <c r="V288" t="s">
        <v>31</v>
      </c>
      <c r="W288">
        <v>122401</v>
      </c>
      <c r="X288">
        <v>0</v>
      </c>
      <c r="Y288" t="s">
        <v>551</v>
      </c>
      <c r="Z288">
        <v>0</v>
      </c>
      <c r="AA288" t="s">
        <v>3086</v>
      </c>
      <c r="AB288">
        <v>0</v>
      </c>
      <c r="AC288">
        <v>0.12</v>
      </c>
      <c r="AD288" t="s">
        <v>3793</v>
      </c>
    </row>
    <row r="289" spans="1:30" x14ac:dyDescent="0.25">
      <c r="A289">
        <v>7355</v>
      </c>
      <c r="B289" t="s">
        <v>3073</v>
      </c>
      <c r="C289" t="s">
        <v>1700</v>
      </c>
      <c r="D289" s="11">
        <f t="shared" si="4"/>
        <v>24422.29</v>
      </c>
      <c r="E289">
        <v>0</v>
      </c>
      <c r="F289">
        <v>0</v>
      </c>
      <c r="G289">
        <v>0</v>
      </c>
      <c r="H289">
        <v>0</v>
      </c>
      <c r="I289">
        <v>3419.08</v>
      </c>
      <c r="J289">
        <v>732.66</v>
      </c>
      <c r="K289">
        <v>610.54999999999995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19660</v>
      </c>
      <c r="T289" s="2">
        <v>45583</v>
      </c>
      <c r="V289" t="s">
        <v>31</v>
      </c>
      <c r="W289">
        <v>105408</v>
      </c>
      <c r="X289">
        <v>0</v>
      </c>
      <c r="Y289" t="s">
        <v>551</v>
      </c>
      <c r="Z289">
        <v>0</v>
      </c>
      <c r="AA289" t="s">
        <v>3086</v>
      </c>
      <c r="AB289">
        <v>0</v>
      </c>
      <c r="AC289">
        <v>0.26</v>
      </c>
      <c r="AD289" t="s">
        <v>3794</v>
      </c>
    </row>
    <row r="290" spans="1:30" x14ac:dyDescent="0.25">
      <c r="A290">
        <v>7358</v>
      </c>
      <c r="B290" t="s">
        <v>3548</v>
      </c>
      <c r="C290" t="s">
        <v>3549</v>
      </c>
      <c r="D290" s="11">
        <f t="shared" si="4"/>
        <v>10519.16</v>
      </c>
      <c r="E290">
        <v>0</v>
      </c>
      <c r="F290">
        <v>0</v>
      </c>
      <c r="G290">
        <v>0</v>
      </c>
      <c r="H290">
        <v>0</v>
      </c>
      <c r="I290">
        <v>1472.63</v>
      </c>
      <c r="J290">
        <v>315.56</v>
      </c>
      <c r="K290">
        <v>262.97000000000003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8468</v>
      </c>
      <c r="T290" s="2">
        <v>45583</v>
      </c>
      <c r="V290" t="s">
        <v>31</v>
      </c>
      <c r="W290">
        <v>105408</v>
      </c>
      <c r="X290">
        <v>0</v>
      </c>
      <c r="Y290" t="s">
        <v>551</v>
      </c>
      <c r="Z290">
        <v>0</v>
      </c>
      <c r="AA290" t="s">
        <v>3231</v>
      </c>
      <c r="AB290">
        <v>0</v>
      </c>
      <c r="AC290">
        <v>0.34</v>
      </c>
      <c r="AD290" t="s">
        <v>3795</v>
      </c>
    </row>
    <row r="291" spans="1:30" x14ac:dyDescent="0.25">
      <c r="A291">
        <v>7360</v>
      </c>
      <c r="B291" t="s">
        <v>3078</v>
      </c>
      <c r="C291" t="s">
        <v>1707</v>
      </c>
      <c r="D291" s="11">
        <f t="shared" si="4"/>
        <v>46169.01</v>
      </c>
      <c r="E291">
        <v>0</v>
      </c>
      <c r="F291">
        <v>0</v>
      </c>
      <c r="G291">
        <v>0</v>
      </c>
      <c r="H291">
        <v>0</v>
      </c>
      <c r="I291">
        <v>6463.7</v>
      </c>
      <c r="J291">
        <v>1385.08</v>
      </c>
      <c r="K291">
        <v>1154.23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37166</v>
      </c>
      <c r="T291" s="2">
        <v>45589</v>
      </c>
      <c r="V291" t="s">
        <v>31</v>
      </c>
      <c r="W291">
        <v>105408</v>
      </c>
      <c r="X291">
        <v>0</v>
      </c>
      <c r="Y291" t="s">
        <v>551</v>
      </c>
      <c r="Z291">
        <v>0</v>
      </c>
      <c r="AA291" t="s">
        <v>3122</v>
      </c>
      <c r="AB291">
        <v>0</v>
      </c>
      <c r="AC291">
        <v>-0.27</v>
      </c>
      <c r="AD291" t="s">
        <v>3796</v>
      </c>
    </row>
    <row r="292" spans="1:30" x14ac:dyDescent="0.25">
      <c r="A292">
        <v>7361</v>
      </c>
      <c r="B292" t="s">
        <v>3297</v>
      </c>
      <c r="C292" t="s">
        <v>1710</v>
      </c>
      <c r="D292" s="11">
        <f t="shared" si="4"/>
        <v>49796.28</v>
      </c>
      <c r="E292">
        <v>0</v>
      </c>
      <c r="F292">
        <v>0</v>
      </c>
      <c r="G292">
        <v>0</v>
      </c>
      <c r="H292">
        <v>0</v>
      </c>
      <c r="I292">
        <v>6971.48</v>
      </c>
      <c r="J292">
        <v>1493.89</v>
      </c>
      <c r="K292">
        <v>1244.9100000000001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40086</v>
      </c>
      <c r="T292" s="2">
        <v>45589</v>
      </c>
      <c r="V292" t="s">
        <v>31</v>
      </c>
      <c r="W292">
        <v>105408</v>
      </c>
      <c r="X292">
        <v>0</v>
      </c>
      <c r="Y292" t="s">
        <v>551</v>
      </c>
      <c r="Z292">
        <v>0</v>
      </c>
      <c r="AA292" t="s">
        <v>3122</v>
      </c>
      <c r="AB292">
        <v>0</v>
      </c>
      <c r="AC292">
        <v>0</v>
      </c>
      <c r="AD292" t="s">
        <v>3797</v>
      </c>
    </row>
    <row r="293" spans="1:30" x14ac:dyDescent="0.25">
      <c r="A293">
        <v>7362</v>
      </c>
      <c r="B293" t="s">
        <v>3081</v>
      </c>
      <c r="C293" t="s">
        <v>1713</v>
      </c>
      <c r="D293" s="11">
        <f t="shared" si="4"/>
        <v>38838.400000000001</v>
      </c>
      <c r="E293">
        <v>0</v>
      </c>
      <c r="F293">
        <v>0</v>
      </c>
      <c r="G293">
        <v>0</v>
      </c>
      <c r="H293">
        <v>0</v>
      </c>
      <c r="I293">
        <v>5437.31</v>
      </c>
      <c r="J293">
        <v>1165.1400000000001</v>
      </c>
      <c r="K293">
        <v>970.95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31265</v>
      </c>
      <c r="T293" s="2">
        <v>45581</v>
      </c>
      <c r="V293" t="s">
        <v>31</v>
      </c>
      <c r="W293">
        <v>105408</v>
      </c>
      <c r="X293">
        <v>0</v>
      </c>
      <c r="Y293" t="s">
        <v>551</v>
      </c>
      <c r="Z293">
        <v>0</v>
      </c>
      <c r="AA293" t="s">
        <v>3122</v>
      </c>
      <c r="AB293">
        <v>0</v>
      </c>
      <c r="AC293">
        <v>0.47</v>
      </c>
      <c r="AD293" t="s">
        <v>3798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9890-8E4F-4358-A08B-75EACD1BC354}">
  <sheetPr>
    <tabColor rgb="FFFFC000"/>
  </sheetPr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388"/>
  <sheetViews>
    <sheetView tabSelected="1" zoomScale="85" zoomScaleNormal="85" workbookViewId="0">
      <selection activeCell="N2" sqref="N2"/>
    </sheetView>
  </sheetViews>
  <sheetFormatPr baseColWidth="10" defaultRowHeight="15" x14ac:dyDescent="0.25"/>
  <cols>
    <col min="1" max="1" width="9.28515625" style="85" customWidth="1"/>
    <col min="2" max="2" width="9.140625" style="85" customWidth="1"/>
    <col min="3" max="3" width="7.7109375" style="85" customWidth="1"/>
    <col min="4" max="4" width="13.85546875" style="85" customWidth="1"/>
    <col min="5" max="5" width="15.7109375" style="85" customWidth="1"/>
    <col min="6" max="6" width="26" style="85" customWidth="1"/>
    <col min="7" max="7" width="15.85546875" style="85" customWidth="1"/>
    <col min="8" max="20" width="12.7109375" style="85" customWidth="1"/>
    <col min="21" max="21" width="11.42578125" customWidth="1"/>
    <col min="22" max="23" width="16.42578125" customWidth="1"/>
    <col min="24" max="24" width="11.42578125" customWidth="1"/>
    <col min="25" max="25" width="16.42578125" customWidth="1"/>
    <col min="26" max="26" width="15.140625" style="1" bestFit="1" customWidth="1"/>
    <col min="27" max="27" width="14.5703125" style="1" customWidth="1"/>
  </cols>
  <sheetData>
    <row r="1" spans="1:27" x14ac:dyDescent="0.25">
      <c r="A1"/>
      <c r="B1"/>
      <c r="C1"/>
      <c r="D1" s="12"/>
      <c r="E1"/>
      <c r="F1" s="12" t="s">
        <v>4089</v>
      </c>
      <c r="G1" s="2"/>
      <c r="H1"/>
      <c r="I1"/>
      <c r="J1"/>
      <c r="K1"/>
      <c r="L1"/>
      <c r="M1"/>
      <c r="N1"/>
      <c r="O1"/>
      <c r="P1"/>
      <c r="Q1"/>
      <c r="R1"/>
      <c r="S1"/>
      <c r="T1"/>
      <c r="U1" s="2">
        <v>45474</v>
      </c>
      <c r="V1" s="2">
        <v>45657</v>
      </c>
      <c r="W1" s="18"/>
      <c r="X1" s="12" t="s">
        <v>3858</v>
      </c>
    </row>
    <row r="2" spans="1:27" ht="18.75" x14ac:dyDescent="0.3">
      <c r="A2"/>
      <c r="B2"/>
      <c r="C2"/>
      <c r="D2"/>
      <c r="E2"/>
      <c r="F2"/>
      <c r="G2" s="2"/>
      <c r="H2"/>
      <c r="I2" s="45"/>
      <c r="J2" s="45"/>
      <c r="K2" s="45"/>
      <c r="L2" s="4"/>
      <c r="M2" s="4"/>
      <c r="N2" s="4"/>
      <c r="O2" s="4"/>
      <c r="P2" s="4"/>
      <c r="Q2" s="4"/>
      <c r="R2" s="4"/>
      <c r="S2" s="4"/>
      <c r="T2"/>
      <c r="U2" s="2"/>
      <c r="V2" s="25" t="s">
        <v>631</v>
      </c>
    </row>
    <row r="3" spans="1:27" x14ac:dyDescent="0.25">
      <c r="A3" s="46" t="s">
        <v>623</v>
      </c>
      <c r="B3" s="81" t="s">
        <v>1377</v>
      </c>
      <c r="C3" s="46" t="s">
        <v>1376</v>
      </c>
      <c r="D3" s="46" t="s">
        <v>1374</v>
      </c>
      <c r="E3" s="46" t="s">
        <v>1375</v>
      </c>
      <c r="F3" s="46" t="s">
        <v>624</v>
      </c>
      <c r="G3" s="46" t="s">
        <v>763</v>
      </c>
      <c r="H3" s="88">
        <v>45474</v>
      </c>
      <c r="I3" s="16">
        <v>45505</v>
      </c>
      <c r="J3" s="16" t="s">
        <v>3799</v>
      </c>
      <c r="K3" s="88" t="s">
        <v>3800</v>
      </c>
      <c r="L3" s="88">
        <v>45536</v>
      </c>
      <c r="M3" s="16">
        <v>45566</v>
      </c>
      <c r="N3" s="16" t="s">
        <v>3801</v>
      </c>
      <c r="O3" s="88" t="s">
        <v>3803</v>
      </c>
      <c r="P3" s="16">
        <v>45597</v>
      </c>
      <c r="Q3" s="16" t="s">
        <v>3802</v>
      </c>
      <c r="R3" s="88" t="s">
        <v>3804</v>
      </c>
      <c r="S3" s="88">
        <v>45627</v>
      </c>
      <c r="T3" t="s">
        <v>581</v>
      </c>
      <c r="U3" t="s">
        <v>621</v>
      </c>
      <c r="V3" s="6" t="s">
        <v>622</v>
      </c>
      <c r="W3" s="22" t="s">
        <v>628</v>
      </c>
      <c r="X3" s="22" t="s">
        <v>673</v>
      </c>
      <c r="Y3" s="22" t="s">
        <v>17</v>
      </c>
      <c r="Z3" s="82" t="s">
        <v>1545</v>
      </c>
      <c r="AA3" s="82" t="s">
        <v>1546</v>
      </c>
    </row>
    <row r="4" spans="1:27" x14ac:dyDescent="0.25">
      <c r="A4" s="86">
        <v>21</v>
      </c>
      <c r="B4" s="85">
        <v>21</v>
      </c>
      <c r="C4" s="85">
        <f t="shared" ref="C4:C67" si="0">+A4-B4</f>
        <v>0</v>
      </c>
      <c r="D4" s="85" t="s">
        <v>766</v>
      </c>
      <c r="E4" s="85" t="s">
        <v>767</v>
      </c>
      <c r="F4" s="85" t="s">
        <v>1548</v>
      </c>
      <c r="G4" s="87">
        <v>45261</v>
      </c>
      <c r="H4" s="42">
        <f>IFERROR(VLOOKUP(A4,JULIO!A:D,4,FALSE),0)</f>
        <v>1890971.94</v>
      </c>
      <c r="I4" s="42">
        <f>IFERROR(VLOOKUP(A4,AGOSTO!A:D,4,FALSE),0)</f>
        <v>2756320.84</v>
      </c>
      <c r="J4" s="42">
        <f>IFERROR(VLOOKUP(A4,'AJ AGO'!A:D,4,FALSE),0)</f>
        <v>23674.560000000001</v>
      </c>
      <c r="K4" s="42">
        <f>+I4+J4</f>
        <v>2779995.4</v>
      </c>
      <c r="L4" s="42">
        <f>IFERROR(VLOOKUP(A4,SEPTIEMBRE!A:D,4,FALSE),0)</f>
        <v>2692119.04</v>
      </c>
      <c r="M4" s="42">
        <f>IFERROR(VLOOKUP(A4,OCTUBRE!A:D,4,FALSE),0)</f>
        <v>3691404.08</v>
      </c>
      <c r="N4" s="42">
        <f>IFERROR(VLOOKUP(A4,'AJ OCT'!A:D,4,FALSE),0)</f>
        <v>147655.96</v>
      </c>
      <c r="O4" s="42">
        <f>+M4+N4</f>
        <v>3839060.04</v>
      </c>
      <c r="P4" s="42">
        <f>IFERROR(VLOOKUP(A4,NOVIEMBRE!A:D,4,FALSE),0)</f>
        <v>3266632.72</v>
      </c>
      <c r="Q4" s="42">
        <f>IFERROR(VLOOKUP(A4,'AJ NOVIEMBRE'!A:D,4,FALSE),0)</f>
        <v>74029.850000000006</v>
      </c>
      <c r="R4" s="42">
        <f>+P4+Q4</f>
        <v>3340662.5700000003</v>
      </c>
      <c r="S4" s="42"/>
      <c r="T4" s="42">
        <f>MAX(H4,K4,L4,O4,R4,S4)</f>
        <v>3839060.04</v>
      </c>
      <c r="U4" s="14">
        <f>IF(G4&lt;$U$1,184,$V$1-G4)</f>
        <v>184</v>
      </c>
      <c r="V4" s="10">
        <f>+T4/2/184*U4</f>
        <v>1919530.0199999998</v>
      </c>
      <c r="W4" s="24">
        <f>V4*0.195+$W$1</f>
        <v>374308.35389999999</v>
      </c>
      <c r="X4" s="22"/>
      <c r="Y4" s="23">
        <f t="shared" ref="Y4:Y67" si="1">+V4-W4-X4</f>
        <v>1545221.6660999998</v>
      </c>
      <c r="Z4" s="1">
        <f>IFERROR(VLOOKUP(A4,'NETOS SAC'!A:R,18,FALSE),0)</f>
        <v>1545222</v>
      </c>
      <c r="AA4" s="1">
        <f>+Y4-Z4</f>
        <v>-0.33390000020153821</v>
      </c>
    </row>
    <row r="5" spans="1:27" x14ac:dyDescent="0.25">
      <c r="A5" s="86">
        <v>24</v>
      </c>
      <c r="B5" s="85">
        <v>24</v>
      </c>
      <c r="C5" s="85">
        <f t="shared" si="0"/>
        <v>0</v>
      </c>
      <c r="D5" s="85" t="s">
        <v>768</v>
      </c>
      <c r="E5" s="85" t="s">
        <v>769</v>
      </c>
      <c r="F5" s="85" t="s">
        <v>1548</v>
      </c>
      <c r="G5" s="87">
        <v>45261</v>
      </c>
      <c r="H5" s="42">
        <f>IFERROR(VLOOKUP(A5,JULIO!A:D,4,FALSE),0)</f>
        <v>1626572.6</v>
      </c>
      <c r="I5" s="42">
        <f>IFERROR(VLOOKUP(A5,AGOSTO!A:D,4,FALSE),0)</f>
        <v>1703447.1</v>
      </c>
      <c r="J5" s="42">
        <f>IFERROR(VLOOKUP(A5,'AJ AGO'!A:D,4,FALSE),0)</f>
        <v>0</v>
      </c>
      <c r="K5" s="42">
        <f t="shared" ref="K5:K68" si="2">+I5+J5</f>
        <v>1703447.1</v>
      </c>
      <c r="L5" s="42">
        <f>IFERROR(VLOOKUP(A5,SEPTIEMBRE!A:D,4,FALSE),0)</f>
        <v>1442657.6</v>
      </c>
      <c r="M5" s="42">
        <f>IFERROR(VLOOKUP(A5,OCTUBRE!A:D,4,FALSE),0)</f>
        <v>2236987.4</v>
      </c>
      <c r="N5" s="42">
        <f>IFERROR(VLOOKUP(A5,'AJ OCT'!A:D,4,FALSE),0)</f>
        <v>89479.510000000009</v>
      </c>
      <c r="O5" s="42">
        <f t="shared" ref="O5:O68" si="3">+M5+N5</f>
        <v>2326466.91</v>
      </c>
      <c r="P5" s="42">
        <f>IFERROR(VLOOKUP(A5,NOVIEMBRE!A:D,4,FALSE),0)</f>
        <v>1848719.8</v>
      </c>
      <c r="Q5" s="42">
        <f>IFERROR(VLOOKUP(A5,'AJ NOVIEMBRE'!A:D,4,FALSE),0)</f>
        <v>47601.139999999992</v>
      </c>
      <c r="R5" s="42">
        <f t="shared" ref="R5:R68" si="4">+P5+Q5</f>
        <v>1896320.94</v>
      </c>
      <c r="S5" s="42"/>
      <c r="T5" s="42">
        <f t="shared" ref="T5:T68" si="5">MAX(H5,K5,L5,O5,R5,S5)</f>
        <v>2326466.91</v>
      </c>
      <c r="U5" s="14">
        <f t="shared" ref="U5:U68" si="6">IF(G5&lt;$U$1,184,$V$1-G5)</f>
        <v>184</v>
      </c>
      <c r="V5" s="10">
        <f t="shared" ref="V5:V68" si="7">+T5/2/184*U5</f>
        <v>1163233.4550000001</v>
      </c>
      <c r="W5" s="24">
        <f>V5*0.195+$W$1</f>
        <v>226830.52372500004</v>
      </c>
      <c r="X5" s="22"/>
      <c r="Y5" s="23">
        <f t="shared" si="1"/>
        <v>936402.9312750001</v>
      </c>
      <c r="Z5" s="1">
        <f>IFERROR(VLOOKUP(A5,'NETOS SAC'!A:R,18,FALSE),0)</f>
        <v>936403</v>
      </c>
      <c r="AA5" s="1">
        <f t="shared" ref="AA5:AA67" si="8">+Y5-Z5</f>
        <v>-6.8724999902769923E-2</v>
      </c>
    </row>
    <row r="6" spans="1:27" x14ac:dyDescent="0.25">
      <c r="A6" s="86">
        <v>36</v>
      </c>
      <c r="B6" s="85">
        <v>36</v>
      </c>
      <c r="C6" s="85">
        <f t="shared" si="0"/>
        <v>0</v>
      </c>
      <c r="D6" s="85" t="s">
        <v>770</v>
      </c>
      <c r="E6" s="85" t="s">
        <v>771</v>
      </c>
      <c r="F6" s="85" t="s">
        <v>1549</v>
      </c>
      <c r="G6" s="87">
        <v>45261</v>
      </c>
      <c r="H6" s="42">
        <f>IFERROR(VLOOKUP(A6,JULIO!A:D,4,FALSE),0)</f>
        <v>898942.61</v>
      </c>
      <c r="I6" s="42">
        <f>IFERROR(VLOOKUP(A6,AGOSTO!A:D,4,FALSE),0)</f>
        <v>1168252.1000000001</v>
      </c>
      <c r="J6" s="42">
        <f>IFERROR(VLOOKUP(A6,'AJ AGO'!A:D,4,FALSE),0)</f>
        <v>0</v>
      </c>
      <c r="K6" s="42">
        <f t="shared" si="2"/>
        <v>1168252.1000000001</v>
      </c>
      <c r="L6" s="42">
        <f>IFERROR(VLOOKUP(A6,SEPTIEMBRE!A:D,4,FALSE),0)</f>
        <v>1182045.1199999999</v>
      </c>
      <c r="M6" s="42">
        <f>IFERROR(VLOOKUP(A6,OCTUBRE!A:D,4,FALSE),0)</f>
        <v>1349251.1400000001</v>
      </c>
      <c r="N6" s="42">
        <f>IFERROR(VLOOKUP(A6,'AJ OCT'!A:D,4,FALSE),0)</f>
        <v>53970.159999999996</v>
      </c>
      <c r="O6" s="42">
        <f t="shared" si="3"/>
        <v>1403221.3</v>
      </c>
      <c r="P6" s="42">
        <f>IFERROR(VLOOKUP(A6,NOVIEMBRE!A:D,4,FALSE),0)</f>
        <v>1139712.93</v>
      </c>
      <c r="Q6" s="42">
        <f>IFERROR(VLOOKUP(A6,'AJ NOVIEMBRE'!A:D,4,FALSE),0)</f>
        <v>24807.5</v>
      </c>
      <c r="R6" s="42">
        <f t="shared" si="4"/>
        <v>1164520.43</v>
      </c>
      <c r="S6" s="42"/>
      <c r="T6" s="42">
        <f t="shared" si="5"/>
        <v>1403221.3</v>
      </c>
      <c r="U6" s="14">
        <f t="shared" si="6"/>
        <v>184</v>
      </c>
      <c r="V6" s="10">
        <f t="shared" si="7"/>
        <v>701610.65</v>
      </c>
      <c r="W6" s="24">
        <f t="shared" ref="W6:W68" si="9">V6*0.195+$W$1</f>
        <v>136814.07675000001</v>
      </c>
      <c r="X6" s="22"/>
      <c r="Y6" s="23">
        <f t="shared" si="1"/>
        <v>564796.57325000002</v>
      </c>
      <c r="Z6" s="1">
        <f>IFERROR(VLOOKUP(A6,'NETOS SAC'!A:R,18,FALSE),0)</f>
        <v>564797</v>
      </c>
      <c r="AA6" s="1">
        <f t="shared" si="8"/>
        <v>-0.42674999998416752</v>
      </c>
    </row>
    <row r="7" spans="1:27" x14ac:dyDescent="0.25">
      <c r="A7" s="86">
        <v>311</v>
      </c>
      <c r="B7" s="85">
        <v>311</v>
      </c>
      <c r="C7" s="85">
        <f t="shared" si="0"/>
        <v>0</v>
      </c>
      <c r="D7" s="85" t="s">
        <v>774</v>
      </c>
      <c r="E7" s="85" t="s">
        <v>775</v>
      </c>
      <c r="F7" s="85" t="s">
        <v>1548</v>
      </c>
      <c r="G7" s="87">
        <v>42339</v>
      </c>
      <c r="H7" s="42">
        <f>IFERROR(VLOOKUP(A7,JULIO!A:D,4,FALSE),0)</f>
        <v>1459919.04</v>
      </c>
      <c r="I7" s="42">
        <f>IFERROR(VLOOKUP(A7,AGOSTO!A:D,4,FALSE),0)</f>
        <v>1623683.3800000001</v>
      </c>
      <c r="J7" s="42">
        <f>IFERROR(VLOOKUP(A7,'AJ AGO'!A:D,4,FALSE),0)</f>
        <v>0</v>
      </c>
      <c r="K7" s="42">
        <f t="shared" si="2"/>
        <v>1623683.3800000001</v>
      </c>
      <c r="L7" s="42">
        <f>IFERROR(VLOOKUP(A7,SEPTIEMBRE!A:D,4,FALSE),0)</f>
        <v>2876791.84</v>
      </c>
      <c r="M7" s="42">
        <f>IFERROR(VLOOKUP(A7,OCTUBRE!A:D,4,FALSE),0)</f>
        <v>3317954.64</v>
      </c>
      <c r="N7" s="42">
        <f>IFERROR(VLOOKUP(A7,'AJ OCT'!A:D,4,FALSE),0)</f>
        <v>132718.04</v>
      </c>
      <c r="O7" s="42">
        <f t="shared" si="3"/>
        <v>3450672.68</v>
      </c>
      <c r="P7" s="42">
        <f>IFERROR(VLOOKUP(A7,NOVIEMBRE!A:D,4,FALSE),0)</f>
        <v>2824185.52</v>
      </c>
      <c r="Q7" s="42">
        <f>IFERROR(VLOOKUP(A7,'AJ NOVIEMBRE'!A:D,4,FALSE),0)</f>
        <v>74909.430000000008</v>
      </c>
      <c r="R7" s="42">
        <f t="shared" si="4"/>
        <v>2899094.95</v>
      </c>
      <c r="S7" s="42"/>
      <c r="T7" s="42">
        <f t="shared" si="5"/>
        <v>3450672.68</v>
      </c>
      <c r="U7" s="14">
        <f t="shared" si="6"/>
        <v>184</v>
      </c>
      <c r="V7" s="10">
        <f t="shared" si="7"/>
        <v>1725336.3399999999</v>
      </c>
      <c r="W7" s="24">
        <f t="shared" si="9"/>
        <v>336440.58629999997</v>
      </c>
      <c r="X7" s="22"/>
      <c r="Y7" s="23">
        <f t="shared" si="1"/>
        <v>1388895.7536999998</v>
      </c>
      <c r="Z7" s="1">
        <f>IFERROR(VLOOKUP(A7,'NETOS SAC'!A:R,18,FALSE),0)</f>
        <v>1388896</v>
      </c>
      <c r="AA7" s="1">
        <f t="shared" si="8"/>
        <v>-0.24630000023171306</v>
      </c>
    </row>
    <row r="8" spans="1:27" x14ac:dyDescent="0.25">
      <c r="A8" s="89">
        <v>316</v>
      </c>
      <c r="B8" s="85">
        <v>316</v>
      </c>
      <c r="C8" s="85">
        <f t="shared" si="0"/>
        <v>0</v>
      </c>
      <c r="D8" s="85" t="s">
        <v>776</v>
      </c>
      <c r="E8" s="85" t="s">
        <v>777</v>
      </c>
      <c r="F8" s="85" t="s">
        <v>43</v>
      </c>
      <c r="G8" s="87">
        <v>45310</v>
      </c>
      <c r="H8" s="42">
        <f>IFERROR(VLOOKUP(A8,JULIO!A:D,4,FALSE),0)</f>
        <v>120000</v>
      </c>
      <c r="I8" s="42">
        <f>IFERROR(VLOOKUP(A8,AGOSTO!A:D,4,FALSE),0)</f>
        <v>300000</v>
      </c>
      <c r="J8" s="42">
        <f>IFERROR(VLOOKUP(A8,'AJ AGO'!A:D,4,FALSE),0)</f>
        <v>0</v>
      </c>
      <c r="K8" s="42">
        <f t="shared" si="2"/>
        <v>300000</v>
      </c>
      <c r="L8" s="42">
        <f>IFERROR(VLOOKUP(A8,SEPTIEMBRE!A:D,4,FALSE),0)</f>
        <v>300000</v>
      </c>
      <c r="M8" s="42">
        <f>IFERROR(VLOOKUP(A8,OCTUBRE!A:D,4,FALSE),0)</f>
        <v>300000</v>
      </c>
      <c r="N8" s="42">
        <f>IFERROR(VLOOKUP(A8,'AJ OCT'!A:D,4,FALSE),0)</f>
        <v>0</v>
      </c>
      <c r="O8" s="42">
        <f t="shared" si="3"/>
        <v>300000</v>
      </c>
      <c r="P8" s="42">
        <f>IFERROR(VLOOKUP(A8,NOVIEMBRE!A:D,4,FALSE),0)</f>
        <v>300000</v>
      </c>
      <c r="Q8" s="42">
        <f>IFERROR(VLOOKUP(A8,'AJ NOVIEMBRE'!A:D,4,FALSE),0)</f>
        <v>0</v>
      </c>
      <c r="R8" s="42">
        <f t="shared" si="4"/>
        <v>300000</v>
      </c>
      <c r="S8" s="42"/>
      <c r="T8" s="42">
        <f t="shared" si="5"/>
        <v>300000</v>
      </c>
      <c r="U8" s="14">
        <f t="shared" si="6"/>
        <v>184</v>
      </c>
      <c r="V8" s="10">
        <f t="shared" si="7"/>
        <v>150000</v>
      </c>
      <c r="W8" s="24">
        <f>V8*0.11</f>
        <v>16500</v>
      </c>
      <c r="X8" s="22"/>
      <c r="Y8" s="23">
        <f t="shared" si="1"/>
        <v>133500</v>
      </c>
      <c r="Z8" s="1">
        <f>IFERROR(VLOOKUP(A8,'NETOS SAC'!A:R,18,FALSE),0)</f>
        <v>133500</v>
      </c>
      <c r="AA8" s="1">
        <f t="shared" si="8"/>
        <v>0</v>
      </c>
    </row>
    <row r="9" spans="1:27" x14ac:dyDescent="0.25">
      <c r="A9" s="86">
        <v>318</v>
      </c>
      <c r="B9" s="85">
        <v>318</v>
      </c>
      <c r="C9" s="85">
        <f t="shared" si="0"/>
        <v>0</v>
      </c>
      <c r="D9" s="85" t="s">
        <v>1378</v>
      </c>
      <c r="E9" s="85" t="s">
        <v>836</v>
      </c>
      <c r="F9" s="85" t="s">
        <v>1549</v>
      </c>
      <c r="G9" s="87">
        <v>45446</v>
      </c>
      <c r="H9" s="42">
        <f>IFERROR(VLOOKUP(A9,JULIO!A:D,4,FALSE),0)</f>
        <v>1652183.99</v>
      </c>
      <c r="I9" s="42">
        <f>IFERROR(VLOOKUP(A9,AGOSTO!A:D,4,FALSE),0)</f>
        <v>1379838.98</v>
      </c>
      <c r="J9" s="42">
        <f>IFERROR(VLOOKUP(A9,'AJ AGO'!A:D,4,FALSE),0)</f>
        <v>0</v>
      </c>
      <c r="K9" s="42">
        <f t="shared" si="2"/>
        <v>1379838.98</v>
      </c>
      <c r="L9" s="42">
        <f>IFERROR(VLOOKUP(A9,SEPTIEMBRE!A:D,4,FALSE),0)</f>
        <v>1221698.0699999998</v>
      </c>
      <c r="M9" s="42">
        <f>IFERROR(VLOOKUP(A9,OCTUBRE!A:D,4,FALSE),0)</f>
        <v>1309598.19</v>
      </c>
      <c r="N9" s="42">
        <f>IFERROR(VLOOKUP(A9,'AJ OCT'!A:D,4,FALSE),0)</f>
        <v>52383.85</v>
      </c>
      <c r="O9" s="42">
        <f t="shared" si="3"/>
        <v>1361982.04</v>
      </c>
      <c r="P9" s="42">
        <f>IFERROR(VLOOKUP(A9,NOVIEMBRE!A:D,4,FALSE),0)</f>
        <v>1179365.8799999999</v>
      </c>
      <c r="Q9" s="42">
        <f>IFERROR(VLOOKUP(A9,'AJ NOVIEMBRE'!A:D,4,FALSE),0)</f>
        <v>26330.42</v>
      </c>
      <c r="R9" s="42">
        <f t="shared" si="4"/>
        <v>1205696.2999999998</v>
      </c>
      <c r="S9" s="42"/>
      <c r="T9" s="42">
        <f t="shared" si="5"/>
        <v>1652183.99</v>
      </c>
      <c r="U9" s="14">
        <f t="shared" si="6"/>
        <v>184</v>
      </c>
      <c r="V9" s="10">
        <f t="shared" si="7"/>
        <v>826091.995</v>
      </c>
      <c r="W9" s="24">
        <f t="shared" si="9"/>
        <v>161087.939025</v>
      </c>
      <c r="X9" s="22"/>
      <c r="Y9" s="23">
        <f t="shared" si="1"/>
        <v>665004.05597500002</v>
      </c>
      <c r="Z9" s="1">
        <f>IFERROR(VLOOKUP(A9,'NETOS SAC'!A:R,18,FALSE),0)</f>
        <v>665004</v>
      </c>
      <c r="AA9" s="1">
        <f t="shared" si="8"/>
        <v>5.597500002477318E-2</v>
      </c>
    </row>
    <row r="10" spans="1:27" x14ac:dyDescent="0.25">
      <c r="A10" s="89">
        <v>348</v>
      </c>
      <c r="B10" s="85">
        <v>348</v>
      </c>
      <c r="C10" s="85">
        <f t="shared" si="0"/>
        <v>0</v>
      </c>
      <c r="D10" s="85" t="s">
        <v>778</v>
      </c>
      <c r="E10" s="85" t="s">
        <v>779</v>
      </c>
      <c r="F10" s="85" t="s">
        <v>43</v>
      </c>
      <c r="G10" s="87">
        <v>44501</v>
      </c>
      <c r="H10" s="42">
        <f>IFERROR(VLOOKUP(A10,JULIO!A:D,4,FALSE),0)</f>
        <v>90000</v>
      </c>
      <c r="I10" s="42">
        <f>IFERROR(VLOOKUP(A10,AGOSTO!A:D,4,FALSE),0)</f>
        <v>300000</v>
      </c>
      <c r="J10" s="42">
        <f>IFERROR(VLOOKUP(A10,'AJ AGO'!A:D,4,FALSE),0)</f>
        <v>0</v>
      </c>
      <c r="K10" s="42">
        <f t="shared" si="2"/>
        <v>300000</v>
      </c>
      <c r="L10" s="42">
        <f>IFERROR(VLOOKUP(A10,SEPTIEMBRE!A:D,4,FALSE),0)</f>
        <v>300000</v>
      </c>
      <c r="M10" s="42">
        <f>IFERROR(VLOOKUP(A10,OCTUBRE!A:D,4,FALSE),0)</f>
        <v>300000</v>
      </c>
      <c r="N10" s="42">
        <f>IFERROR(VLOOKUP(A10,'AJ OCT'!A:D,4,FALSE),0)</f>
        <v>0</v>
      </c>
      <c r="O10" s="42">
        <f t="shared" si="3"/>
        <v>300000</v>
      </c>
      <c r="P10" s="42">
        <f>IFERROR(VLOOKUP(A10,NOVIEMBRE!A:D,4,FALSE),0)</f>
        <v>300000</v>
      </c>
      <c r="Q10" s="42">
        <f>IFERROR(VLOOKUP(A10,'AJ NOVIEMBRE'!A:D,4,FALSE),0)</f>
        <v>0</v>
      </c>
      <c r="R10" s="42">
        <f t="shared" si="4"/>
        <v>300000</v>
      </c>
      <c r="S10" s="42"/>
      <c r="T10" s="42">
        <f t="shared" si="5"/>
        <v>300000</v>
      </c>
      <c r="U10" s="14">
        <f t="shared" si="6"/>
        <v>184</v>
      </c>
      <c r="V10" s="10">
        <f t="shared" si="7"/>
        <v>150000</v>
      </c>
      <c r="W10" s="24">
        <f>V10*0.11</f>
        <v>16500</v>
      </c>
      <c r="X10" s="22"/>
      <c r="Y10" s="23">
        <f t="shared" si="1"/>
        <v>133500</v>
      </c>
      <c r="Z10" s="1">
        <f>IFERROR(VLOOKUP(A10,'NETOS SAC'!A:R,18,FALSE),0)</f>
        <v>133500</v>
      </c>
      <c r="AA10" s="1">
        <f t="shared" si="8"/>
        <v>0</v>
      </c>
    </row>
    <row r="11" spans="1:27" x14ac:dyDescent="0.25">
      <c r="A11" s="89">
        <v>366</v>
      </c>
      <c r="B11" s="85">
        <v>366</v>
      </c>
      <c r="C11" s="85">
        <f t="shared" si="0"/>
        <v>0</v>
      </c>
      <c r="D11" s="85" t="s">
        <v>780</v>
      </c>
      <c r="E11" s="85" t="s">
        <v>781</v>
      </c>
      <c r="F11" s="85" t="s">
        <v>43</v>
      </c>
      <c r="G11" s="87">
        <v>45246</v>
      </c>
      <c r="H11" s="42">
        <f>IFERROR(VLOOKUP(A11,JULIO!A:D,4,FALSE),0)</f>
        <v>120000</v>
      </c>
      <c r="I11" s="42">
        <f>IFERROR(VLOOKUP(A11,AGOSTO!A:D,4,FALSE),0)</f>
        <v>300000</v>
      </c>
      <c r="J11" s="42">
        <f>IFERROR(VLOOKUP(A11,'AJ AGO'!A:D,4,FALSE),0)</f>
        <v>0</v>
      </c>
      <c r="K11" s="42">
        <f t="shared" si="2"/>
        <v>300000</v>
      </c>
      <c r="L11" s="42">
        <f>IFERROR(VLOOKUP(A11,SEPTIEMBRE!A:D,4,FALSE),0)</f>
        <v>300000</v>
      </c>
      <c r="M11" s="42">
        <f>IFERROR(VLOOKUP(A11,OCTUBRE!A:D,4,FALSE),0)</f>
        <v>300000</v>
      </c>
      <c r="N11" s="42">
        <f>IFERROR(VLOOKUP(A11,'AJ OCT'!A:D,4,FALSE),0)</f>
        <v>0</v>
      </c>
      <c r="O11" s="42">
        <f t="shared" si="3"/>
        <v>300000</v>
      </c>
      <c r="P11" s="42">
        <f>IFERROR(VLOOKUP(A11,NOVIEMBRE!A:D,4,FALSE),0)</f>
        <v>300000</v>
      </c>
      <c r="Q11" s="42">
        <f>IFERROR(VLOOKUP(A11,'AJ NOVIEMBRE'!A:D,4,FALSE),0)</f>
        <v>0</v>
      </c>
      <c r="R11" s="42">
        <f t="shared" si="4"/>
        <v>300000</v>
      </c>
      <c r="S11" s="42"/>
      <c r="T11" s="42">
        <f t="shared" si="5"/>
        <v>300000</v>
      </c>
      <c r="U11" s="14">
        <f t="shared" si="6"/>
        <v>184</v>
      </c>
      <c r="V11" s="10">
        <f t="shared" si="7"/>
        <v>150000</v>
      </c>
      <c r="W11" s="24">
        <f>V11*0.11</f>
        <v>16500</v>
      </c>
      <c r="X11" s="22"/>
      <c r="Y11" s="23">
        <f t="shared" si="1"/>
        <v>133500</v>
      </c>
      <c r="Z11" s="1">
        <f>IFERROR(VLOOKUP(A11,'NETOS SAC'!A:R,18,FALSE),0)</f>
        <v>133500</v>
      </c>
      <c r="AA11" s="1">
        <f t="shared" si="8"/>
        <v>0</v>
      </c>
    </row>
    <row r="12" spans="1:27" x14ac:dyDescent="0.25">
      <c r="A12" s="86">
        <v>370</v>
      </c>
      <c r="B12" s="85">
        <v>370</v>
      </c>
      <c r="C12" s="85">
        <f t="shared" si="0"/>
        <v>0</v>
      </c>
      <c r="D12" s="85" t="s">
        <v>953</v>
      </c>
      <c r="E12" s="85" t="s">
        <v>1550</v>
      </c>
      <c r="F12" s="85" t="s">
        <v>1549</v>
      </c>
      <c r="G12" s="87">
        <v>45554</v>
      </c>
      <c r="H12" s="42">
        <f>IFERROR(VLOOKUP(A12,JULIO!A:D,4,FALSE),0)</f>
        <v>0</v>
      </c>
      <c r="I12" s="42">
        <f>IFERROR(VLOOKUP(A12,AGOSTO!A:D,4,FALSE),0)</f>
        <v>0</v>
      </c>
      <c r="J12" s="42">
        <f>IFERROR(VLOOKUP(A12,'AJ AGO'!A:D,4,FALSE),0)</f>
        <v>0</v>
      </c>
      <c r="K12" s="42">
        <f t="shared" si="2"/>
        <v>0</v>
      </c>
      <c r="L12" s="42">
        <f>IFERROR(VLOOKUP(A12,SEPTIEMBRE!A:D,4,FALSE),0)</f>
        <v>88111.29</v>
      </c>
      <c r="M12" s="42">
        <f>IFERROR(VLOOKUP(A12,OCTUBRE!A:D,4,FALSE),0)</f>
        <v>2912917.5</v>
      </c>
      <c r="N12" s="42">
        <f>IFERROR(VLOOKUP(A12,'AJ OCT'!A:D,4,FALSE),0)</f>
        <v>116516.74</v>
      </c>
      <c r="O12" s="42">
        <f t="shared" si="3"/>
        <v>3029434.24</v>
      </c>
      <c r="P12" s="42">
        <f>IFERROR(VLOOKUP(A12,NOVIEMBRE!A:D,4,FALSE),0)</f>
        <v>2807212.98</v>
      </c>
      <c r="Q12" s="42">
        <f>IFERROR(VLOOKUP(A12,'AJ NOVIEMBRE'!A:D,4,FALSE),0)</f>
        <v>51065.86</v>
      </c>
      <c r="R12" s="42">
        <f t="shared" si="4"/>
        <v>2858278.84</v>
      </c>
      <c r="S12" s="42"/>
      <c r="T12" s="42">
        <f t="shared" si="5"/>
        <v>3029434.24</v>
      </c>
      <c r="U12" s="14">
        <f t="shared" si="6"/>
        <v>103</v>
      </c>
      <c r="V12" s="10">
        <f t="shared" si="7"/>
        <v>847912.30086956534</v>
      </c>
      <c r="W12" s="24">
        <f t="shared" si="9"/>
        <v>165342.89866956524</v>
      </c>
      <c r="X12" s="22"/>
      <c r="Y12" s="23">
        <f t="shared" si="1"/>
        <v>682569.40220000013</v>
      </c>
      <c r="Z12" s="1">
        <f>IFERROR(VLOOKUP(A12,'NETOS SAC'!A:R,18,FALSE),0)</f>
        <v>682569</v>
      </c>
      <c r="AA12" s="1">
        <f t="shared" si="8"/>
        <v>0.40220000012777746</v>
      </c>
    </row>
    <row r="13" spans="1:27" x14ac:dyDescent="0.25">
      <c r="A13" s="86">
        <v>376</v>
      </c>
      <c r="B13" s="85">
        <v>376</v>
      </c>
      <c r="C13" s="85">
        <f t="shared" si="0"/>
        <v>0</v>
      </c>
      <c r="D13" s="85" t="s">
        <v>774</v>
      </c>
      <c r="E13" s="85" t="s">
        <v>782</v>
      </c>
      <c r="F13" s="85" t="s">
        <v>1549</v>
      </c>
      <c r="G13" s="87">
        <v>45261</v>
      </c>
      <c r="H13" s="42">
        <f>IFERROR(VLOOKUP(A13,JULIO!A:D,4,FALSE),0)</f>
        <v>1749638.3900000001</v>
      </c>
      <c r="I13" s="42">
        <f>IFERROR(VLOOKUP(A13,AGOSTO!A:D,4,FALSE),0)</f>
        <v>1342592.9300000002</v>
      </c>
      <c r="J13" s="42">
        <f>IFERROR(VLOOKUP(A13,'AJ AGO'!A:D,4,FALSE),0)</f>
        <v>0</v>
      </c>
      <c r="K13" s="42">
        <f t="shared" si="2"/>
        <v>1342592.9300000002</v>
      </c>
      <c r="L13" s="42">
        <f>IFERROR(VLOOKUP(A13,SEPTIEMBRE!A:D,4,FALSE),0)</f>
        <v>1376993.9400000002</v>
      </c>
      <c r="M13" s="42">
        <f>IFERROR(VLOOKUP(A13,OCTUBRE!A:D,4,FALSE),0)</f>
        <v>1452348.81</v>
      </c>
      <c r="N13" s="42">
        <f>IFERROR(VLOOKUP(A13,'AJ OCT'!A:D,4,FALSE),0)</f>
        <v>58093.31</v>
      </c>
      <c r="O13" s="42">
        <f t="shared" si="3"/>
        <v>1510442.12</v>
      </c>
      <c r="P13" s="42">
        <f>IFERROR(VLOOKUP(A13,NOVIEMBRE!A:D,4,FALSE),0)</f>
        <v>1250304.57</v>
      </c>
      <c r="Q13" s="42">
        <f>IFERROR(VLOOKUP(A13,'AJ NOVIEMBRE'!A:D,4,FALSE),0)</f>
        <v>26650.949999999997</v>
      </c>
      <c r="R13" s="42">
        <f t="shared" si="4"/>
        <v>1276955.52</v>
      </c>
      <c r="S13" s="42"/>
      <c r="T13" s="42">
        <f t="shared" si="5"/>
        <v>1749638.3900000001</v>
      </c>
      <c r="U13" s="14">
        <f t="shared" si="6"/>
        <v>184</v>
      </c>
      <c r="V13" s="10">
        <f t="shared" si="7"/>
        <v>874819.19500000007</v>
      </c>
      <c r="W13" s="24">
        <f t="shared" si="9"/>
        <v>170589.74302500003</v>
      </c>
      <c r="X13" s="22"/>
      <c r="Y13" s="23">
        <f t="shared" si="1"/>
        <v>704229.45197500009</v>
      </c>
      <c r="Z13" s="1">
        <f>IFERROR(VLOOKUP(A13,'NETOS SAC'!A:R,18,FALSE),0)</f>
        <v>704229</v>
      </c>
      <c r="AA13" s="1">
        <f t="shared" si="8"/>
        <v>0.45197500009089708</v>
      </c>
    </row>
    <row r="14" spans="1:27" x14ac:dyDescent="0.25">
      <c r="A14" s="86">
        <v>499</v>
      </c>
      <c r="B14" s="85">
        <v>499</v>
      </c>
      <c r="C14" s="85">
        <f t="shared" si="0"/>
        <v>0</v>
      </c>
      <c r="D14" s="85" t="s">
        <v>784</v>
      </c>
      <c r="E14" s="85" t="s">
        <v>785</v>
      </c>
      <c r="F14" s="85" t="s">
        <v>1548</v>
      </c>
      <c r="G14" s="87">
        <v>45261</v>
      </c>
      <c r="H14" s="42">
        <f>IFERROR(VLOOKUP(A14,JULIO!A:D,4,FALSE),0)</f>
        <v>1099797.2</v>
      </c>
      <c r="I14" s="42">
        <f>IFERROR(VLOOKUP(A14,AGOSTO!A:D,4,FALSE),0)</f>
        <v>544378.9</v>
      </c>
      <c r="J14" s="42">
        <f>IFERROR(VLOOKUP(A14,'AJ AGO'!A:D,4,FALSE),0)</f>
        <v>429101.4</v>
      </c>
      <c r="K14" s="42">
        <f t="shared" si="2"/>
        <v>973480.3</v>
      </c>
      <c r="L14" s="42">
        <f>IFERROR(VLOOKUP(A14,SEPTIEMBRE!A:D,4,FALSE),0)</f>
        <v>1177881</v>
      </c>
      <c r="M14" s="42">
        <f>IFERROR(VLOOKUP(A14,OCTUBRE!A:D,4,FALSE),0)</f>
        <v>1356634.8</v>
      </c>
      <c r="N14" s="42">
        <f>IFERROR(VLOOKUP(A14,'AJ OCT'!A:D,4,FALSE),0)</f>
        <v>54265.74</v>
      </c>
      <c r="O14" s="42">
        <f t="shared" si="3"/>
        <v>1410900.54</v>
      </c>
      <c r="P14" s="42">
        <f>IFERROR(VLOOKUP(A14,NOVIEMBRE!A:D,4,FALSE),0)</f>
        <v>1080134.6000000001</v>
      </c>
      <c r="Q14" s="42">
        <f>IFERROR(VLOOKUP(A14,'AJ NOVIEMBRE'!A:D,4,FALSE),0)</f>
        <v>25231.059999999998</v>
      </c>
      <c r="R14" s="42">
        <f t="shared" si="4"/>
        <v>1105365.6600000001</v>
      </c>
      <c r="S14" s="42"/>
      <c r="T14" s="42">
        <f t="shared" si="5"/>
        <v>1410900.54</v>
      </c>
      <c r="U14" s="14">
        <f t="shared" si="6"/>
        <v>184</v>
      </c>
      <c r="V14" s="10">
        <f t="shared" si="7"/>
        <v>705450.27</v>
      </c>
      <c r="W14" s="24">
        <f t="shared" si="9"/>
        <v>137562.80265</v>
      </c>
      <c r="X14" s="22"/>
      <c r="Y14" s="23">
        <f t="shared" si="1"/>
        <v>567887.46735000005</v>
      </c>
      <c r="Z14" s="1">
        <f>IFERROR(VLOOKUP(A14,'NETOS SAC'!A:R,18,FALSE),0)</f>
        <v>567887</v>
      </c>
      <c r="AA14" s="1">
        <f t="shared" si="8"/>
        <v>0.46735000004991889</v>
      </c>
    </row>
    <row r="15" spans="1:27" x14ac:dyDescent="0.25">
      <c r="A15" s="86">
        <v>512</v>
      </c>
      <c r="B15" s="85">
        <v>512</v>
      </c>
      <c r="C15" s="85">
        <f t="shared" si="0"/>
        <v>0</v>
      </c>
      <c r="D15" s="85" t="s">
        <v>786</v>
      </c>
      <c r="E15" s="85" t="s">
        <v>787</v>
      </c>
      <c r="F15" s="85" t="s">
        <v>1549</v>
      </c>
      <c r="G15" s="87">
        <v>45261</v>
      </c>
      <c r="H15" s="42">
        <f>IFERROR(VLOOKUP(A15,JULIO!A:D,4,FALSE),0)</f>
        <v>647513.69999999995</v>
      </c>
      <c r="I15" s="42">
        <f>IFERROR(VLOOKUP(A15,AGOSTO!A:D,4,FALSE),0)</f>
        <v>835108.6</v>
      </c>
      <c r="J15" s="42">
        <f>IFERROR(VLOOKUP(A15,'AJ AGO'!A:D,4,FALSE),0)</f>
        <v>0</v>
      </c>
      <c r="K15" s="42">
        <f t="shared" si="2"/>
        <v>835108.6</v>
      </c>
      <c r="L15" s="42">
        <f>IFERROR(VLOOKUP(A15,SEPTIEMBRE!A:D,4,FALSE),0)</f>
        <v>844870.6</v>
      </c>
      <c r="M15" s="42">
        <f>IFERROR(VLOOKUP(A15,OCTUBRE!A:D,4,FALSE),0)</f>
        <v>1227211.6499999999</v>
      </c>
      <c r="N15" s="42">
        <f>IFERROR(VLOOKUP(A15,'AJ OCT'!A:D,4,FALSE),0)</f>
        <v>49088.24</v>
      </c>
      <c r="O15" s="42">
        <f t="shared" si="3"/>
        <v>1276299.8899999999</v>
      </c>
      <c r="P15" s="42">
        <f>IFERROR(VLOOKUP(A15,NOVIEMBRE!A:D,4,FALSE),0)</f>
        <v>1173452.49</v>
      </c>
      <c r="Q15" s="42">
        <f>IFERROR(VLOOKUP(A15,'AJ NOVIEMBRE'!A:D,4,FALSE),0)</f>
        <v>25961.59</v>
      </c>
      <c r="R15" s="42">
        <f t="shared" si="4"/>
        <v>1199414.08</v>
      </c>
      <c r="S15" s="42"/>
      <c r="T15" s="42">
        <f t="shared" si="5"/>
        <v>1276299.8899999999</v>
      </c>
      <c r="U15" s="14">
        <f t="shared" si="6"/>
        <v>184</v>
      </c>
      <c r="V15" s="10">
        <f t="shared" si="7"/>
        <v>638149.94499999995</v>
      </c>
      <c r="W15" s="24">
        <f t="shared" si="9"/>
        <v>124439.239275</v>
      </c>
      <c r="X15" s="22"/>
      <c r="Y15" s="23">
        <f t="shared" si="1"/>
        <v>513710.70572499995</v>
      </c>
      <c r="Z15" s="1">
        <f>IFERROR(VLOOKUP(A15,'NETOS SAC'!A:R,18,FALSE),0)</f>
        <v>513711</v>
      </c>
      <c r="AA15" s="1">
        <f t="shared" si="8"/>
        <v>-0.29427500005112961</v>
      </c>
    </row>
    <row r="16" spans="1:27" x14ac:dyDescent="0.25">
      <c r="A16" s="89">
        <v>560</v>
      </c>
      <c r="B16" s="85">
        <v>560</v>
      </c>
      <c r="C16" s="85">
        <f t="shared" si="0"/>
        <v>0</v>
      </c>
      <c r="D16" s="85" t="s">
        <v>788</v>
      </c>
      <c r="E16" s="85" t="s">
        <v>789</v>
      </c>
      <c r="F16" s="85" t="s">
        <v>43</v>
      </c>
      <c r="G16" s="87">
        <v>45566</v>
      </c>
      <c r="H16" s="42"/>
      <c r="I16" s="42"/>
      <c r="J16" s="42">
        <f>IFERROR(VLOOKUP(A16,'AJ AGO'!A:D,4,FALSE),0)</f>
        <v>0</v>
      </c>
      <c r="K16" s="42">
        <f t="shared" si="2"/>
        <v>0</v>
      </c>
      <c r="L16" s="42"/>
      <c r="M16" s="42">
        <f>IFERROR(VLOOKUP(A16,OCTUBRE!A:D,4,FALSE),0)</f>
        <v>300000</v>
      </c>
      <c r="N16" s="42">
        <f>IFERROR(VLOOKUP(A16,'AJ OCT'!A:D,4,FALSE),0)</f>
        <v>0</v>
      </c>
      <c r="O16" s="42">
        <f t="shared" si="3"/>
        <v>300000</v>
      </c>
      <c r="P16" s="42">
        <f>IFERROR(VLOOKUP(A16,NOVIEMBRE!A:D,4,FALSE),0)</f>
        <v>300000</v>
      </c>
      <c r="Q16" s="42">
        <f>IFERROR(VLOOKUP(A16,'AJ NOVIEMBRE'!A:D,4,FALSE),0)</f>
        <v>0</v>
      </c>
      <c r="R16" s="42">
        <f t="shared" si="4"/>
        <v>300000</v>
      </c>
      <c r="S16" s="42"/>
      <c r="T16" s="42">
        <f t="shared" si="5"/>
        <v>300000</v>
      </c>
      <c r="U16" s="14">
        <f t="shared" si="6"/>
        <v>91</v>
      </c>
      <c r="V16" s="10">
        <f t="shared" si="7"/>
        <v>74184.782608695663</v>
      </c>
      <c r="W16" s="24">
        <f>V16*0.11</f>
        <v>8160.3260869565229</v>
      </c>
      <c r="X16" s="22"/>
      <c r="Y16" s="23">
        <f t="shared" si="1"/>
        <v>66024.456521739135</v>
      </c>
      <c r="Z16" s="1">
        <f>IFERROR(VLOOKUP(A16,'NETOS SAC'!A:R,18,FALSE),0)</f>
        <v>66024</v>
      </c>
      <c r="AA16" s="1">
        <f t="shared" si="8"/>
        <v>0.45652173913549632</v>
      </c>
    </row>
    <row r="17" spans="1:27" x14ac:dyDescent="0.25">
      <c r="A17" s="86">
        <v>705</v>
      </c>
      <c r="B17" s="85">
        <v>705</v>
      </c>
      <c r="C17" s="85">
        <f t="shared" si="0"/>
        <v>0</v>
      </c>
      <c r="D17" s="85" t="s">
        <v>835</v>
      </c>
      <c r="E17" s="85" t="s">
        <v>1551</v>
      </c>
      <c r="F17" s="85" t="s">
        <v>1549</v>
      </c>
      <c r="G17" s="87">
        <v>45597</v>
      </c>
      <c r="H17" s="42">
        <f>IFERROR(VLOOKUP(A17,JULIO!A:D,4,FALSE),0)</f>
        <v>0</v>
      </c>
      <c r="I17" s="42">
        <f>IFERROR(VLOOKUP(A17,AGOSTO!A:D,4,FALSE),0)</f>
        <v>0</v>
      </c>
      <c r="J17" s="42">
        <f>IFERROR(VLOOKUP(A17,'AJ AGO'!A:D,4,FALSE),0)</f>
        <v>0</v>
      </c>
      <c r="K17" s="42">
        <f t="shared" si="2"/>
        <v>0</v>
      </c>
      <c r="L17" s="42">
        <f>IFERROR(VLOOKUP(A17,SEPTIEMBRE!A:D,4,FALSE),0)</f>
        <v>0</v>
      </c>
      <c r="M17" s="42">
        <f>IFERROR(VLOOKUP(A17,OCTUBRE!A:D,4,FALSE),0)</f>
        <v>0</v>
      </c>
      <c r="N17" s="42">
        <f>IFERROR(VLOOKUP(A17,'AJ OCT'!A:D,4,FALSE),0)</f>
        <v>0</v>
      </c>
      <c r="O17" s="42">
        <f t="shared" si="3"/>
        <v>0</v>
      </c>
      <c r="P17" s="42">
        <f>IFERROR(VLOOKUP(A17,NOVIEMBRE!A:D,4,FALSE),0)</f>
        <v>722014.8</v>
      </c>
      <c r="Q17" s="42">
        <f>IFERROR(VLOOKUP(A17,'AJ NOVIEMBRE'!A:D,4,FALSE),0)</f>
        <v>12237.34</v>
      </c>
      <c r="R17" s="42">
        <f t="shared" si="4"/>
        <v>734252.14</v>
      </c>
      <c r="S17" s="42"/>
      <c r="T17" s="42">
        <f t="shared" si="5"/>
        <v>734252.14</v>
      </c>
      <c r="U17" s="14">
        <f t="shared" si="6"/>
        <v>60</v>
      </c>
      <c r="V17" s="10">
        <f t="shared" si="7"/>
        <v>119715.02282608696</v>
      </c>
      <c r="W17" s="24">
        <f t="shared" si="9"/>
        <v>23344.429451086959</v>
      </c>
      <c r="X17" s="22"/>
      <c r="Y17" s="23">
        <f t="shared" si="1"/>
        <v>96370.593374999997</v>
      </c>
      <c r="Z17" s="1">
        <f>IFERROR(VLOOKUP(A17,'NETOS SAC'!A:R,18,FALSE),0)</f>
        <v>96371</v>
      </c>
      <c r="AA17" s="1">
        <f t="shared" si="8"/>
        <v>-0.40662500000325963</v>
      </c>
    </row>
    <row r="18" spans="1:27" x14ac:dyDescent="0.25">
      <c r="A18" s="86">
        <v>708</v>
      </c>
      <c r="B18" s="85">
        <v>708</v>
      </c>
      <c r="C18" s="85">
        <f t="shared" si="0"/>
        <v>0</v>
      </c>
      <c r="D18" s="85" t="s">
        <v>1553</v>
      </c>
      <c r="E18" s="85" t="s">
        <v>1554</v>
      </c>
      <c r="F18" s="85" t="s">
        <v>1549</v>
      </c>
      <c r="G18" s="87">
        <v>45539</v>
      </c>
      <c r="H18" s="42">
        <f>IFERROR(VLOOKUP(A18,JULIO!A:D,4,FALSE),0)</f>
        <v>0</v>
      </c>
      <c r="I18" s="42">
        <f>IFERROR(VLOOKUP(A18,AGOSTO!A:D,4,FALSE),0)</f>
        <v>0</v>
      </c>
      <c r="J18" s="42">
        <f>IFERROR(VLOOKUP(A18,'AJ AGO'!A:D,4,FALSE),0)</f>
        <v>0</v>
      </c>
      <c r="K18" s="42">
        <f t="shared" si="2"/>
        <v>0</v>
      </c>
      <c r="L18" s="42">
        <f>IFERROR(VLOOKUP(A18,SEPTIEMBRE!A:D,4,FALSE),0)</f>
        <v>757122.4</v>
      </c>
      <c r="M18" s="42">
        <f>IFERROR(VLOOKUP(A18,OCTUBRE!A:D,4,FALSE),0)</f>
        <v>955144.2</v>
      </c>
      <c r="N18" s="42">
        <f>IFERROR(VLOOKUP(A18,'AJ OCT'!A:D,4,FALSE),0)</f>
        <v>38206.129999999997</v>
      </c>
      <c r="O18" s="42">
        <f t="shared" si="3"/>
        <v>993350.33</v>
      </c>
      <c r="P18" s="42">
        <f>IFERROR(VLOOKUP(A18,NOVIEMBRE!A:D,4,FALSE),0)</f>
        <v>847753.6</v>
      </c>
      <c r="Q18" s="42">
        <f>IFERROR(VLOOKUP(A18,'AJ NOVIEMBRE'!A:D,4,FALSE),0)</f>
        <v>18795.11</v>
      </c>
      <c r="R18" s="42">
        <f t="shared" si="4"/>
        <v>866548.71</v>
      </c>
      <c r="S18" s="42"/>
      <c r="T18" s="42">
        <f t="shared" si="5"/>
        <v>993350.33</v>
      </c>
      <c r="U18" s="14">
        <f t="shared" si="6"/>
        <v>118</v>
      </c>
      <c r="V18" s="10">
        <f t="shared" si="7"/>
        <v>318519.94277173915</v>
      </c>
      <c r="W18" s="24">
        <f t="shared" si="9"/>
        <v>62111.388840489133</v>
      </c>
      <c r="X18" s="22"/>
      <c r="Y18" s="23">
        <f t="shared" si="1"/>
        <v>256408.55393125</v>
      </c>
      <c r="Z18" s="1">
        <f>IFERROR(VLOOKUP(A18,'NETOS SAC'!A:R,18,FALSE),0)</f>
        <v>256409</v>
      </c>
      <c r="AA18" s="1">
        <f t="shared" si="8"/>
        <v>-0.44606874999590218</v>
      </c>
    </row>
    <row r="19" spans="1:27" x14ac:dyDescent="0.25">
      <c r="A19" s="86">
        <v>779</v>
      </c>
      <c r="B19" s="85">
        <v>779</v>
      </c>
      <c r="C19" s="85">
        <f t="shared" si="0"/>
        <v>0</v>
      </c>
      <c r="D19" s="85" t="s">
        <v>1021</v>
      </c>
      <c r="E19" s="85" t="s">
        <v>1556</v>
      </c>
      <c r="F19" s="85" t="s">
        <v>1549</v>
      </c>
      <c r="G19" s="87">
        <v>45547</v>
      </c>
      <c r="H19" s="42">
        <f>IFERROR(VLOOKUP(A19,JULIO!A:D,4,FALSE),0)</f>
        <v>0</v>
      </c>
      <c r="I19" s="42">
        <f>IFERROR(VLOOKUP(A19,AGOSTO!A:D,4,FALSE),0)</f>
        <v>0</v>
      </c>
      <c r="J19" s="42">
        <f>IFERROR(VLOOKUP(A19,'AJ AGO'!A:D,4,FALSE),0)</f>
        <v>0</v>
      </c>
      <c r="K19" s="42">
        <f t="shared" si="2"/>
        <v>0</v>
      </c>
      <c r="L19" s="42">
        <f>IFERROR(VLOOKUP(A19,SEPTIEMBRE!A:D,4,FALSE),0)</f>
        <v>458913</v>
      </c>
      <c r="M19" s="42">
        <f>IFERROR(VLOOKUP(A19,OCTUBRE!A:D,4,FALSE),0)</f>
        <v>923108.12</v>
      </c>
      <c r="N19" s="42">
        <f>IFERROR(VLOOKUP(A19,'AJ OCT'!A:D,4,FALSE),0)</f>
        <v>36924.239999999998</v>
      </c>
      <c r="O19" s="42">
        <f t="shared" si="3"/>
        <v>960032.36</v>
      </c>
      <c r="P19" s="42">
        <f>IFERROR(VLOOKUP(A19,NOVIEMBRE!A:D,4,FALSE),0)</f>
        <v>1059637.55</v>
      </c>
      <c r="Q19" s="42">
        <f>IFERROR(VLOOKUP(A19,'AJ NOVIEMBRE'!A:D,4,FALSE),0)</f>
        <v>20922.96</v>
      </c>
      <c r="R19" s="42">
        <f t="shared" si="4"/>
        <v>1080560.51</v>
      </c>
      <c r="S19" s="42"/>
      <c r="T19" s="42">
        <f t="shared" si="5"/>
        <v>1080560.51</v>
      </c>
      <c r="U19" s="14">
        <f t="shared" si="6"/>
        <v>110</v>
      </c>
      <c r="V19" s="10">
        <f t="shared" si="7"/>
        <v>322993.63070652174</v>
      </c>
      <c r="W19" s="24">
        <f t="shared" si="9"/>
        <v>62983.757987771744</v>
      </c>
      <c r="X19" s="22"/>
      <c r="Y19" s="23">
        <f t="shared" si="1"/>
        <v>260009.87271875</v>
      </c>
      <c r="Z19" s="1">
        <f>IFERROR(VLOOKUP(A19,'NETOS SAC'!A:R,18,FALSE),0)</f>
        <v>260010</v>
      </c>
      <c r="AA19" s="1">
        <f t="shared" si="8"/>
        <v>-0.12728124999557622</v>
      </c>
    </row>
    <row r="20" spans="1:27" x14ac:dyDescent="0.25">
      <c r="A20" s="89">
        <v>797</v>
      </c>
      <c r="B20" s="85">
        <v>797</v>
      </c>
      <c r="C20" s="85">
        <f t="shared" si="0"/>
        <v>0</v>
      </c>
      <c r="D20" s="85" t="s">
        <v>790</v>
      </c>
      <c r="E20" s="85" t="s">
        <v>791</v>
      </c>
      <c r="F20" s="85" t="s">
        <v>43</v>
      </c>
      <c r="G20" s="87">
        <v>45173</v>
      </c>
      <c r="H20" s="42">
        <f>IFERROR(VLOOKUP(A20,JULIO!A:D,4,FALSE),0)</f>
        <v>120000</v>
      </c>
      <c r="I20" s="42">
        <f>IFERROR(VLOOKUP(A20,AGOSTO!A:D,4,FALSE),0)</f>
        <v>300000</v>
      </c>
      <c r="J20" s="42">
        <f>IFERROR(VLOOKUP(A20,'AJ AGO'!A:D,4,FALSE),0)</f>
        <v>0</v>
      </c>
      <c r="K20" s="42">
        <f t="shared" si="2"/>
        <v>300000</v>
      </c>
      <c r="L20" s="42">
        <f>IFERROR(VLOOKUP(A20,SEPTIEMBRE!A:D,4,FALSE),0)</f>
        <v>300000</v>
      </c>
      <c r="M20" s="42">
        <f>IFERROR(VLOOKUP(A20,OCTUBRE!A:D,4,FALSE),0)</f>
        <v>300000</v>
      </c>
      <c r="N20" s="42">
        <f>IFERROR(VLOOKUP(A20,'AJ OCT'!A:D,4,FALSE),0)</f>
        <v>0</v>
      </c>
      <c r="O20" s="42">
        <f t="shared" si="3"/>
        <v>300000</v>
      </c>
      <c r="P20" s="42">
        <f>IFERROR(VLOOKUP(A20,NOVIEMBRE!A:D,4,FALSE),0)</f>
        <v>300000</v>
      </c>
      <c r="Q20" s="42">
        <f>IFERROR(VLOOKUP(A20,'AJ NOVIEMBRE'!A:D,4,FALSE),0)</f>
        <v>0</v>
      </c>
      <c r="R20" s="42">
        <f t="shared" si="4"/>
        <v>300000</v>
      </c>
      <c r="S20" s="42"/>
      <c r="T20" s="42">
        <f t="shared" si="5"/>
        <v>300000</v>
      </c>
      <c r="U20" s="14">
        <f t="shared" si="6"/>
        <v>184</v>
      </c>
      <c r="V20" s="10">
        <f t="shared" si="7"/>
        <v>150000</v>
      </c>
      <c r="W20" s="24">
        <f>V20*0.11</f>
        <v>16500</v>
      </c>
      <c r="X20" s="22"/>
      <c r="Y20" s="23">
        <f t="shared" si="1"/>
        <v>133500</v>
      </c>
      <c r="Z20" s="1">
        <f>IFERROR(VLOOKUP(A20,'NETOS SAC'!A:R,18,FALSE),0)</f>
        <v>133500</v>
      </c>
      <c r="AA20" s="1">
        <f t="shared" si="8"/>
        <v>0</v>
      </c>
    </row>
    <row r="21" spans="1:27" x14ac:dyDescent="0.25">
      <c r="A21" s="86">
        <v>842</v>
      </c>
      <c r="B21" s="85">
        <v>842</v>
      </c>
      <c r="C21" s="85">
        <f t="shared" si="0"/>
        <v>0</v>
      </c>
      <c r="D21" s="85" t="s">
        <v>792</v>
      </c>
      <c r="E21" s="85" t="s">
        <v>793</v>
      </c>
      <c r="F21" s="85" t="s">
        <v>1549</v>
      </c>
      <c r="G21" s="87">
        <v>45555</v>
      </c>
      <c r="H21" s="42">
        <f>IFERROR(VLOOKUP(A21,JULIO!A:D,4,FALSE),0)</f>
        <v>738652.1</v>
      </c>
      <c r="I21" s="42">
        <f>IFERROR(VLOOKUP(A21,AGOSTO!A:D,4,FALSE),0)</f>
        <v>0</v>
      </c>
      <c r="J21" s="42">
        <f>IFERROR(VLOOKUP(A21,'AJ AGO'!A:D,4,FALSE),0)</f>
        <v>0</v>
      </c>
      <c r="K21" s="42">
        <f t="shared" si="2"/>
        <v>0</v>
      </c>
      <c r="L21" s="42">
        <f>IFERROR(VLOOKUP(A21,SEPTIEMBRE!A:D,4,FALSE),0)</f>
        <v>300562.8</v>
      </c>
      <c r="M21" s="42">
        <f>IFERROR(VLOOKUP(A21,OCTUBRE!A:D,4,FALSE),0)</f>
        <v>1068779.8</v>
      </c>
      <c r="N21" s="42">
        <f>IFERROR(VLOOKUP(A21,'AJ OCT'!A:D,4,FALSE),0)</f>
        <v>42751.49</v>
      </c>
      <c r="O21" s="42">
        <f t="shared" si="3"/>
        <v>1111531.29</v>
      </c>
      <c r="P21" s="42">
        <f>IFERROR(VLOOKUP(A21,NOVIEMBRE!A:D,4,FALSE),0)</f>
        <v>962399.7</v>
      </c>
      <c r="Q21" s="42">
        <f>IFERROR(VLOOKUP(A21,'AJ NOVIEMBRE'!A:D,4,FALSE),0)</f>
        <v>21249.75</v>
      </c>
      <c r="R21" s="42">
        <f t="shared" si="4"/>
        <v>983649.45</v>
      </c>
      <c r="S21" s="42"/>
      <c r="T21" s="42">
        <f t="shared" si="5"/>
        <v>1111531.29</v>
      </c>
      <c r="U21" s="14">
        <f t="shared" si="6"/>
        <v>102</v>
      </c>
      <c r="V21" s="10">
        <f t="shared" si="7"/>
        <v>308087.47711956524</v>
      </c>
      <c r="W21" s="24">
        <f t="shared" si="9"/>
        <v>60077.058038315226</v>
      </c>
      <c r="X21" s="22"/>
      <c r="Y21" s="23">
        <f t="shared" si="1"/>
        <v>248010.41908125003</v>
      </c>
      <c r="Z21" s="1">
        <f>IFERROR(VLOOKUP(A21,'NETOS SAC'!A:R,18,FALSE),0)</f>
        <v>248010</v>
      </c>
      <c r="AA21" s="1">
        <f t="shared" si="8"/>
        <v>0.41908125003101304</v>
      </c>
    </row>
    <row r="22" spans="1:27" x14ac:dyDescent="0.25">
      <c r="A22" s="86">
        <v>1073</v>
      </c>
      <c r="B22" s="85">
        <v>1073</v>
      </c>
      <c r="C22" s="85">
        <f t="shared" si="0"/>
        <v>0</v>
      </c>
      <c r="D22" s="85" t="s">
        <v>796</v>
      </c>
      <c r="E22" s="85" t="s">
        <v>797</v>
      </c>
      <c r="F22" s="85" t="s">
        <v>1549</v>
      </c>
      <c r="G22" s="87">
        <v>45261</v>
      </c>
      <c r="H22" s="42">
        <f>IFERROR(VLOOKUP(A22,JULIO!A:D,4,FALSE),0)</f>
        <v>2033211.49</v>
      </c>
      <c r="I22" s="42">
        <f>IFERROR(VLOOKUP(A22,AGOSTO!A:D,4,FALSE),0)</f>
        <v>1912312.89</v>
      </c>
      <c r="J22" s="42">
        <f>IFERROR(VLOOKUP(A22,'AJ AGO'!A:D,4,FALSE),0)</f>
        <v>21182.61</v>
      </c>
      <c r="K22" s="42">
        <f t="shared" si="2"/>
        <v>1933495.5</v>
      </c>
      <c r="L22" s="42">
        <f>IFERROR(VLOOKUP(A22,SEPTIEMBRE!A:D,4,FALSE),0)</f>
        <v>2448759.77</v>
      </c>
      <c r="M22" s="42">
        <f>IFERROR(VLOOKUP(A22,OCTUBRE!A:D,4,FALSE),0)</f>
        <v>1481552.71</v>
      </c>
      <c r="N22" s="42">
        <f>IFERROR(VLOOKUP(A22,'AJ OCT'!A:D,4,FALSE),0)</f>
        <v>59262.100000000006</v>
      </c>
      <c r="O22" s="42">
        <f t="shared" si="3"/>
        <v>1540814.81</v>
      </c>
      <c r="P22" s="42">
        <f>IFERROR(VLOOKUP(A22,NOVIEMBRE!A:D,4,FALSE),0)</f>
        <v>1645235.22</v>
      </c>
      <c r="Q22" s="42">
        <f>IFERROR(VLOOKUP(A22,'AJ NOVIEMBRE'!A:D,4,FALSE),0)</f>
        <v>25490.7</v>
      </c>
      <c r="R22" s="42">
        <f t="shared" si="4"/>
        <v>1670725.92</v>
      </c>
      <c r="S22" s="42"/>
      <c r="T22" s="42">
        <f t="shared" si="5"/>
        <v>2448759.77</v>
      </c>
      <c r="U22" s="14">
        <f t="shared" si="6"/>
        <v>184</v>
      </c>
      <c r="V22" s="10">
        <f t="shared" si="7"/>
        <v>1224379.885</v>
      </c>
      <c r="W22" s="24">
        <f t="shared" si="9"/>
        <v>238754.077575</v>
      </c>
      <c r="X22" s="22"/>
      <c r="Y22" s="23">
        <f t="shared" si="1"/>
        <v>985625.80742500001</v>
      </c>
      <c r="Z22" s="1">
        <f>IFERROR(VLOOKUP(A22,'NETOS SAC'!A:R,18,FALSE),0)</f>
        <v>985626</v>
      </c>
      <c r="AA22" s="1">
        <f t="shared" si="8"/>
        <v>-0.19257499999366701</v>
      </c>
    </row>
    <row r="23" spans="1:27" x14ac:dyDescent="0.25">
      <c r="A23" s="89">
        <v>1117</v>
      </c>
      <c r="B23" s="85">
        <v>1117</v>
      </c>
      <c r="C23" s="85">
        <f t="shared" si="0"/>
        <v>0</v>
      </c>
      <c r="D23" s="85" t="s">
        <v>798</v>
      </c>
      <c r="E23" s="85" t="s">
        <v>799</v>
      </c>
      <c r="F23" s="85" t="s">
        <v>43</v>
      </c>
      <c r="G23" s="87">
        <v>45477</v>
      </c>
      <c r="H23" s="42">
        <f>IFERROR(VLOOKUP(A23,JULIO!A:D,4,FALSE),0)</f>
        <v>120000</v>
      </c>
      <c r="I23" s="42">
        <f>IFERROR(VLOOKUP(A23,AGOSTO!A:D,4,FALSE),0)</f>
        <v>300000</v>
      </c>
      <c r="J23" s="42">
        <f>IFERROR(VLOOKUP(A23,'AJ AGO'!A:D,4,FALSE),0)</f>
        <v>0</v>
      </c>
      <c r="K23" s="42">
        <f t="shared" si="2"/>
        <v>300000</v>
      </c>
      <c r="L23" s="42">
        <f>IFERROR(VLOOKUP(A23,SEPTIEMBRE!A:D,4,FALSE),0)</f>
        <v>300000</v>
      </c>
      <c r="M23" s="42">
        <f>IFERROR(VLOOKUP(A23,OCTUBRE!A:D,4,FALSE),0)</f>
        <v>300000</v>
      </c>
      <c r="N23" s="42">
        <f>IFERROR(VLOOKUP(A23,'AJ OCT'!A:D,4,FALSE),0)</f>
        <v>0</v>
      </c>
      <c r="O23" s="42">
        <f t="shared" si="3"/>
        <v>300000</v>
      </c>
      <c r="P23" s="42">
        <f>IFERROR(VLOOKUP(A23,NOVIEMBRE!A:D,4,FALSE),0)</f>
        <v>300000</v>
      </c>
      <c r="Q23" s="42">
        <f>IFERROR(VLOOKUP(A23,'AJ NOVIEMBRE'!A:D,4,FALSE),0)</f>
        <v>0</v>
      </c>
      <c r="R23" s="42">
        <f t="shared" si="4"/>
        <v>300000</v>
      </c>
      <c r="S23" s="42"/>
      <c r="T23" s="42">
        <f t="shared" si="5"/>
        <v>300000</v>
      </c>
      <c r="U23" s="14">
        <f t="shared" si="6"/>
        <v>180</v>
      </c>
      <c r="V23" s="10">
        <f t="shared" si="7"/>
        <v>146739.13043478262</v>
      </c>
      <c r="W23" s="24">
        <f>V23*0.11</f>
        <v>16141.304347826088</v>
      </c>
      <c r="X23" s="22"/>
      <c r="Y23" s="23">
        <f t="shared" si="1"/>
        <v>130597.82608695654</v>
      </c>
      <c r="Z23" s="1">
        <f>IFERROR(VLOOKUP(A23,'NETOS SAC'!A:R,18,FALSE),0)</f>
        <v>130598</v>
      </c>
      <c r="AA23" s="1">
        <f t="shared" si="8"/>
        <v>-0.17391304345801473</v>
      </c>
    </row>
    <row r="24" spans="1:27" x14ac:dyDescent="0.25">
      <c r="A24" s="86">
        <v>1166</v>
      </c>
      <c r="B24" s="85">
        <v>1166</v>
      </c>
      <c r="C24" s="85">
        <f t="shared" si="0"/>
        <v>0</v>
      </c>
      <c r="D24" s="85" t="s">
        <v>800</v>
      </c>
      <c r="E24" s="85" t="s">
        <v>801</v>
      </c>
      <c r="F24" s="85" t="s">
        <v>71</v>
      </c>
      <c r="G24" s="87">
        <v>36909</v>
      </c>
      <c r="H24" s="42">
        <f>IFERROR(VLOOKUP(A24,JULIO!A:D,4,FALSE),0)</f>
        <v>1000000</v>
      </c>
      <c r="I24" s="42">
        <f>IFERROR(VLOOKUP(A24,AGOSTO!A:D,4,FALSE),0)</f>
        <v>1000000</v>
      </c>
      <c r="J24" s="42">
        <f>IFERROR(VLOOKUP(A24,'AJ AGO'!A:D,4,FALSE),0)</f>
        <v>0</v>
      </c>
      <c r="K24" s="42">
        <f t="shared" si="2"/>
        <v>1000000</v>
      </c>
      <c r="L24" s="42">
        <f>IFERROR(VLOOKUP(A24,SEPTIEMBRE!A:D,4,FALSE),0)</f>
        <v>1000000</v>
      </c>
      <c r="M24" s="42">
        <f>IFERROR(VLOOKUP(A24,OCTUBRE!A:D,4,FALSE),0)</f>
        <v>1000000</v>
      </c>
      <c r="N24" s="42">
        <f>IFERROR(VLOOKUP(A24,'AJ OCT'!A:D,4,FALSE),0)</f>
        <v>0</v>
      </c>
      <c r="O24" s="42">
        <f t="shared" si="3"/>
        <v>1000000</v>
      </c>
      <c r="P24" s="42">
        <f>IFERROR(VLOOKUP(A24,NOVIEMBRE!A:D,4,FALSE),0)</f>
        <v>1000000</v>
      </c>
      <c r="Q24" s="42">
        <f>IFERROR(VLOOKUP(A24,'AJ NOVIEMBRE'!A:D,4,FALSE),0)</f>
        <v>0</v>
      </c>
      <c r="R24" s="42">
        <f t="shared" si="4"/>
        <v>1000000</v>
      </c>
      <c r="S24" s="42"/>
      <c r="T24" s="42">
        <f t="shared" si="5"/>
        <v>1000000</v>
      </c>
      <c r="U24" s="14">
        <f t="shared" si="6"/>
        <v>184</v>
      </c>
      <c r="V24" s="10">
        <f t="shared" si="7"/>
        <v>500000</v>
      </c>
      <c r="W24" s="24"/>
      <c r="X24" s="22"/>
      <c r="Y24" s="23">
        <f t="shared" si="1"/>
        <v>500000</v>
      </c>
      <c r="Z24" s="1">
        <f>IFERROR(VLOOKUP(A24,'NETOS SAC'!A:R,18,FALSE),0)</f>
        <v>500000</v>
      </c>
      <c r="AA24" s="1">
        <f t="shared" si="8"/>
        <v>0</v>
      </c>
    </row>
    <row r="25" spans="1:27" x14ac:dyDescent="0.25">
      <c r="A25" s="86">
        <v>1354</v>
      </c>
      <c r="B25" s="85">
        <v>1354</v>
      </c>
      <c r="C25" s="85">
        <f t="shared" si="0"/>
        <v>0</v>
      </c>
      <c r="D25" s="85" t="s">
        <v>776</v>
      </c>
      <c r="E25" s="85" t="s">
        <v>802</v>
      </c>
      <c r="F25" s="85" t="s">
        <v>1549</v>
      </c>
      <c r="G25" s="87">
        <v>45198</v>
      </c>
      <c r="H25" s="42">
        <f>IFERROR(VLOOKUP(A25,JULIO!A:D,4,FALSE),0)</f>
        <v>1563308.5599999998</v>
      </c>
      <c r="I25" s="42">
        <f>IFERROR(VLOOKUP(A25,AGOSTO!A:D,4,FALSE),0)</f>
        <v>1092820.01</v>
      </c>
      <c r="J25" s="42">
        <f>IFERROR(VLOOKUP(A25,'AJ AGO'!A:D,4,FALSE),0)</f>
        <v>0</v>
      </c>
      <c r="K25" s="42">
        <f t="shared" si="2"/>
        <v>1092820.01</v>
      </c>
      <c r="L25" s="42">
        <f>IFERROR(VLOOKUP(A25,SEPTIEMBRE!A:D,4,FALSE),0)</f>
        <v>1221698.0699999998</v>
      </c>
      <c r="M25" s="42">
        <f>IFERROR(VLOOKUP(A25,OCTUBRE!A:D,4,FALSE),0)</f>
        <v>1309598.19</v>
      </c>
      <c r="N25" s="42">
        <f>IFERROR(VLOOKUP(A25,'AJ OCT'!A:D,4,FALSE),0)</f>
        <v>52383.85</v>
      </c>
      <c r="O25" s="42">
        <f t="shared" si="3"/>
        <v>1361982.04</v>
      </c>
      <c r="P25" s="42">
        <f>IFERROR(VLOOKUP(A25,NOVIEMBRE!A:D,4,FALSE),0)</f>
        <v>1139712.93</v>
      </c>
      <c r="Q25" s="42">
        <f>IFERROR(VLOOKUP(A25,'AJ NOVIEMBRE'!A:D,4,FALSE),0)</f>
        <v>24744.140000000003</v>
      </c>
      <c r="R25" s="42">
        <f t="shared" si="4"/>
        <v>1164457.0699999998</v>
      </c>
      <c r="S25" s="42"/>
      <c r="T25" s="42">
        <f t="shared" si="5"/>
        <v>1563308.5599999998</v>
      </c>
      <c r="U25" s="14">
        <f t="shared" si="6"/>
        <v>184</v>
      </c>
      <c r="V25" s="10">
        <f t="shared" si="7"/>
        <v>781654.27999999991</v>
      </c>
      <c r="W25" s="24">
        <f t="shared" si="9"/>
        <v>152422.5846</v>
      </c>
      <c r="X25" s="22"/>
      <c r="Y25" s="23">
        <f t="shared" si="1"/>
        <v>629231.69539999985</v>
      </c>
      <c r="Z25" s="1">
        <f>IFERROR(VLOOKUP(A25,'NETOS SAC'!A:R,18,FALSE),0)</f>
        <v>629232</v>
      </c>
      <c r="AA25" s="1">
        <f t="shared" si="8"/>
        <v>-0.30460000014863908</v>
      </c>
    </row>
    <row r="26" spans="1:27" x14ac:dyDescent="0.25">
      <c r="A26" s="86">
        <v>1355</v>
      </c>
      <c r="B26" s="85">
        <v>1355</v>
      </c>
      <c r="C26" s="85">
        <f t="shared" si="0"/>
        <v>0</v>
      </c>
      <c r="D26" s="85" t="s">
        <v>803</v>
      </c>
      <c r="E26" s="85" t="s">
        <v>804</v>
      </c>
      <c r="F26" s="85" t="s">
        <v>1549</v>
      </c>
      <c r="G26" s="87">
        <v>45316</v>
      </c>
      <c r="H26" s="42">
        <f>IFERROR(VLOOKUP(A26,JULIO!A:D,4,FALSE),0)</f>
        <v>1865098.08</v>
      </c>
      <c r="I26" s="42">
        <f>IFERROR(VLOOKUP(A26,AGOSTO!A:D,4,FALSE),0)</f>
        <v>2044273.45</v>
      </c>
      <c r="J26" s="42">
        <f>IFERROR(VLOOKUP(A26,'AJ AGO'!A:D,4,FALSE),0)</f>
        <v>0</v>
      </c>
      <c r="K26" s="42">
        <f t="shared" si="2"/>
        <v>2044273.45</v>
      </c>
      <c r="L26" s="42">
        <f>IFERROR(VLOOKUP(A26,SEPTIEMBRE!A:D,4,FALSE),0)</f>
        <v>1619045.07</v>
      </c>
      <c r="M26" s="42">
        <f>IFERROR(VLOOKUP(A26,OCTUBRE!A:D,4,FALSE),0)</f>
        <v>2777079.24</v>
      </c>
      <c r="N26" s="42">
        <f>IFERROR(VLOOKUP(A26,'AJ OCT'!A:D,4,FALSE),0)</f>
        <v>111083.23</v>
      </c>
      <c r="O26" s="42">
        <f t="shared" si="3"/>
        <v>2888162.47</v>
      </c>
      <c r="P26" s="42">
        <f>IFERROR(VLOOKUP(A26,NOVIEMBRE!A:D,4,FALSE),0)</f>
        <v>2664235.2400000002</v>
      </c>
      <c r="Q26" s="42">
        <f>IFERROR(VLOOKUP(A26,'AJ NOVIEMBRE'!A:D,4,FALSE),0)</f>
        <v>50848.49</v>
      </c>
      <c r="R26" s="42">
        <f t="shared" si="4"/>
        <v>2715083.7300000004</v>
      </c>
      <c r="S26" s="42"/>
      <c r="T26" s="42">
        <f t="shared" si="5"/>
        <v>2888162.47</v>
      </c>
      <c r="U26" s="14">
        <f t="shared" si="6"/>
        <v>184</v>
      </c>
      <c r="V26" s="10">
        <f t="shared" si="7"/>
        <v>1444081.2350000001</v>
      </c>
      <c r="W26" s="24">
        <f t="shared" si="9"/>
        <v>281595.84082500002</v>
      </c>
      <c r="X26" s="22"/>
      <c r="Y26" s="23">
        <f t="shared" si="1"/>
        <v>1162485.394175</v>
      </c>
      <c r="Z26" s="1">
        <f>IFERROR(VLOOKUP(A26,'NETOS SAC'!A:R,18,FALSE),0)</f>
        <v>1162485</v>
      </c>
      <c r="AA26" s="1">
        <f t="shared" si="8"/>
        <v>0.3941750000230968</v>
      </c>
    </row>
    <row r="27" spans="1:27" x14ac:dyDescent="0.25">
      <c r="A27" s="86">
        <v>1370</v>
      </c>
      <c r="B27" s="85">
        <v>1370</v>
      </c>
      <c r="C27" s="85">
        <f t="shared" si="0"/>
        <v>0</v>
      </c>
      <c r="D27" s="85" t="s">
        <v>805</v>
      </c>
      <c r="E27" s="85" t="s">
        <v>806</v>
      </c>
      <c r="F27" s="85" t="s">
        <v>1548</v>
      </c>
      <c r="G27" s="87">
        <v>45261</v>
      </c>
      <c r="H27" s="42">
        <f>IFERROR(VLOOKUP(A27,JULIO!A:D,4,FALSE),0)</f>
        <v>953470.7</v>
      </c>
      <c r="I27" s="42">
        <f>IFERROR(VLOOKUP(A27,AGOSTO!A:D,4,FALSE),0)</f>
        <v>973480.3</v>
      </c>
      <c r="J27" s="42">
        <f>IFERROR(VLOOKUP(A27,'AJ AGO'!A:D,4,FALSE),0)</f>
        <v>0</v>
      </c>
      <c r="K27" s="42">
        <f t="shared" si="2"/>
        <v>973480.3</v>
      </c>
      <c r="L27" s="42">
        <f>IFERROR(VLOOKUP(A27,SEPTIEMBRE!A:D,4,FALSE),0)</f>
        <v>949013</v>
      </c>
      <c r="M27" s="42">
        <f>IFERROR(VLOOKUP(A27,OCTUBRE!A:D,4,FALSE),0)</f>
        <v>1092647.3999999999</v>
      </c>
      <c r="N27" s="42">
        <f>IFERROR(VLOOKUP(A27,'AJ OCT'!A:D,4,FALSE),0)</f>
        <v>43705.66</v>
      </c>
      <c r="O27" s="42">
        <f t="shared" si="3"/>
        <v>1136353.0599999998</v>
      </c>
      <c r="P27" s="42">
        <f>IFERROR(VLOOKUP(A27,NOVIEMBRE!A:D,4,FALSE),0)</f>
        <v>980720</v>
      </c>
      <c r="Q27" s="42">
        <f>IFERROR(VLOOKUP(A27,'AJ NOVIEMBRE'!A:D,4,FALSE),0)</f>
        <v>21447.1</v>
      </c>
      <c r="R27" s="42">
        <f t="shared" si="4"/>
        <v>1002167.1</v>
      </c>
      <c r="S27" s="42"/>
      <c r="T27" s="42">
        <f t="shared" si="5"/>
        <v>1136353.0599999998</v>
      </c>
      <c r="U27" s="14">
        <f t="shared" si="6"/>
        <v>184</v>
      </c>
      <c r="V27" s="10">
        <f t="shared" si="7"/>
        <v>568176.52999999991</v>
      </c>
      <c r="W27" s="24">
        <f t="shared" si="9"/>
        <v>110794.42334999998</v>
      </c>
      <c r="X27" s="22"/>
      <c r="Y27" s="23">
        <f t="shared" si="1"/>
        <v>457382.10664999991</v>
      </c>
      <c r="Z27" s="1">
        <f>IFERROR(VLOOKUP(A27,'NETOS SAC'!A:R,18,FALSE),0)</f>
        <v>457382</v>
      </c>
      <c r="AA27" s="1">
        <f t="shared" si="8"/>
        <v>0.10664999991422519</v>
      </c>
    </row>
    <row r="28" spans="1:27" x14ac:dyDescent="0.25">
      <c r="A28" s="86">
        <v>1383</v>
      </c>
      <c r="B28" s="85">
        <v>1383</v>
      </c>
      <c r="C28" s="85">
        <f t="shared" si="0"/>
        <v>0</v>
      </c>
      <c r="D28" s="85" t="s">
        <v>807</v>
      </c>
      <c r="E28" s="85" t="s">
        <v>808</v>
      </c>
      <c r="F28" s="85" t="s">
        <v>1548</v>
      </c>
      <c r="G28" s="87">
        <v>45261</v>
      </c>
      <c r="H28" s="42">
        <f>IFERROR(VLOOKUP(A28,JULIO!A:D,4,FALSE),0)</f>
        <v>1210355</v>
      </c>
      <c r="I28" s="42">
        <f>IFERROR(VLOOKUP(A28,AGOSTO!A:D,4,FALSE),0)</f>
        <v>993153.4</v>
      </c>
      <c r="J28" s="42">
        <f>IFERROR(VLOOKUP(A28,'AJ AGO'!A:D,4,FALSE),0)</f>
        <v>0</v>
      </c>
      <c r="K28" s="42">
        <f t="shared" si="2"/>
        <v>993153.4</v>
      </c>
      <c r="L28" s="42">
        <f>IFERROR(VLOOKUP(A28,SEPTIEMBRE!A:D,4,FALSE),0)</f>
        <v>971702.5</v>
      </c>
      <c r="M28" s="42">
        <f>IFERROR(VLOOKUP(A28,OCTUBRE!A:D,4,FALSE),0)</f>
        <v>1113955.8</v>
      </c>
      <c r="N28" s="42">
        <f>IFERROR(VLOOKUP(A28,'AJ OCT'!A:D,4,FALSE),0)</f>
        <v>44557.869999999995</v>
      </c>
      <c r="O28" s="42">
        <f t="shared" si="3"/>
        <v>1158513.67</v>
      </c>
      <c r="P28" s="42">
        <f>IFERROR(VLOOKUP(A28,NOVIEMBRE!A:D,4,FALSE),0)</f>
        <v>961728.4</v>
      </c>
      <c r="Q28" s="42">
        <f>IFERROR(VLOOKUP(A28,'AJ NOVIEMBRE'!A:D,4,FALSE),0)</f>
        <v>28489.329999999998</v>
      </c>
      <c r="R28" s="42">
        <f t="shared" si="4"/>
        <v>990217.73</v>
      </c>
      <c r="S28" s="42"/>
      <c r="T28" s="42">
        <f t="shared" si="5"/>
        <v>1210355</v>
      </c>
      <c r="U28" s="14">
        <f t="shared" si="6"/>
        <v>184</v>
      </c>
      <c r="V28" s="10">
        <f t="shared" si="7"/>
        <v>605177.5</v>
      </c>
      <c r="W28" s="24">
        <f t="shared" si="9"/>
        <v>118009.6125</v>
      </c>
      <c r="X28" s="22"/>
      <c r="Y28" s="23">
        <f t="shared" si="1"/>
        <v>487167.88750000001</v>
      </c>
      <c r="Z28" s="1">
        <f>IFERROR(VLOOKUP(A28,'NETOS SAC'!A:R,18,FALSE),0)</f>
        <v>487168</v>
      </c>
      <c r="AA28" s="1">
        <f t="shared" si="8"/>
        <v>-0.11249999998835847</v>
      </c>
    </row>
    <row r="29" spans="1:27" x14ac:dyDescent="0.25">
      <c r="A29" s="89">
        <v>1421</v>
      </c>
      <c r="B29" s="85">
        <v>1421</v>
      </c>
      <c r="C29" s="85">
        <f t="shared" si="0"/>
        <v>0</v>
      </c>
      <c r="D29" s="85" t="s">
        <v>809</v>
      </c>
      <c r="E29" s="85" t="s">
        <v>810</v>
      </c>
      <c r="F29" s="85" t="s">
        <v>43</v>
      </c>
      <c r="G29" s="87">
        <v>45294</v>
      </c>
      <c r="H29" s="42">
        <f>IFERROR(VLOOKUP(A29,JULIO!A:D,4,FALSE),0)</f>
        <v>90000</v>
      </c>
      <c r="I29" s="42">
        <f>IFERROR(VLOOKUP(A29,AGOSTO!A:D,4,FALSE),0)</f>
        <v>300000</v>
      </c>
      <c r="J29" s="42">
        <f>IFERROR(VLOOKUP(A29,'AJ AGO'!A:D,4,FALSE),0)</f>
        <v>0</v>
      </c>
      <c r="K29" s="42">
        <f t="shared" si="2"/>
        <v>300000</v>
      </c>
      <c r="L29" s="42">
        <f>IFERROR(VLOOKUP(A29,SEPTIEMBRE!A:D,4,FALSE),0)</f>
        <v>300000</v>
      </c>
      <c r="M29" s="42">
        <f>IFERROR(VLOOKUP(A29,OCTUBRE!A:D,4,FALSE),0)</f>
        <v>300000</v>
      </c>
      <c r="N29" s="42">
        <f>IFERROR(VLOOKUP(A29,'AJ OCT'!A:D,4,FALSE),0)</f>
        <v>0</v>
      </c>
      <c r="O29" s="42">
        <f t="shared" si="3"/>
        <v>300000</v>
      </c>
      <c r="P29" s="42">
        <f>IFERROR(VLOOKUP(A29,NOVIEMBRE!A:D,4,FALSE),0)</f>
        <v>300000</v>
      </c>
      <c r="Q29" s="42">
        <f>IFERROR(VLOOKUP(A29,'AJ NOVIEMBRE'!A:D,4,FALSE),0)</f>
        <v>0</v>
      </c>
      <c r="R29" s="42">
        <f t="shared" si="4"/>
        <v>300000</v>
      </c>
      <c r="S29" s="42"/>
      <c r="T29" s="42">
        <f t="shared" si="5"/>
        <v>300000</v>
      </c>
      <c r="U29" s="14">
        <f t="shared" si="6"/>
        <v>184</v>
      </c>
      <c r="V29" s="10">
        <f t="shared" si="7"/>
        <v>150000</v>
      </c>
      <c r="W29" s="24">
        <f>V29*0.11</f>
        <v>16500</v>
      </c>
      <c r="X29" s="22"/>
      <c r="Y29" s="23">
        <f t="shared" si="1"/>
        <v>133500</v>
      </c>
      <c r="Z29" s="1">
        <f>IFERROR(VLOOKUP(A29,'NETOS SAC'!A:R,18,FALSE),0)</f>
        <v>133500</v>
      </c>
      <c r="AA29" s="1">
        <f t="shared" si="8"/>
        <v>0</v>
      </c>
    </row>
    <row r="30" spans="1:27" x14ac:dyDescent="0.25">
      <c r="A30" s="89">
        <v>1442</v>
      </c>
      <c r="B30" s="85">
        <v>1442</v>
      </c>
      <c r="C30" s="85">
        <f t="shared" si="0"/>
        <v>0</v>
      </c>
      <c r="D30" s="85" t="s">
        <v>811</v>
      </c>
      <c r="E30" s="85" t="s">
        <v>812</v>
      </c>
      <c r="F30" s="85" t="s">
        <v>43</v>
      </c>
      <c r="G30" s="87">
        <v>44517</v>
      </c>
      <c r="H30" s="42">
        <f>IFERROR(VLOOKUP(A30,JULIO!A:D,4,FALSE),0)</f>
        <v>90000</v>
      </c>
      <c r="I30" s="42">
        <f>IFERROR(VLOOKUP(A30,AGOSTO!A:D,4,FALSE),0)</f>
        <v>300000</v>
      </c>
      <c r="J30" s="42">
        <f>IFERROR(VLOOKUP(A30,'AJ AGO'!A:D,4,FALSE),0)</f>
        <v>0</v>
      </c>
      <c r="K30" s="42">
        <f t="shared" si="2"/>
        <v>300000</v>
      </c>
      <c r="L30" s="42">
        <f>IFERROR(VLOOKUP(A30,SEPTIEMBRE!A:D,4,FALSE),0)</f>
        <v>300000</v>
      </c>
      <c r="M30" s="42">
        <f>IFERROR(VLOOKUP(A30,OCTUBRE!A:D,4,FALSE),0)</f>
        <v>300000</v>
      </c>
      <c r="N30" s="42">
        <f>IFERROR(VLOOKUP(A30,'AJ OCT'!A:D,4,FALSE),0)</f>
        <v>0</v>
      </c>
      <c r="O30" s="42">
        <f t="shared" si="3"/>
        <v>300000</v>
      </c>
      <c r="P30" s="42">
        <f>IFERROR(VLOOKUP(A30,NOVIEMBRE!A:D,4,FALSE),0)</f>
        <v>300000</v>
      </c>
      <c r="Q30" s="42">
        <f>IFERROR(VLOOKUP(A30,'AJ NOVIEMBRE'!A:D,4,FALSE),0)</f>
        <v>0</v>
      </c>
      <c r="R30" s="42">
        <f t="shared" si="4"/>
        <v>300000</v>
      </c>
      <c r="S30" s="42"/>
      <c r="T30" s="42">
        <f t="shared" si="5"/>
        <v>300000</v>
      </c>
      <c r="U30" s="14">
        <f t="shared" si="6"/>
        <v>184</v>
      </c>
      <c r="V30" s="10">
        <f t="shared" si="7"/>
        <v>150000</v>
      </c>
      <c r="W30" s="24">
        <f>V30*0.11</f>
        <v>16500</v>
      </c>
      <c r="X30" s="90">
        <f>133500*0.25</f>
        <v>33375</v>
      </c>
      <c r="Y30" s="23">
        <f t="shared" si="1"/>
        <v>100125</v>
      </c>
      <c r="Z30" s="1">
        <f>IFERROR(VLOOKUP(A30,'NETOS SAC'!A:R,18,FALSE),0)</f>
        <v>100125</v>
      </c>
      <c r="AA30" s="1">
        <f t="shared" si="8"/>
        <v>0</v>
      </c>
    </row>
    <row r="31" spans="1:27" x14ac:dyDescent="0.25">
      <c r="A31" s="86">
        <v>1518</v>
      </c>
      <c r="B31" s="85">
        <v>1518</v>
      </c>
      <c r="C31" s="85">
        <f t="shared" si="0"/>
        <v>0</v>
      </c>
      <c r="D31" s="85" t="s">
        <v>817</v>
      </c>
      <c r="E31" s="85" t="s">
        <v>818</v>
      </c>
      <c r="F31" s="85" t="s">
        <v>1549</v>
      </c>
      <c r="G31" s="87">
        <v>45261</v>
      </c>
      <c r="H31" s="42">
        <f>IFERROR(VLOOKUP(A31,JULIO!A:D,4,FALSE),0)</f>
        <v>867970.1</v>
      </c>
      <c r="I31" s="42">
        <f>IFERROR(VLOOKUP(A31,AGOSTO!A:D,4,FALSE),0)</f>
        <v>829566.4</v>
      </c>
      <c r="J31" s="42">
        <f>IFERROR(VLOOKUP(A31,'AJ AGO'!A:D,4,FALSE),0)</f>
        <v>0</v>
      </c>
      <c r="K31" s="42">
        <f t="shared" si="2"/>
        <v>829566.4</v>
      </c>
      <c r="L31" s="42">
        <f>IFERROR(VLOOKUP(A31,SEPTIEMBRE!A:D,4,FALSE),0)</f>
        <v>869077</v>
      </c>
      <c r="M31" s="42">
        <f>IFERROR(VLOOKUP(A31,OCTUBRE!A:D,4,FALSE),0)</f>
        <v>902528.9</v>
      </c>
      <c r="N31" s="42">
        <f>IFERROR(VLOOKUP(A31,'AJ OCT'!A:D,4,FALSE),0)</f>
        <v>36100.74</v>
      </c>
      <c r="O31" s="42">
        <f t="shared" si="3"/>
        <v>938629.64</v>
      </c>
      <c r="P31" s="42">
        <f>IFERROR(VLOOKUP(A31,NOVIEMBRE!A:D,4,FALSE),0)</f>
        <v>835650.4</v>
      </c>
      <c r="Q31" s="42">
        <f>IFERROR(VLOOKUP(A31,'AJ NOVIEMBRE'!A:D,4,FALSE),0)</f>
        <v>18227.28</v>
      </c>
      <c r="R31" s="42">
        <f t="shared" si="4"/>
        <v>853877.68</v>
      </c>
      <c r="S31" s="42"/>
      <c r="T31" s="42">
        <f t="shared" si="5"/>
        <v>938629.64</v>
      </c>
      <c r="U31" s="14">
        <f t="shared" si="6"/>
        <v>184</v>
      </c>
      <c r="V31" s="10">
        <f t="shared" si="7"/>
        <v>469314.82</v>
      </c>
      <c r="W31" s="24">
        <f t="shared" si="9"/>
        <v>91516.389900000009</v>
      </c>
      <c r="X31" s="22"/>
      <c r="Y31" s="23">
        <f t="shared" si="1"/>
        <v>377798.4301</v>
      </c>
      <c r="Z31" s="1">
        <f>IFERROR(VLOOKUP(A31,'NETOS SAC'!A:R,18,FALSE),0)</f>
        <v>377798</v>
      </c>
      <c r="AA31" s="1">
        <f t="shared" si="8"/>
        <v>0.43009999999776483</v>
      </c>
    </row>
    <row r="32" spans="1:27" x14ac:dyDescent="0.25">
      <c r="A32" s="86">
        <v>1592</v>
      </c>
      <c r="B32" s="85">
        <v>1592</v>
      </c>
      <c r="C32" s="85">
        <f t="shared" si="0"/>
        <v>0</v>
      </c>
      <c r="D32" s="85" t="s">
        <v>819</v>
      </c>
      <c r="E32" s="85" t="s">
        <v>820</v>
      </c>
      <c r="F32" s="85" t="s">
        <v>92</v>
      </c>
      <c r="G32" s="87">
        <v>42476</v>
      </c>
      <c r="H32" s="42">
        <f>IFERROR(VLOOKUP(A32,JULIO!A:D,4,FALSE),0)</f>
        <v>934961.5</v>
      </c>
      <c r="I32" s="42">
        <f>IFERROR(VLOOKUP(A32,AGOSTO!A:D,4,FALSE),0)</f>
        <v>981709.3</v>
      </c>
      <c r="J32" s="42">
        <f>IFERROR(VLOOKUP(A32,'AJ AGO'!A:D,4,FALSE),0)</f>
        <v>0</v>
      </c>
      <c r="K32" s="42">
        <f t="shared" si="2"/>
        <v>981709.3</v>
      </c>
      <c r="L32" s="42">
        <f>IFERROR(VLOOKUP(A32,SEPTIEMBRE!A:D,4,FALSE),0)</f>
        <v>1020978.2</v>
      </c>
      <c r="M32" s="42">
        <f>IFERROR(VLOOKUP(A32,OCTUBRE!A:D,4,FALSE),0)</f>
        <v>1020978.2</v>
      </c>
      <c r="N32" s="42">
        <f>IFERROR(VLOOKUP(A32,'AJ OCT'!A:D,4,FALSE),0)</f>
        <v>40839.127999999997</v>
      </c>
      <c r="O32" s="42">
        <f t="shared" si="3"/>
        <v>1061817.328</v>
      </c>
      <c r="P32" s="42">
        <f>IFERROR(VLOOKUP(A32,NOVIEMBRE!A:D,4,FALSE),0)</f>
        <v>1104290</v>
      </c>
      <c r="Q32" s="42">
        <f>IFERROR(VLOOKUP(A32,'AJ NOVIEMBRE'!A:D,4,FALSE),0)</f>
        <v>0</v>
      </c>
      <c r="R32" s="42">
        <f t="shared" si="4"/>
        <v>1104290</v>
      </c>
      <c r="S32" s="42"/>
      <c r="T32" s="42">
        <f t="shared" si="5"/>
        <v>1104290</v>
      </c>
      <c r="U32" s="14">
        <f t="shared" si="6"/>
        <v>184</v>
      </c>
      <c r="V32" s="10">
        <f t="shared" si="7"/>
        <v>552145</v>
      </c>
      <c r="W32" s="24">
        <f>V32*0.19</f>
        <v>104907.55</v>
      </c>
      <c r="X32" s="22"/>
      <c r="Y32" s="23">
        <f t="shared" si="1"/>
        <v>447237.45</v>
      </c>
      <c r="Z32" s="1">
        <f>IFERROR(VLOOKUP(A32,'NETOS SAC'!A:R,18,FALSE),0)</f>
        <v>447237</v>
      </c>
      <c r="AA32" s="1">
        <f t="shared" si="8"/>
        <v>0.45000000001164153</v>
      </c>
    </row>
    <row r="33" spans="1:27" x14ac:dyDescent="0.25">
      <c r="A33" s="86">
        <v>1609</v>
      </c>
      <c r="B33" s="85">
        <v>1609</v>
      </c>
      <c r="C33" s="85">
        <f t="shared" si="0"/>
        <v>0</v>
      </c>
      <c r="D33" s="85" t="s">
        <v>821</v>
      </c>
      <c r="E33" s="85" t="s">
        <v>822</v>
      </c>
      <c r="F33" s="85" t="s">
        <v>1549</v>
      </c>
      <c r="G33" s="87">
        <v>45324</v>
      </c>
      <c r="H33" s="42">
        <f>IFERROR(VLOOKUP(A33,JULIO!A:D,4,FALSE),0)</f>
        <v>867970.1</v>
      </c>
      <c r="I33" s="42">
        <f>IFERROR(VLOOKUP(A33,AGOSTO!A:D,4,FALSE),0)</f>
        <v>852844</v>
      </c>
      <c r="J33" s="42">
        <f>IFERROR(VLOOKUP(A33,'AJ AGO'!A:D,4,FALSE),0)</f>
        <v>0</v>
      </c>
      <c r="K33" s="42">
        <f t="shared" si="2"/>
        <v>852844</v>
      </c>
      <c r="L33" s="42">
        <f>IFERROR(VLOOKUP(A33,SEPTIEMBRE!A:D,4,FALSE),0)</f>
        <v>892274.8</v>
      </c>
      <c r="M33" s="42">
        <f>IFERROR(VLOOKUP(A33,OCTUBRE!A:D,4,FALSE),0)</f>
        <v>924381.9</v>
      </c>
      <c r="N33" s="42">
        <f>IFERROR(VLOOKUP(A33,'AJ OCT'!A:D,4,FALSE),0)</f>
        <v>36975.18</v>
      </c>
      <c r="O33" s="42">
        <f t="shared" si="3"/>
        <v>961357.08000000007</v>
      </c>
      <c r="P33" s="42">
        <f>IFERROR(VLOOKUP(A33,NOVIEMBRE!A:D,4,FALSE),0)</f>
        <v>835650.4</v>
      </c>
      <c r="Q33" s="42">
        <f>IFERROR(VLOOKUP(A33,'AJ NOVIEMBRE'!A:D,4,FALSE),0)</f>
        <v>18262.099999999999</v>
      </c>
      <c r="R33" s="42">
        <f t="shared" si="4"/>
        <v>853912.5</v>
      </c>
      <c r="S33" s="42"/>
      <c r="T33" s="42">
        <f t="shared" si="5"/>
        <v>961357.08000000007</v>
      </c>
      <c r="U33" s="14">
        <f t="shared" si="6"/>
        <v>184</v>
      </c>
      <c r="V33" s="10">
        <f t="shared" si="7"/>
        <v>480678.54000000004</v>
      </c>
      <c r="W33" s="24">
        <f t="shared" si="9"/>
        <v>93732.315300000017</v>
      </c>
      <c r="X33" s="22"/>
      <c r="Y33" s="23">
        <f t="shared" si="1"/>
        <v>386946.22470000002</v>
      </c>
      <c r="Z33" s="1">
        <f>IFERROR(VLOOKUP(A33,'NETOS SAC'!A:R,18,FALSE),0)</f>
        <v>386946</v>
      </c>
      <c r="AA33" s="1">
        <f t="shared" si="8"/>
        <v>0.22470000002067536</v>
      </c>
    </row>
    <row r="34" spans="1:27" x14ac:dyDescent="0.25">
      <c r="A34" s="86">
        <v>1639</v>
      </c>
      <c r="B34" s="85">
        <v>1639</v>
      </c>
      <c r="C34" s="85">
        <f t="shared" si="0"/>
        <v>0</v>
      </c>
      <c r="D34" s="85" t="s">
        <v>823</v>
      </c>
      <c r="E34" s="85" t="s">
        <v>824</v>
      </c>
      <c r="F34" s="85" t="s">
        <v>1549</v>
      </c>
      <c r="G34" s="87">
        <v>45261</v>
      </c>
      <c r="H34" s="42">
        <f>IFERROR(VLOOKUP(A34,JULIO!A:D,4,FALSE),0)</f>
        <v>863967.4</v>
      </c>
      <c r="I34" s="42">
        <f>IFERROR(VLOOKUP(A34,AGOSTO!A:D,4,FALSE),0)</f>
        <v>858663.4</v>
      </c>
      <c r="J34" s="42">
        <f>IFERROR(VLOOKUP(A34,'AJ AGO'!A:D,4,FALSE),0)</f>
        <v>0</v>
      </c>
      <c r="K34" s="42">
        <f t="shared" si="2"/>
        <v>858663.4</v>
      </c>
      <c r="L34" s="42">
        <f>IFERROR(VLOOKUP(A34,SEPTIEMBRE!A:D,4,FALSE),0)</f>
        <v>926567.2</v>
      </c>
      <c r="M34" s="42">
        <f>IFERROR(VLOOKUP(A34,OCTUBRE!A:D,4,FALSE),0)</f>
        <v>1030116.8</v>
      </c>
      <c r="N34" s="42">
        <f>IFERROR(VLOOKUP(A34,'AJ OCT'!A:D,4,FALSE),0)</f>
        <v>41204.910000000003</v>
      </c>
      <c r="O34" s="42">
        <f t="shared" si="3"/>
        <v>1071321.71</v>
      </c>
      <c r="P34" s="42">
        <f>IFERROR(VLOOKUP(A34,NOVIEMBRE!A:D,4,FALSE),0)</f>
        <v>888821.5</v>
      </c>
      <c r="Q34" s="42">
        <f>IFERROR(VLOOKUP(A34,'AJ NOVIEMBRE'!A:D,4,FALSE),0)</f>
        <v>19642.120000000003</v>
      </c>
      <c r="R34" s="42">
        <f t="shared" si="4"/>
        <v>908463.62</v>
      </c>
      <c r="S34" s="42"/>
      <c r="T34" s="42">
        <f t="shared" si="5"/>
        <v>1071321.71</v>
      </c>
      <c r="U34" s="14">
        <f t="shared" si="6"/>
        <v>184</v>
      </c>
      <c r="V34" s="10">
        <f t="shared" si="7"/>
        <v>535660.85499999998</v>
      </c>
      <c r="W34" s="24">
        <f t="shared" si="9"/>
        <v>104453.866725</v>
      </c>
      <c r="X34" s="22"/>
      <c r="Y34" s="23">
        <f t="shared" si="1"/>
        <v>431206.98827500001</v>
      </c>
      <c r="Z34" s="1">
        <f>IFERROR(VLOOKUP(A34,'NETOS SAC'!A:R,18,FALSE),0)</f>
        <v>431207</v>
      </c>
      <c r="AA34" s="1">
        <f t="shared" si="8"/>
        <v>-1.1724999989382923E-2</v>
      </c>
    </row>
    <row r="35" spans="1:27" s="101" customFormat="1" x14ac:dyDescent="0.25">
      <c r="A35" s="92">
        <v>1698</v>
      </c>
      <c r="B35" s="93">
        <v>1698</v>
      </c>
      <c r="C35" s="93">
        <f t="shared" si="0"/>
        <v>0</v>
      </c>
      <c r="D35" s="93" t="s">
        <v>1558</v>
      </c>
      <c r="E35" s="93" t="s">
        <v>775</v>
      </c>
      <c r="F35" s="93" t="s">
        <v>1549</v>
      </c>
      <c r="G35" s="94">
        <v>45499</v>
      </c>
      <c r="H35" s="95">
        <f>IFERROR(VLOOKUP(A35,JULIO!A:D,4,FALSE),0)</f>
        <v>99759.6</v>
      </c>
      <c r="I35" s="95">
        <f>IFERROR(VLOOKUP(A35,AGOSTO!A:D,4,FALSE),0)</f>
        <v>1092409.31</v>
      </c>
      <c r="J35" s="95">
        <f>IFERROR(VLOOKUP(A35,'AJ AGO'!A:D,4,FALSE),0)</f>
        <v>0</v>
      </c>
      <c r="K35" s="95">
        <f t="shared" si="2"/>
        <v>1092409.31</v>
      </c>
      <c r="L35" s="95">
        <f>IFERROR(VLOOKUP(A35,SEPTIEMBRE!A:D,4,FALSE),0)</f>
        <v>1003297.51</v>
      </c>
      <c r="M35" s="95">
        <f>IFERROR(VLOOKUP(A35,OCTUBRE!A:D,4,FALSE),0)</f>
        <v>1090042.05</v>
      </c>
      <c r="N35" s="95">
        <f>IFERROR(VLOOKUP(A35,'AJ OCT'!A:D,4,FALSE),0)</f>
        <v>43602.33</v>
      </c>
      <c r="O35" s="95">
        <f t="shared" si="3"/>
        <v>1133644.3800000001</v>
      </c>
      <c r="P35" s="95">
        <f>IFERROR(VLOOKUP(A35,NOVIEMBRE!A:D,4,FALSE),0)</f>
        <v>1022674.2</v>
      </c>
      <c r="Q35" s="95">
        <f>IFERROR(VLOOKUP(A35,'AJ NOVIEMBRE'!A:D,4,FALSE),0)</f>
        <v>19711.73</v>
      </c>
      <c r="R35" s="95">
        <f t="shared" si="4"/>
        <v>1042385.9299999999</v>
      </c>
      <c r="S35" s="95"/>
      <c r="T35" s="95">
        <f t="shared" si="5"/>
        <v>1133644.3800000001</v>
      </c>
      <c r="U35" s="96">
        <f t="shared" si="6"/>
        <v>158</v>
      </c>
      <c r="V35" s="97">
        <f t="shared" si="7"/>
        <v>486727.75010869571</v>
      </c>
      <c r="W35" s="98">
        <f t="shared" si="9"/>
        <v>94911.91127119567</v>
      </c>
      <c r="X35" s="99"/>
      <c r="Y35" s="100">
        <f t="shared" si="1"/>
        <v>391815.83883750002</v>
      </c>
      <c r="Z35" s="97">
        <f>IFERROR(VLOOKUP(A35,'NETOS SAC'!A:R,18,FALSE),0)</f>
        <v>391816</v>
      </c>
      <c r="AA35" s="97">
        <f t="shared" si="8"/>
        <v>-0.16116249997867271</v>
      </c>
    </row>
    <row r="36" spans="1:27" x14ac:dyDescent="0.25">
      <c r="A36" s="86">
        <v>1853</v>
      </c>
      <c r="B36" s="85">
        <v>1853</v>
      </c>
      <c r="C36" s="85">
        <f t="shared" si="0"/>
        <v>0</v>
      </c>
      <c r="D36" s="85" t="s">
        <v>798</v>
      </c>
      <c r="E36" s="85" t="s">
        <v>825</v>
      </c>
      <c r="F36" s="85" t="s">
        <v>71</v>
      </c>
      <c r="G36" s="87">
        <v>38169</v>
      </c>
      <c r="H36" s="42">
        <f>IFERROR(VLOOKUP(A36,JULIO!A:D,4,FALSE),0)</f>
        <v>1000000</v>
      </c>
      <c r="I36" s="42">
        <f>IFERROR(VLOOKUP(A36,AGOSTO!A:D,4,FALSE),0)</f>
        <v>1000000</v>
      </c>
      <c r="J36" s="42">
        <f>IFERROR(VLOOKUP(A36,'AJ AGO'!A:D,4,FALSE),0)</f>
        <v>0</v>
      </c>
      <c r="K36" s="42">
        <f t="shared" si="2"/>
        <v>1000000</v>
      </c>
      <c r="L36" s="42">
        <f>IFERROR(VLOOKUP(A36,SEPTIEMBRE!A:D,4,FALSE),0)</f>
        <v>1000000</v>
      </c>
      <c r="M36" s="42">
        <f>IFERROR(VLOOKUP(A36,OCTUBRE!A:D,4,FALSE),0)</f>
        <v>1000000</v>
      </c>
      <c r="N36" s="42">
        <f>IFERROR(VLOOKUP(A36,'AJ OCT'!A:D,4,FALSE),0)</f>
        <v>0</v>
      </c>
      <c r="O36" s="42">
        <f t="shared" si="3"/>
        <v>1000000</v>
      </c>
      <c r="P36" s="42">
        <f>IFERROR(VLOOKUP(A36,NOVIEMBRE!A:D,4,FALSE),0)</f>
        <v>1000000</v>
      </c>
      <c r="Q36" s="42">
        <f>IFERROR(VLOOKUP(A36,'AJ NOVIEMBRE'!A:D,4,FALSE),0)</f>
        <v>0</v>
      </c>
      <c r="R36" s="42">
        <f t="shared" si="4"/>
        <v>1000000</v>
      </c>
      <c r="S36" s="42"/>
      <c r="T36" s="42">
        <f t="shared" si="5"/>
        <v>1000000</v>
      </c>
      <c r="U36" s="14">
        <f t="shared" si="6"/>
        <v>184</v>
      </c>
      <c r="V36" s="10">
        <f t="shared" si="7"/>
        <v>500000</v>
      </c>
      <c r="W36" s="24"/>
      <c r="X36" s="22"/>
      <c r="Y36" s="23">
        <f t="shared" si="1"/>
        <v>500000</v>
      </c>
      <c r="Z36" s="1">
        <f>IFERROR(VLOOKUP(A36,'NETOS SAC'!A:R,18,FALSE),0)</f>
        <v>500000</v>
      </c>
      <c r="AA36" s="1">
        <f t="shared" si="8"/>
        <v>0</v>
      </c>
    </row>
    <row r="37" spans="1:27" x14ac:dyDescent="0.25">
      <c r="A37" s="86">
        <v>1984</v>
      </c>
      <c r="B37" s="85">
        <v>1984</v>
      </c>
      <c r="C37" s="85">
        <f t="shared" si="0"/>
        <v>0</v>
      </c>
      <c r="D37" s="85" t="s">
        <v>828</v>
      </c>
      <c r="E37" s="85" t="s">
        <v>829</v>
      </c>
      <c r="F37" s="85" t="s">
        <v>1549</v>
      </c>
      <c r="G37" s="87">
        <v>45176</v>
      </c>
      <c r="H37" s="42">
        <f>IFERROR(VLOOKUP(A37,JULIO!A:D,4,FALSE),0)</f>
        <v>934784.4</v>
      </c>
      <c r="I37" s="42">
        <f>IFERROR(VLOOKUP(A37,AGOSTO!A:D,4,FALSE),0)</f>
        <v>958962.4</v>
      </c>
      <c r="J37" s="42">
        <f>IFERROR(VLOOKUP(A37,'AJ AGO'!A:D,4,FALSE),0)</f>
        <v>0</v>
      </c>
      <c r="K37" s="42">
        <f t="shared" si="2"/>
        <v>958962.4</v>
      </c>
      <c r="L37" s="42">
        <f>IFERROR(VLOOKUP(A37,SEPTIEMBRE!A:D,4,FALSE),0)</f>
        <v>946403</v>
      </c>
      <c r="M37" s="42">
        <f>IFERROR(VLOOKUP(A37,OCTUBRE!A:D,4,FALSE),0)</f>
        <v>1068779.8</v>
      </c>
      <c r="N37" s="42">
        <f>IFERROR(VLOOKUP(A37,'AJ OCT'!A:D,4,FALSE),0)</f>
        <v>42751.49</v>
      </c>
      <c r="O37" s="42">
        <f t="shared" si="3"/>
        <v>1111531.29</v>
      </c>
      <c r="P37" s="42">
        <f>IFERROR(VLOOKUP(A37,NOVIEMBRE!A:D,4,FALSE),0)</f>
        <v>1698703.07</v>
      </c>
      <c r="Q37" s="42">
        <f>IFERROR(VLOOKUP(A37,'AJ NOVIEMBRE'!A:D,4,FALSE),0)</f>
        <v>21249.75</v>
      </c>
      <c r="R37" s="42">
        <f t="shared" si="4"/>
        <v>1719952.82</v>
      </c>
      <c r="S37" s="42"/>
      <c r="T37" s="42">
        <f t="shared" si="5"/>
        <v>1719952.82</v>
      </c>
      <c r="U37" s="14">
        <f t="shared" si="6"/>
        <v>184</v>
      </c>
      <c r="V37" s="10">
        <f t="shared" si="7"/>
        <v>859976.41</v>
      </c>
      <c r="W37" s="24">
        <f t="shared" si="9"/>
        <v>167695.39995000002</v>
      </c>
      <c r="X37" s="22"/>
      <c r="Y37" s="23">
        <f t="shared" si="1"/>
        <v>692281.01005000004</v>
      </c>
      <c r="Z37" s="1">
        <f>IFERROR(VLOOKUP(A37,'NETOS SAC'!A:R,18,FALSE),0)</f>
        <v>692281</v>
      </c>
      <c r="AA37" s="1">
        <f t="shared" si="8"/>
        <v>1.0050000040791929E-2</v>
      </c>
    </row>
    <row r="38" spans="1:27" x14ac:dyDescent="0.25">
      <c r="A38" s="86">
        <v>1994</v>
      </c>
      <c r="B38" s="85">
        <v>1994</v>
      </c>
      <c r="C38" s="85">
        <f t="shared" si="0"/>
        <v>0</v>
      </c>
      <c r="D38" s="85" t="s">
        <v>830</v>
      </c>
      <c r="E38" s="85" t="s">
        <v>831</v>
      </c>
      <c r="F38" s="85" t="s">
        <v>1549</v>
      </c>
      <c r="G38" s="87">
        <v>45261</v>
      </c>
      <c r="H38" s="42">
        <f>IFERROR(VLOOKUP(A38,JULIO!A:D,4,FALSE),0)</f>
        <v>1037007.2</v>
      </c>
      <c r="I38" s="42">
        <f>IFERROR(VLOOKUP(A38,AGOSTO!A:D,4,FALSE),0)</f>
        <v>899599.23</v>
      </c>
      <c r="J38" s="42">
        <f>IFERROR(VLOOKUP(A38,'AJ AGO'!A:D,4,FALSE),0)</f>
        <v>0</v>
      </c>
      <c r="K38" s="42">
        <f t="shared" si="2"/>
        <v>899599.23</v>
      </c>
      <c r="L38" s="42">
        <f>IFERROR(VLOOKUP(A38,SEPTIEMBRE!A:D,4,FALSE),0)</f>
        <v>1165465.47</v>
      </c>
      <c r="M38" s="42">
        <f>IFERROR(VLOOKUP(A38,OCTUBRE!A:D,4,FALSE),0)</f>
        <v>1309598.19</v>
      </c>
      <c r="N38" s="42">
        <f>IFERROR(VLOOKUP(A38,'AJ OCT'!A:D,4,FALSE),0)</f>
        <v>52383.85</v>
      </c>
      <c r="O38" s="42">
        <f t="shared" si="3"/>
        <v>1361982.04</v>
      </c>
      <c r="P38" s="42">
        <f>IFERROR(VLOOKUP(A38,NOVIEMBRE!A:D,4,FALSE),0)</f>
        <v>992844.97</v>
      </c>
      <c r="Q38" s="42">
        <f>IFERROR(VLOOKUP(A38,'AJ NOVIEMBRE'!A:D,4,FALSE),0)</f>
        <v>22970.14</v>
      </c>
      <c r="R38" s="42">
        <f t="shared" si="4"/>
        <v>1015815.11</v>
      </c>
      <c r="S38" s="42"/>
      <c r="T38" s="42">
        <f t="shared" si="5"/>
        <v>1361982.04</v>
      </c>
      <c r="U38" s="14">
        <f t="shared" si="6"/>
        <v>184</v>
      </c>
      <c r="V38" s="10">
        <f t="shared" si="7"/>
        <v>680991.02</v>
      </c>
      <c r="W38" s="24">
        <f t="shared" si="9"/>
        <v>132793.24890000001</v>
      </c>
      <c r="X38" s="22"/>
      <c r="Y38" s="23">
        <f t="shared" si="1"/>
        <v>548197.77110000001</v>
      </c>
      <c r="Z38" s="1">
        <f>IFERROR(VLOOKUP(A38,'NETOS SAC'!A:R,18,FALSE),0)</f>
        <v>548198</v>
      </c>
      <c r="AA38" s="1">
        <f t="shared" si="8"/>
        <v>-0.22889999998733401</v>
      </c>
    </row>
    <row r="39" spans="1:27" x14ac:dyDescent="0.25">
      <c r="A39" s="86">
        <v>2044</v>
      </c>
      <c r="B39" s="85">
        <v>2044</v>
      </c>
      <c r="C39" s="85">
        <f t="shared" si="0"/>
        <v>0</v>
      </c>
      <c r="D39" s="85" t="s">
        <v>832</v>
      </c>
      <c r="E39" s="85" t="s">
        <v>833</v>
      </c>
      <c r="F39" s="85" t="s">
        <v>761</v>
      </c>
      <c r="G39" s="87">
        <v>42522</v>
      </c>
      <c r="H39" s="42">
        <f>IFERROR(VLOOKUP(A39,JULIO!A:D,4,FALSE),0)</f>
        <v>928501.08000000007</v>
      </c>
      <c r="I39" s="42">
        <f>IFERROR(VLOOKUP(A39,AGOSTO!A:D,4,FALSE),0)</f>
        <v>234921.96</v>
      </c>
      <c r="J39" s="42">
        <f>IFERROR(VLOOKUP(A39,'AJ AGO'!A:D,4,FALSE),0)</f>
        <v>0</v>
      </c>
      <c r="K39" s="42">
        <f t="shared" si="2"/>
        <v>234921.96</v>
      </c>
      <c r="L39" s="42">
        <f>IFERROR(VLOOKUP(A39,SEPTIEMBRE!A:D,4,FALSE),0)</f>
        <v>1007814.5</v>
      </c>
      <c r="M39" s="42">
        <f>IFERROR(VLOOKUP(A39,OCTUBRE!A:D,4,FALSE),0)</f>
        <v>513069.2</v>
      </c>
      <c r="N39" s="42">
        <f>IFERROR(VLOOKUP(A39,'AJ OCT'!A:D,4,FALSE),0)</f>
        <v>42022.810400000002</v>
      </c>
      <c r="O39" s="42">
        <f t="shared" si="3"/>
        <v>555092.01040000003</v>
      </c>
      <c r="P39" s="42">
        <f>IFERROR(VLOOKUP(A39,NOVIEMBRE!A:D,4,FALSE),0)</f>
        <v>1090052.7</v>
      </c>
      <c r="Q39" s="42">
        <f>IFERROR(VLOOKUP(A39,'AJ NOVIEMBRE'!A:D,4,FALSE),0)</f>
        <v>0</v>
      </c>
      <c r="R39" s="42">
        <f t="shared" si="4"/>
        <v>1090052.7</v>
      </c>
      <c r="S39" s="42"/>
      <c r="T39" s="42">
        <f t="shared" si="5"/>
        <v>1090052.7</v>
      </c>
      <c r="U39" s="14">
        <f t="shared" si="6"/>
        <v>184</v>
      </c>
      <c r="V39" s="10">
        <f t="shared" si="7"/>
        <v>545026.35</v>
      </c>
      <c r="W39" s="24">
        <f>V39*0.18</f>
        <v>98104.742999999988</v>
      </c>
      <c r="X39" s="22"/>
      <c r="Y39" s="23">
        <f t="shared" si="1"/>
        <v>446921.60699999996</v>
      </c>
      <c r="Z39" s="1">
        <f>IFERROR(VLOOKUP(A39,'NETOS SAC'!A:R,18,FALSE),0)</f>
        <v>446922</v>
      </c>
      <c r="AA39" s="1">
        <f t="shared" si="8"/>
        <v>-0.39300000004004687</v>
      </c>
    </row>
    <row r="40" spans="1:27" x14ac:dyDescent="0.25">
      <c r="A40" s="86">
        <v>2076</v>
      </c>
      <c r="B40" s="85">
        <v>2076</v>
      </c>
      <c r="C40" s="85">
        <f t="shared" si="0"/>
        <v>0</v>
      </c>
      <c r="D40" s="85" t="s">
        <v>1379</v>
      </c>
      <c r="E40" s="85" t="s">
        <v>1380</v>
      </c>
      <c r="F40" s="85" t="s">
        <v>1549</v>
      </c>
      <c r="G40" s="87">
        <v>45456</v>
      </c>
      <c r="H40" s="42">
        <f>IFERROR(VLOOKUP(A40,JULIO!A:D,4,FALSE),0)</f>
        <v>1442459.2200000002</v>
      </c>
      <c r="I40" s="42">
        <f>IFERROR(VLOOKUP(A40,AGOSTO!A:D,4,FALSE),0)</f>
        <v>1285766</v>
      </c>
      <c r="J40" s="42">
        <f>IFERROR(VLOOKUP(A40,'AJ AGO'!A:D,4,FALSE),0)</f>
        <v>0</v>
      </c>
      <c r="K40" s="42">
        <f t="shared" si="2"/>
        <v>1285766</v>
      </c>
      <c r="L40" s="42">
        <f>IFERROR(VLOOKUP(A40,SEPTIEMBRE!A:D,4,FALSE),0)</f>
        <v>1171807.2</v>
      </c>
      <c r="M40" s="42">
        <f>IFERROR(VLOOKUP(A40,OCTUBRE!A:D,4,FALSE),0)</f>
        <v>1309598.19</v>
      </c>
      <c r="N40" s="42">
        <f>IFERROR(VLOOKUP(A40,'AJ OCT'!A:D,4,FALSE),0)</f>
        <v>52383.85</v>
      </c>
      <c r="O40" s="42">
        <f t="shared" si="3"/>
        <v>1361982.04</v>
      </c>
      <c r="P40" s="42">
        <f>IFERROR(VLOOKUP(A40,NOVIEMBRE!A:D,4,FALSE),0)</f>
        <v>1013517.05</v>
      </c>
      <c r="Q40" s="42">
        <f>IFERROR(VLOOKUP(A40,'AJ NOVIEMBRE'!A:D,4,FALSE),0)</f>
        <v>24744.140000000003</v>
      </c>
      <c r="R40" s="42">
        <f t="shared" si="4"/>
        <v>1038261.1900000001</v>
      </c>
      <c r="S40" s="42"/>
      <c r="T40" s="42">
        <f t="shared" si="5"/>
        <v>1442459.2200000002</v>
      </c>
      <c r="U40" s="14">
        <f t="shared" si="6"/>
        <v>184</v>
      </c>
      <c r="V40" s="10">
        <f t="shared" si="7"/>
        <v>721229.6100000001</v>
      </c>
      <c r="W40" s="24">
        <f t="shared" si="9"/>
        <v>140639.77395000003</v>
      </c>
      <c r="X40" s="22"/>
      <c r="Y40" s="23">
        <f t="shared" si="1"/>
        <v>580589.83605000004</v>
      </c>
      <c r="Z40" s="1">
        <f>IFERROR(VLOOKUP(A40,'NETOS SAC'!A:R,18,FALSE),0)</f>
        <v>580590</v>
      </c>
      <c r="AA40" s="1">
        <f t="shared" si="8"/>
        <v>-0.16394999995827675</v>
      </c>
    </row>
    <row r="41" spans="1:27" x14ac:dyDescent="0.25">
      <c r="A41" s="86">
        <v>2121</v>
      </c>
      <c r="B41" s="85">
        <v>2121</v>
      </c>
      <c r="C41" s="85">
        <f t="shared" si="0"/>
        <v>0</v>
      </c>
      <c r="D41" s="85" t="s">
        <v>834</v>
      </c>
      <c r="E41" s="85" t="s">
        <v>1560</v>
      </c>
      <c r="F41" s="85" t="s">
        <v>1549</v>
      </c>
      <c r="G41" s="87">
        <v>45567</v>
      </c>
      <c r="H41" s="42">
        <f>IFERROR(VLOOKUP(A41,JULIO!A:D,4,FALSE),0)</f>
        <v>0</v>
      </c>
      <c r="I41" s="42">
        <f>IFERROR(VLOOKUP(A41,AGOSTO!A:D,4,FALSE),0)</f>
        <v>0</v>
      </c>
      <c r="J41" s="42">
        <f>IFERROR(VLOOKUP(A41,'AJ AGO'!A:D,4,FALSE),0)</f>
        <v>0</v>
      </c>
      <c r="K41" s="42">
        <f t="shared" si="2"/>
        <v>0</v>
      </c>
      <c r="L41" s="42">
        <f>IFERROR(VLOOKUP(A41,SEPTIEMBRE!A:D,4,FALSE),0)</f>
        <v>0</v>
      </c>
      <c r="M41" s="42">
        <f>IFERROR(VLOOKUP(A41,OCTUBRE!A:D,4,FALSE),0)</f>
        <v>3144209.64</v>
      </c>
      <c r="N41" s="42">
        <f>IFERROR(VLOOKUP(A41,'AJ OCT'!A:D,4,FALSE),0)</f>
        <v>125767.84000000001</v>
      </c>
      <c r="O41" s="42">
        <f t="shared" si="3"/>
        <v>3269977.48</v>
      </c>
      <c r="P41" s="42">
        <f>IFERROR(VLOOKUP(A41,NOVIEMBRE!A:D,4,FALSE),0)</f>
        <v>1897135.82</v>
      </c>
      <c r="Q41" s="42">
        <f>IFERROR(VLOOKUP(A41,'AJ NOVIEMBRE'!A:D,4,FALSE),0)</f>
        <v>26470.86</v>
      </c>
      <c r="R41" s="42">
        <f t="shared" si="4"/>
        <v>1923606.6800000002</v>
      </c>
      <c r="S41" s="42"/>
      <c r="T41" s="42">
        <f t="shared" si="5"/>
        <v>3269977.48</v>
      </c>
      <c r="U41" s="14">
        <f t="shared" si="6"/>
        <v>90</v>
      </c>
      <c r="V41" s="10">
        <f t="shared" si="7"/>
        <v>799722.75326086953</v>
      </c>
      <c r="W41" s="24">
        <f t="shared" si="9"/>
        <v>155945.93688586957</v>
      </c>
      <c r="X41" s="22"/>
      <c r="Y41" s="23">
        <f t="shared" si="1"/>
        <v>643776.81637499994</v>
      </c>
      <c r="Z41" s="1">
        <f>IFERROR(VLOOKUP(A41,'NETOS SAC'!A:R,18,FALSE),0)</f>
        <v>643777</v>
      </c>
      <c r="AA41" s="1">
        <f t="shared" si="8"/>
        <v>-0.18362500006332994</v>
      </c>
    </row>
    <row r="42" spans="1:27" x14ac:dyDescent="0.25">
      <c r="A42" s="86">
        <v>2127</v>
      </c>
      <c r="B42" s="85">
        <v>2127</v>
      </c>
      <c r="C42" s="85">
        <f t="shared" si="0"/>
        <v>0</v>
      </c>
      <c r="D42" s="85" t="s">
        <v>835</v>
      </c>
      <c r="E42" s="85" t="s">
        <v>836</v>
      </c>
      <c r="F42" s="85" t="s">
        <v>1549</v>
      </c>
      <c r="G42" s="87">
        <v>45261</v>
      </c>
      <c r="H42" s="42">
        <f>IFERROR(VLOOKUP(A42,JULIO!A:D,4,FALSE),0)</f>
        <v>921472.13</v>
      </c>
      <c r="I42" s="42">
        <f>IFERROR(VLOOKUP(A42,AGOSTO!A:D,4,FALSE),0)</f>
        <v>992398.05</v>
      </c>
      <c r="J42" s="42">
        <f>IFERROR(VLOOKUP(A42,'AJ AGO'!A:D,4,FALSE),0)</f>
        <v>0</v>
      </c>
      <c r="K42" s="42">
        <f t="shared" si="2"/>
        <v>992398.05</v>
      </c>
      <c r="L42" s="42">
        <f>IFERROR(VLOOKUP(A42,SEPTIEMBRE!A:D,4,FALSE),0)</f>
        <v>1294662.24</v>
      </c>
      <c r="M42" s="42">
        <f>IFERROR(VLOOKUP(A42,OCTUBRE!A:D,4,FALSE),0)</f>
        <v>1438076.49</v>
      </c>
      <c r="N42" s="42">
        <f>IFERROR(VLOOKUP(A42,'AJ OCT'!A:D,4,FALSE),0)</f>
        <v>57522.990000000005</v>
      </c>
      <c r="O42" s="42">
        <f t="shared" si="3"/>
        <v>1495599.48</v>
      </c>
      <c r="P42" s="42">
        <f>IFERROR(VLOOKUP(A42,NOVIEMBRE!A:D,4,FALSE),0)</f>
        <v>1303425.48</v>
      </c>
      <c r="Q42" s="42">
        <f>IFERROR(VLOOKUP(A42,'AJ NOVIEMBRE'!A:D,4,FALSE),0)</f>
        <v>32575.08</v>
      </c>
      <c r="R42" s="42">
        <f t="shared" si="4"/>
        <v>1336000.56</v>
      </c>
      <c r="S42" s="42"/>
      <c r="T42" s="42">
        <f t="shared" si="5"/>
        <v>1495599.48</v>
      </c>
      <c r="U42" s="14">
        <f t="shared" si="6"/>
        <v>184</v>
      </c>
      <c r="V42" s="10">
        <f t="shared" si="7"/>
        <v>747799.74</v>
      </c>
      <c r="W42" s="24">
        <f t="shared" si="9"/>
        <v>145820.94930000001</v>
      </c>
      <c r="X42" s="22"/>
      <c r="Y42" s="23">
        <f t="shared" si="1"/>
        <v>601978.79070000001</v>
      </c>
      <c r="Z42" s="1">
        <f>IFERROR(VLOOKUP(A42,'NETOS SAC'!A:R,18,FALSE),0)</f>
        <v>601979</v>
      </c>
      <c r="AA42" s="1">
        <f t="shared" si="8"/>
        <v>-0.20929999998770654</v>
      </c>
    </row>
    <row r="43" spans="1:27" x14ac:dyDescent="0.25">
      <c r="A43" s="86">
        <v>2375</v>
      </c>
      <c r="B43" s="85">
        <v>2375</v>
      </c>
      <c r="C43" s="85">
        <f t="shared" si="0"/>
        <v>0</v>
      </c>
      <c r="D43" s="85" t="s">
        <v>837</v>
      </c>
      <c r="E43" s="85" t="s">
        <v>838</v>
      </c>
      <c r="F43" s="85" t="s">
        <v>1549</v>
      </c>
      <c r="G43" s="87">
        <v>45398</v>
      </c>
      <c r="H43" s="42">
        <f>IFERROR(VLOOKUP(A43,JULIO!A:D,4,FALSE),0)</f>
        <v>1752282.79</v>
      </c>
      <c r="I43" s="42">
        <f>IFERROR(VLOOKUP(A43,AGOSTO!A:D,4,FALSE),0)</f>
        <v>1387465.1</v>
      </c>
      <c r="J43" s="42">
        <f>IFERROR(VLOOKUP(A43,'AJ AGO'!A:D,4,FALSE),0)</f>
        <v>0</v>
      </c>
      <c r="K43" s="42">
        <f t="shared" si="2"/>
        <v>1387465.1</v>
      </c>
      <c r="L43" s="42">
        <f>IFERROR(VLOOKUP(A43,SEPTIEMBRE!A:D,4,FALSE),0)</f>
        <v>1122206.46</v>
      </c>
      <c r="M43" s="42">
        <f>IFERROR(VLOOKUP(A43,OCTUBRE!A:D,4,FALSE),0)</f>
        <v>1309598.19</v>
      </c>
      <c r="N43" s="42">
        <f>IFERROR(VLOOKUP(A43,'AJ OCT'!A:D,4,FALSE),0)</f>
        <v>52383.85</v>
      </c>
      <c r="O43" s="42">
        <f t="shared" si="3"/>
        <v>1361982.04</v>
      </c>
      <c r="P43" s="42">
        <f>IFERROR(VLOOKUP(A43,NOVIEMBRE!A:D,4,FALSE),0)</f>
        <v>1079046.06</v>
      </c>
      <c r="Q43" s="42">
        <f>IFERROR(VLOOKUP(A43,'AJ NOVIEMBRE'!A:D,4,FALSE),0)</f>
        <v>23977.54</v>
      </c>
      <c r="R43" s="42">
        <f t="shared" si="4"/>
        <v>1103023.6000000001</v>
      </c>
      <c r="S43" s="42"/>
      <c r="T43" s="42">
        <f t="shared" si="5"/>
        <v>1752282.79</v>
      </c>
      <c r="U43" s="14">
        <f t="shared" si="6"/>
        <v>184</v>
      </c>
      <c r="V43" s="10">
        <f t="shared" si="7"/>
        <v>876141.39500000002</v>
      </c>
      <c r="W43" s="24">
        <f t="shared" si="9"/>
        <v>170847.572025</v>
      </c>
      <c r="X43" s="22"/>
      <c r="Y43" s="23">
        <f t="shared" si="1"/>
        <v>705293.82297500002</v>
      </c>
      <c r="Z43" s="1">
        <f>IFERROR(VLOOKUP(A43,'NETOS SAC'!A:R,18,FALSE),0)</f>
        <v>705294</v>
      </c>
      <c r="AA43" s="1">
        <f t="shared" si="8"/>
        <v>-0.1770249999826774</v>
      </c>
    </row>
    <row r="44" spans="1:27" x14ac:dyDescent="0.25">
      <c r="A44" s="86">
        <v>2592</v>
      </c>
      <c r="B44" s="85">
        <v>2592</v>
      </c>
      <c r="C44" s="85">
        <f t="shared" si="0"/>
        <v>0</v>
      </c>
      <c r="D44" s="85" t="s">
        <v>776</v>
      </c>
      <c r="E44" s="85" t="s">
        <v>820</v>
      </c>
      <c r="F44" s="85" t="s">
        <v>1549</v>
      </c>
      <c r="G44" s="87">
        <v>45261</v>
      </c>
      <c r="H44" s="42">
        <f>IFERROR(VLOOKUP(A44,JULIO!A:D,4,FALSE),0)</f>
        <v>988742.85000000009</v>
      </c>
      <c r="I44" s="42">
        <f>IFERROR(VLOOKUP(A44,AGOSTO!A:D,4,FALSE),0)</f>
        <v>929928.60000000009</v>
      </c>
      <c r="J44" s="42">
        <f>IFERROR(VLOOKUP(A44,'AJ AGO'!A:D,4,FALSE),0)</f>
        <v>0</v>
      </c>
      <c r="K44" s="42">
        <f t="shared" si="2"/>
        <v>929928.60000000009</v>
      </c>
      <c r="L44" s="42">
        <f>IFERROR(VLOOKUP(A44,SEPTIEMBRE!A:D,4,FALSE),0)</f>
        <v>1284424.3199999998</v>
      </c>
      <c r="M44" s="42">
        <f>IFERROR(VLOOKUP(A44,OCTUBRE!A:D,4,FALSE),0)</f>
        <v>1432453.23</v>
      </c>
      <c r="N44" s="42">
        <f>IFERROR(VLOOKUP(A44,'AJ OCT'!A:D,4,FALSE),0)</f>
        <v>57298.13</v>
      </c>
      <c r="O44" s="42">
        <f t="shared" si="3"/>
        <v>1489751.3599999999</v>
      </c>
      <c r="P44" s="42">
        <f>IFERROR(VLOOKUP(A44,NOVIEMBRE!A:D,4,FALSE),0)</f>
        <v>1351821.66</v>
      </c>
      <c r="Q44" s="42">
        <f>IFERROR(VLOOKUP(A44,'AJ NOVIEMBRE'!A:D,4,FALSE),0)</f>
        <v>33424.9</v>
      </c>
      <c r="R44" s="42">
        <f t="shared" si="4"/>
        <v>1385246.5599999998</v>
      </c>
      <c r="S44" s="42"/>
      <c r="T44" s="42">
        <f t="shared" si="5"/>
        <v>1489751.3599999999</v>
      </c>
      <c r="U44" s="14">
        <f t="shared" si="6"/>
        <v>184</v>
      </c>
      <c r="V44" s="10">
        <f t="shared" si="7"/>
        <v>744875.67999999993</v>
      </c>
      <c r="W44" s="24">
        <f t="shared" si="9"/>
        <v>145250.75759999998</v>
      </c>
      <c r="X44" s="22"/>
      <c r="Y44" s="23">
        <f t="shared" si="1"/>
        <v>599624.92239999992</v>
      </c>
      <c r="Z44" s="1">
        <f>IFERROR(VLOOKUP(A44,'NETOS SAC'!A:R,18,FALSE),0)</f>
        <v>599625</v>
      </c>
      <c r="AA44" s="1">
        <f t="shared" si="8"/>
        <v>-7.7600000076927245E-2</v>
      </c>
    </row>
    <row r="45" spans="1:27" x14ac:dyDescent="0.25">
      <c r="A45" s="86">
        <v>2757</v>
      </c>
      <c r="B45" s="85">
        <v>2757</v>
      </c>
      <c r="C45" s="85">
        <f t="shared" si="0"/>
        <v>0</v>
      </c>
      <c r="D45" s="85" t="s">
        <v>840</v>
      </c>
      <c r="E45" s="85" t="s">
        <v>841</v>
      </c>
      <c r="F45" s="85" t="s">
        <v>43</v>
      </c>
      <c r="G45" s="87">
        <v>38965</v>
      </c>
      <c r="H45" s="42">
        <f>IFERROR(VLOOKUP(A45,JULIO!A:D,4,FALSE),0)</f>
        <v>1700000</v>
      </c>
      <c r="I45" s="42">
        <f>IFERROR(VLOOKUP(A45,AGOSTO!A:D,4,FALSE),0)</f>
        <v>1700000</v>
      </c>
      <c r="J45" s="42">
        <f>IFERROR(VLOOKUP(A45,'AJ AGO'!A:D,4,FALSE),0)</f>
        <v>0</v>
      </c>
      <c r="K45" s="42">
        <f t="shared" si="2"/>
        <v>1700000</v>
      </c>
      <c r="L45" s="42">
        <f>IFERROR(VLOOKUP(A45,SEPTIEMBRE!A:D,4,FALSE),0)</f>
        <v>1700000</v>
      </c>
      <c r="M45" s="42">
        <f>IFERROR(VLOOKUP(A45,OCTUBRE!A:D,4,FALSE),0)</f>
        <v>1700000</v>
      </c>
      <c r="N45" s="42">
        <f>IFERROR(VLOOKUP(A45,'AJ OCT'!A:D,4,FALSE),0)</f>
        <v>0</v>
      </c>
      <c r="O45" s="42">
        <f t="shared" si="3"/>
        <v>1700000</v>
      </c>
      <c r="P45" s="42">
        <f>IFERROR(VLOOKUP(A45,NOVIEMBRE!A:D,4,FALSE),0)</f>
        <v>1700000</v>
      </c>
      <c r="Q45" s="42">
        <f>IFERROR(VLOOKUP(A45,'AJ NOVIEMBRE'!A:D,4,FALSE),0)</f>
        <v>0</v>
      </c>
      <c r="R45" s="42">
        <f t="shared" si="4"/>
        <v>1700000</v>
      </c>
      <c r="S45" s="42"/>
      <c r="T45" s="42">
        <f t="shared" si="5"/>
        <v>1700000</v>
      </c>
      <c r="U45" s="14">
        <f t="shared" si="6"/>
        <v>184</v>
      </c>
      <c r="V45" s="10">
        <f t="shared" si="7"/>
        <v>850000</v>
      </c>
      <c r="W45" s="24">
        <f>V45*0.17</f>
        <v>144500</v>
      </c>
      <c r="X45" s="22"/>
      <c r="Y45" s="23">
        <f t="shared" si="1"/>
        <v>705500</v>
      </c>
      <c r="Z45" s="1">
        <f>IFERROR(VLOOKUP(A45,'NETOS SAC'!A:R,18,FALSE),0)</f>
        <v>705500</v>
      </c>
      <c r="AA45" s="1">
        <f t="shared" si="8"/>
        <v>0</v>
      </c>
    </row>
    <row r="46" spans="1:27" x14ac:dyDescent="0.25">
      <c r="A46" s="86">
        <v>2780</v>
      </c>
      <c r="B46" s="85">
        <v>2780</v>
      </c>
      <c r="C46" s="85">
        <f t="shared" si="0"/>
        <v>0</v>
      </c>
      <c r="D46" s="85" t="s">
        <v>776</v>
      </c>
      <c r="E46" s="85" t="s">
        <v>1562</v>
      </c>
      <c r="F46" s="85" t="s">
        <v>1549</v>
      </c>
      <c r="G46" s="87">
        <v>45572</v>
      </c>
      <c r="H46" s="42">
        <f>IFERROR(VLOOKUP(A46,JULIO!A:D,4,FALSE),0)</f>
        <v>0</v>
      </c>
      <c r="I46" s="42">
        <f>IFERROR(VLOOKUP(A46,AGOSTO!A:D,4,FALSE),0)</f>
        <v>0</v>
      </c>
      <c r="J46" s="42">
        <f>IFERROR(VLOOKUP(A46,'AJ AGO'!A:D,4,FALSE),0)</f>
        <v>0</v>
      </c>
      <c r="K46" s="42">
        <f t="shared" si="2"/>
        <v>0</v>
      </c>
      <c r="L46" s="42">
        <f>IFERROR(VLOOKUP(A46,SEPTIEMBRE!A:D,4,FALSE),0)</f>
        <v>0</v>
      </c>
      <c r="M46" s="42">
        <f>IFERROR(VLOOKUP(A46,OCTUBRE!A:D,4,FALSE),0)</f>
        <v>925627.65</v>
      </c>
      <c r="N46" s="42">
        <f>IFERROR(VLOOKUP(A46,'AJ OCT'!A:D,4,FALSE),0)</f>
        <v>37025.19</v>
      </c>
      <c r="O46" s="42">
        <f t="shared" si="3"/>
        <v>962652.84000000008</v>
      </c>
      <c r="P46" s="42">
        <f>IFERROR(VLOOKUP(A46,NOVIEMBRE!A:D,4,FALSE),0)</f>
        <v>1100719.1100000001</v>
      </c>
      <c r="Q46" s="42">
        <f>IFERROR(VLOOKUP(A46,'AJ NOVIEMBRE'!A:D,4,FALSE),0)</f>
        <v>24130.34</v>
      </c>
      <c r="R46" s="42">
        <f t="shared" si="4"/>
        <v>1124849.4500000002</v>
      </c>
      <c r="S46" s="42"/>
      <c r="T46" s="42">
        <f t="shared" si="5"/>
        <v>1124849.4500000002</v>
      </c>
      <c r="U46" s="14">
        <f t="shared" si="6"/>
        <v>85</v>
      </c>
      <c r="V46" s="10">
        <f t="shared" si="7"/>
        <v>259815.76970108697</v>
      </c>
      <c r="W46" s="24">
        <f t="shared" si="9"/>
        <v>50664.075091711959</v>
      </c>
      <c r="X46" s="22"/>
      <c r="Y46" s="23">
        <f t="shared" si="1"/>
        <v>209151.69460937503</v>
      </c>
      <c r="Z46" s="1">
        <f>IFERROR(VLOOKUP(A46,'NETOS SAC'!A:R,18,FALSE),0)</f>
        <v>209152</v>
      </c>
      <c r="AA46" s="1">
        <f t="shared" si="8"/>
        <v>-0.30539062496973202</v>
      </c>
    </row>
    <row r="47" spans="1:27" x14ac:dyDescent="0.25">
      <c r="A47" s="86">
        <v>2811</v>
      </c>
      <c r="B47" s="85">
        <v>2811</v>
      </c>
      <c r="C47" s="85">
        <f t="shared" si="0"/>
        <v>0</v>
      </c>
      <c r="D47" s="85" t="s">
        <v>842</v>
      </c>
      <c r="E47" s="85" t="s">
        <v>843</v>
      </c>
      <c r="F47" s="85" t="s">
        <v>1549</v>
      </c>
      <c r="G47" s="87">
        <v>45261</v>
      </c>
      <c r="H47" s="42">
        <f>IFERROR(VLOOKUP(A47,JULIO!A:D,4,FALSE),0)</f>
        <v>812548.1</v>
      </c>
      <c r="I47" s="42">
        <f>IFERROR(VLOOKUP(A47,AGOSTO!A:D,4,FALSE),0)</f>
        <v>816957.7</v>
      </c>
      <c r="J47" s="42">
        <f>IFERROR(VLOOKUP(A47,'AJ AGO'!A:D,4,FALSE),0)</f>
        <v>0</v>
      </c>
      <c r="K47" s="42">
        <f t="shared" si="2"/>
        <v>816957.7</v>
      </c>
      <c r="L47" s="42">
        <f>IFERROR(VLOOKUP(A47,SEPTIEMBRE!A:D,4,FALSE),0)</f>
        <v>808561</v>
      </c>
      <c r="M47" s="42">
        <f>IFERROR(VLOOKUP(A47,OCTUBRE!A:D,4,FALSE),0)</f>
        <v>909084.8</v>
      </c>
      <c r="N47" s="42">
        <f>IFERROR(VLOOKUP(A47,'AJ OCT'!A:D,4,FALSE),0)</f>
        <v>36362.870000000003</v>
      </c>
      <c r="O47" s="42">
        <f t="shared" si="3"/>
        <v>945447.67</v>
      </c>
      <c r="P47" s="42">
        <f>IFERROR(VLOOKUP(A47,NOVIEMBRE!A:D,4,FALSE),0)</f>
        <v>826909.2</v>
      </c>
      <c r="Q47" s="42">
        <f>IFERROR(VLOOKUP(A47,'AJ NOVIEMBRE'!A:D,4,FALSE),0)</f>
        <v>17888.16</v>
      </c>
      <c r="R47" s="42">
        <f t="shared" si="4"/>
        <v>844797.36</v>
      </c>
      <c r="S47" s="42"/>
      <c r="T47" s="42">
        <f t="shared" si="5"/>
        <v>945447.67</v>
      </c>
      <c r="U47" s="14">
        <f t="shared" si="6"/>
        <v>184</v>
      </c>
      <c r="V47" s="10">
        <f t="shared" si="7"/>
        <v>472723.83500000002</v>
      </c>
      <c r="W47" s="24">
        <f t="shared" si="9"/>
        <v>92181.147825000007</v>
      </c>
      <c r="X47" s="22"/>
      <c r="Y47" s="23">
        <f t="shared" si="1"/>
        <v>380542.68717500003</v>
      </c>
      <c r="Z47" s="1">
        <f>IFERROR(VLOOKUP(A47,'NETOS SAC'!A:R,18,FALSE),0)</f>
        <v>380543</v>
      </c>
      <c r="AA47" s="1">
        <f t="shared" si="8"/>
        <v>-0.31282499997178093</v>
      </c>
    </row>
    <row r="48" spans="1:27" x14ac:dyDescent="0.25">
      <c r="A48" s="86">
        <v>2895</v>
      </c>
      <c r="B48" s="85">
        <v>2895</v>
      </c>
      <c r="C48" s="85">
        <f t="shared" si="0"/>
        <v>0</v>
      </c>
      <c r="D48" s="85" t="s">
        <v>844</v>
      </c>
      <c r="E48" s="85" t="s">
        <v>845</v>
      </c>
      <c r="F48" s="85" t="s">
        <v>1549</v>
      </c>
      <c r="G48" s="87">
        <v>45261</v>
      </c>
      <c r="H48" s="42">
        <f>IFERROR(VLOOKUP(A48,JULIO!A:D,4,FALSE),0)</f>
        <v>922310.19</v>
      </c>
      <c r="I48" s="42">
        <f>IFERROR(VLOOKUP(A48,AGOSTO!A:D,4,FALSE),0)</f>
        <v>920687.85</v>
      </c>
      <c r="J48" s="42">
        <f>IFERROR(VLOOKUP(A48,'AJ AGO'!A:D,4,FALSE),0)</f>
        <v>0</v>
      </c>
      <c r="K48" s="42">
        <f t="shared" si="2"/>
        <v>920687.85</v>
      </c>
      <c r="L48" s="42">
        <f>IFERROR(VLOOKUP(A48,SEPTIEMBRE!A:D,4,FALSE),0)</f>
        <v>1301701.07</v>
      </c>
      <c r="M48" s="42">
        <f>IFERROR(VLOOKUP(A48,OCTUBRE!A:D,4,FALSE),0)</f>
        <v>1241511.3900000001</v>
      </c>
      <c r="N48" s="42">
        <f>IFERROR(VLOOKUP(A48,'AJ OCT'!A:D,4,FALSE),0)</f>
        <v>49659.78</v>
      </c>
      <c r="O48" s="42">
        <f t="shared" si="3"/>
        <v>1291171.1700000002</v>
      </c>
      <c r="P48" s="42">
        <f>IFERROR(VLOOKUP(A48,NOVIEMBRE!A:D,4,FALSE),0)</f>
        <v>910208.9</v>
      </c>
      <c r="Q48" s="42">
        <f>IFERROR(VLOOKUP(A48,'AJ NOVIEMBRE'!A:D,4,FALSE),0)</f>
        <v>18769.07</v>
      </c>
      <c r="R48" s="42">
        <f t="shared" si="4"/>
        <v>928977.97</v>
      </c>
      <c r="S48" s="42"/>
      <c r="T48" s="42">
        <f t="shared" si="5"/>
        <v>1301701.07</v>
      </c>
      <c r="U48" s="14">
        <f t="shared" si="6"/>
        <v>184</v>
      </c>
      <c r="V48" s="10">
        <f t="shared" si="7"/>
        <v>650850.53500000003</v>
      </c>
      <c r="W48" s="24">
        <f t="shared" si="9"/>
        <v>126915.85432500001</v>
      </c>
      <c r="X48" s="22"/>
      <c r="Y48" s="23">
        <f t="shared" si="1"/>
        <v>523934.68067500001</v>
      </c>
      <c r="Z48" s="1">
        <f>IFERROR(VLOOKUP(A48,'NETOS SAC'!A:R,18,FALSE),0)</f>
        <v>523935</v>
      </c>
      <c r="AA48" s="1">
        <f t="shared" si="8"/>
        <v>-0.31932499998947605</v>
      </c>
    </row>
    <row r="49" spans="1:27" x14ac:dyDescent="0.25">
      <c r="A49" s="86">
        <v>3050</v>
      </c>
      <c r="B49" s="85">
        <v>3050</v>
      </c>
      <c r="C49" s="85">
        <f t="shared" si="0"/>
        <v>0</v>
      </c>
      <c r="D49" s="85" t="s">
        <v>846</v>
      </c>
      <c r="E49" s="85" t="s">
        <v>847</v>
      </c>
      <c r="F49" s="85" t="s">
        <v>761</v>
      </c>
      <c r="G49" s="87">
        <v>42476</v>
      </c>
      <c r="H49" s="42">
        <f>IFERROR(VLOOKUP(A49,JULIO!A:D,4,FALSE),0)</f>
        <v>922907.7</v>
      </c>
      <c r="I49" s="42">
        <f>IFERROR(VLOOKUP(A49,AGOSTO!A:D,4,FALSE),0)</f>
        <v>234921.96</v>
      </c>
      <c r="J49" s="42">
        <f>IFERROR(VLOOKUP(A49,'AJ AGO'!A:D,4,FALSE),0)</f>
        <v>0</v>
      </c>
      <c r="K49" s="42">
        <f t="shared" si="2"/>
        <v>234921.96</v>
      </c>
      <c r="L49" s="42">
        <f>IFERROR(VLOOKUP(A49,SEPTIEMBRE!A:D,4,FALSE),0)</f>
        <v>1007814.5</v>
      </c>
      <c r="M49" s="42">
        <f>IFERROR(VLOOKUP(A49,OCTUBRE!A:D,4,FALSE),0)</f>
        <v>1007814.5</v>
      </c>
      <c r="N49" s="42">
        <f>IFERROR(VLOOKUP(A49,'AJ OCT'!A:D,4,FALSE),0)</f>
        <v>40312.58</v>
      </c>
      <c r="O49" s="42">
        <f t="shared" si="3"/>
        <v>1048127.08</v>
      </c>
      <c r="P49" s="42">
        <f>IFERROR(VLOOKUP(A49,NOVIEMBRE!A:D,4,FALSE),0)</f>
        <v>256534.6</v>
      </c>
      <c r="Q49" s="42">
        <f>IFERROR(VLOOKUP(A49,'AJ NOVIEMBRE'!A:D,4,FALSE),0)</f>
        <v>0</v>
      </c>
      <c r="R49" s="42">
        <f t="shared" si="4"/>
        <v>256534.6</v>
      </c>
      <c r="S49" s="42"/>
      <c r="T49" s="42">
        <f t="shared" si="5"/>
        <v>1048127.08</v>
      </c>
      <c r="U49" s="14">
        <f t="shared" si="6"/>
        <v>184</v>
      </c>
      <c r="V49" s="10">
        <f t="shared" si="7"/>
        <v>524063.53999999992</v>
      </c>
      <c r="W49" s="24">
        <f>V49*0.18</f>
        <v>94331.437199999986</v>
      </c>
      <c r="X49" s="22"/>
      <c r="Y49" s="23">
        <f t="shared" si="1"/>
        <v>429732.10279999994</v>
      </c>
      <c r="Z49" s="1">
        <f>IFERROR(VLOOKUP(A49,'NETOS SAC'!A:R,18,FALSE),0)</f>
        <v>429732</v>
      </c>
      <c r="AA49" s="1">
        <f t="shared" si="8"/>
        <v>0.10279999993508682</v>
      </c>
    </row>
    <row r="50" spans="1:27" x14ac:dyDescent="0.25">
      <c r="A50" s="86">
        <v>3111</v>
      </c>
      <c r="B50" s="85">
        <v>3111</v>
      </c>
      <c r="C50" s="85">
        <f t="shared" si="0"/>
        <v>0</v>
      </c>
      <c r="D50" s="85" t="s">
        <v>850</v>
      </c>
      <c r="E50" s="85" t="s">
        <v>851</v>
      </c>
      <c r="F50" s="85" t="s">
        <v>1549</v>
      </c>
      <c r="G50" s="87">
        <v>45261</v>
      </c>
      <c r="H50" s="42">
        <f>IFERROR(VLOOKUP(A50,JULIO!A:D,4,FALSE),0)</f>
        <v>867970.1</v>
      </c>
      <c r="I50" s="42">
        <f>IFERROR(VLOOKUP(A50,AGOSTO!A:D,4,FALSE),0)</f>
        <v>858663.4</v>
      </c>
      <c r="J50" s="42">
        <f>IFERROR(VLOOKUP(A50,'AJ AGO'!A:D,4,FALSE),0)</f>
        <v>0</v>
      </c>
      <c r="K50" s="42">
        <f t="shared" si="2"/>
        <v>858663.4</v>
      </c>
      <c r="L50" s="42">
        <f>IFERROR(VLOOKUP(A50,SEPTIEMBRE!A:D,4,FALSE),0)</f>
        <v>930937.8</v>
      </c>
      <c r="M50" s="42">
        <f>IFERROR(VLOOKUP(A50,OCTUBRE!A:D,4,FALSE),0)</f>
        <v>1030116.8</v>
      </c>
      <c r="N50" s="42">
        <f>IFERROR(VLOOKUP(A50,'AJ OCT'!A:D,4,FALSE),0)</f>
        <v>41204.910000000003</v>
      </c>
      <c r="O50" s="42">
        <f t="shared" si="3"/>
        <v>1071321.71</v>
      </c>
      <c r="P50" s="42">
        <f>IFERROR(VLOOKUP(A50,NOVIEMBRE!A:D,4,FALSE),0)</f>
        <v>865908.4</v>
      </c>
      <c r="Q50" s="42">
        <f>IFERROR(VLOOKUP(A50,'AJ NOVIEMBRE'!A:D,4,FALSE),0)</f>
        <v>19642.120000000003</v>
      </c>
      <c r="R50" s="42">
        <f t="shared" si="4"/>
        <v>885550.52</v>
      </c>
      <c r="S50" s="42"/>
      <c r="T50" s="42">
        <f t="shared" si="5"/>
        <v>1071321.71</v>
      </c>
      <c r="U50" s="14">
        <f t="shared" si="6"/>
        <v>184</v>
      </c>
      <c r="V50" s="10">
        <f t="shared" si="7"/>
        <v>535660.85499999998</v>
      </c>
      <c r="W50" s="24">
        <f t="shared" si="9"/>
        <v>104453.866725</v>
      </c>
      <c r="X50" s="22"/>
      <c r="Y50" s="23">
        <f t="shared" si="1"/>
        <v>431206.98827500001</v>
      </c>
      <c r="Z50" s="1">
        <f>IFERROR(VLOOKUP(A50,'NETOS SAC'!A:R,18,FALSE),0)</f>
        <v>431207</v>
      </c>
      <c r="AA50" s="1">
        <f t="shared" si="8"/>
        <v>-1.1724999989382923E-2</v>
      </c>
    </row>
    <row r="51" spans="1:27" x14ac:dyDescent="0.25">
      <c r="A51" s="86">
        <v>3123</v>
      </c>
      <c r="B51" s="85">
        <v>3123</v>
      </c>
      <c r="C51" s="85">
        <f t="shared" si="0"/>
        <v>0</v>
      </c>
      <c r="D51" s="85" t="s">
        <v>852</v>
      </c>
      <c r="E51" s="85" t="s">
        <v>853</v>
      </c>
      <c r="F51" s="85" t="s">
        <v>1549</v>
      </c>
      <c r="G51" s="87">
        <v>45261</v>
      </c>
      <c r="H51" s="42">
        <f>IFERROR(VLOOKUP(A51,JULIO!A:D,4,FALSE),0)</f>
        <v>840259.1</v>
      </c>
      <c r="I51" s="42">
        <f>IFERROR(VLOOKUP(A51,AGOSTO!A:D,4,FALSE),0)</f>
        <v>858663.4</v>
      </c>
      <c r="J51" s="42">
        <f>IFERROR(VLOOKUP(A51,'AJ AGO'!A:D,4,FALSE),0)</f>
        <v>0</v>
      </c>
      <c r="K51" s="42">
        <f t="shared" si="2"/>
        <v>858663.4</v>
      </c>
      <c r="L51" s="42">
        <f>IFERROR(VLOOKUP(A51,SEPTIEMBRE!A:D,4,FALSE),0)</f>
        <v>864706.4</v>
      </c>
      <c r="M51" s="42">
        <f>IFERROR(VLOOKUP(A51,OCTUBRE!A:D,4,FALSE),0)</f>
        <v>961195.8</v>
      </c>
      <c r="N51" s="42">
        <f>IFERROR(VLOOKUP(A51,'AJ OCT'!A:D,4,FALSE),0)</f>
        <v>38448.31</v>
      </c>
      <c r="O51" s="42">
        <f t="shared" si="3"/>
        <v>999644.1100000001</v>
      </c>
      <c r="P51" s="42">
        <f>IFERROR(VLOOKUP(A51,NOVIEMBRE!A:D,4,FALSE),0)</f>
        <v>835650.4</v>
      </c>
      <c r="Q51" s="42">
        <f>IFERROR(VLOOKUP(A51,'AJ NOVIEMBRE'!A:D,4,FALSE),0)</f>
        <v>18320.599999999999</v>
      </c>
      <c r="R51" s="42">
        <f t="shared" si="4"/>
        <v>853971</v>
      </c>
      <c r="S51" s="42"/>
      <c r="T51" s="42">
        <f t="shared" si="5"/>
        <v>999644.1100000001</v>
      </c>
      <c r="U51" s="14">
        <f t="shared" si="6"/>
        <v>184</v>
      </c>
      <c r="V51" s="10">
        <f t="shared" si="7"/>
        <v>499822.05500000005</v>
      </c>
      <c r="W51" s="24">
        <f t="shared" si="9"/>
        <v>97465.300725000008</v>
      </c>
      <c r="X51" s="22"/>
      <c r="Y51" s="23">
        <f t="shared" si="1"/>
        <v>402356.75427500007</v>
      </c>
      <c r="Z51" s="1">
        <f>IFERROR(VLOOKUP(A51,'NETOS SAC'!A:R,18,FALSE),0)</f>
        <v>402357</v>
      </c>
      <c r="AA51" s="1">
        <f t="shared" si="8"/>
        <v>-0.24572499992791563</v>
      </c>
    </row>
    <row r="52" spans="1:27" x14ac:dyDescent="0.25">
      <c r="A52" s="86">
        <v>3135</v>
      </c>
      <c r="B52" s="85">
        <v>3135</v>
      </c>
      <c r="C52" s="85">
        <f t="shared" si="0"/>
        <v>0</v>
      </c>
      <c r="D52" s="85" t="s">
        <v>854</v>
      </c>
      <c r="E52" s="85" t="s">
        <v>855</v>
      </c>
      <c r="F52" s="85" t="s">
        <v>1549</v>
      </c>
      <c r="G52" s="87">
        <v>45261</v>
      </c>
      <c r="H52" s="42">
        <f>IFERROR(VLOOKUP(A52,JULIO!A:D,4,FALSE),0)</f>
        <v>988742.85000000009</v>
      </c>
      <c r="I52" s="42">
        <f>IFERROR(VLOOKUP(A52,AGOSTO!A:D,4,FALSE),0)</f>
        <v>874048.08000000007</v>
      </c>
      <c r="J52" s="42">
        <f>IFERROR(VLOOKUP(A52,'AJ AGO'!A:D,4,FALSE),0)</f>
        <v>0</v>
      </c>
      <c r="K52" s="42">
        <f t="shared" si="2"/>
        <v>874048.08000000007</v>
      </c>
      <c r="L52" s="42">
        <f>IFERROR(VLOOKUP(A52,SEPTIEMBRE!A:D,4,FALSE),0)</f>
        <v>1284424.3199999998</v>
      </c>
      <c r="M52" s="42">
        <f>IFERROR(VLOOKUP(A52,OCTUBRE!A:D,4,FALSE),0)</f>
        <v>1432453.23</v>
      </c>
      <c r="N52" s="42">
        <f>IFERROR(VLOOKUP(A52,'AJ OCT'!A:D,4,FALSE),0)</f>
        <v>57298.13</v>
      </c>
      <c r="O52" s="42">
        <f t="shared" si="3"/>
        <v>1489751.3599999999</v>
      </c>
      <c r="P52" s="42">
        <f>IFERROR(VLOOKUP(A52,NOVIEMBRE!A:D,4,FALSE),0)</f>
        <v>1351821.66</v>
      </c>
      <c r="Q52" s="42">
        <f>IFERROR(VLOOKUP(A52,'AJ NOVIEMBRE'!A:D,4,FALSE),0)</f>
        <v>33424.9</v>
      </c>
      <c r="R52" s="42">
        <f t="shared" si="4"/>
        <v>1385246.5599999998</v>
      </c>
      <c r="S52" s="42"/>
      <c r="T52" s="42">
        <f t="shared" si="5"/>
        <v>1489751.3599999999</v>
      </c>
      <c r="U52" s="14">
        <f t="shared" si="6"/>
        <v>184</v>
      </c>
      <c r="V52" s="10">
        <f t="shared" si="7"/>
        <v>744875.67999999993</v>
      </c>
      <c r="W52" s="24">
        <f t="shared" si="9"/>
        <v>145250.75759999998</v>
      </c>
      <c r="X52" s="22"/>
      <c r="Y52" s="23">
        <f t="shared" si="1"/>
        <v>599624.92239999992</v>
      </c>
      <c r="Z52" s="1">
        <f>IFERROR(VLOOKUP(A52,'NETOS SAC'!A:R,18,FALSE),0)</f>
        <v>599625</v>
      </c>
      <c r="AA52" s="1">
        <f t="shared" si="8"/>
        <v>-7.7600000076927245E-2</v>
      </c>
    </row>
    <row r="53" spans="1:27" x14ac:dyDescent="0.25">
      <c r="A53" s="86">
        <v>3150</v>
      </c>
      <c r="B53" s="85">
        <v>3150</v>
      </c>
      <c r="C53" s="85">
        <f t="shared" si="0"/>
        <v>0</v>
      </c>
      <c r="D53" s="85" t="s">
        <v>858</v>
      </c>
      <c r="E53" s="85" t="s">
        <v>859</v>
      </c>
      <c r="F53" s="85" t="s">
        <v>43</v>
      </c>
      <c r="G53" s="87">
        <v>40924</v>
      </c>
      <c r="H53" s="42">
        <f>IFERROR(VLOOKUP(A53,JULIO!A:D,4,FALSE),0)</f>
        <v>500000</v>
      </c>
      <c r="I53" s="42">
        <f>IFERROR(VLOOKUP(A53,AGOSTO!A:D,4,FALSE),0)</f>
        <v>500000</v>
      </c>
      <c r="J53" s="42">
        <f>IFERROR(VLOOKUP(A53,'AJ AGO'!A:D,4,FALSE),0)</f>
        <v>0</v>
      </c>
      <c r="K53" s="42">
        <f t="shared" si="2"/>
        <v>500000</v>
      </c>
      <c r="L53" s="42">
        <f>IFERROR(VLOOKUP(A53,SEPTIEMBRE!A:D,4,FALSE),0)</f>
        <v>500000</v>
      </c>
      <c r="M53" s="42">
        <f>IFERROR(VLOOKUP(A53,OCTUBRE!A:D,4,FALSE),0)</f>
        <v>500000</v>
      </c>
      <c r="N53" s="42">
        <f>IFERROR(VLOOKUP(A53,'AJ OCT'!A:D,4,FALSE),0)</f>
        <v>0</v>
      </c>
      <c r="O53" s="42">
        <f t="shared" si="3"/>
        <v>500000</v>
      </c>
      <c r="P53" s="42">
        <f>IFERROR(VLOOKUP(A53,NOVIEMBRE!A:D,4,FALSE),0)</f>
        <v>500000</v>
      </c>
      <c r="Q53" s="42">
        <f>IFERROR(VLOOKUP(A53,'AJ NOVIEMBRE'!A:D,4,FALSE),0)</f>
        <v>0</v>
      </c>
      <c r="R53" s="42">
        <f t="shared" si="4"/>
        <v>500000</v>
      </c>
      <c r="S53" s="42"/>
      <c r="T53" s="42">
        <f t="shared" si="5"/>
        <v>500000</v>
      </c>
      <c r="U53" s="14">
        <f t="shared" si="6"/>
        <v>184</v>
      </c>
      <c r="V53" s="10">
        <f t="shared" si="7"/>
        <v>250000</v>
      </c>
      <c r="W53" s="24">
        <f>V53*0.17</f>
        <v>42500</v>
      </c>
      <c r="X53" s="22"/>
      <c r="Y53" s="23">
        <f t="shared" si="1"/>
        <v>207500</v>
      </c>
      <c r="Z53" s="1">
        <f>IFERROR(VLOOKUP(A53,'NETOS SAC'!A:R,18,FALSE),0)</f>
        <v>207500</v>
      </c>
      <c r="AA53" s="1">
        <f t="shared" si="8"/>
        <v>0</v>
      </c>
    </row>
    <row r="54" spans="1:27" x14ac:dyDescent="0.25">
      <c r="A54" s="86">
        <v>3151</v>
      </c>
      <c r="B54" s="85">
        <v>3151</v>
      </c>
      <c r="C54" s="85">
        <f t="shared" si="0"/>
        <v>0</v>
      </c>
      <c r="D54" s="85" t="s">
        <v>860</v>
      </c>
      <c r="E54" s="85" t="s">
        <v>861</v>
      </c>
      <c r="F54" s="85" t="s">
        <v>1564</v>
      </c>
      <c r="G54" s="87">
        <v>45166</v>
      </c>
      <c r="H54" s="42">
        <f>IFERROR(VLOOKUP(A54,JULIO!A:D,4,FALSE),0)</f>
        <v>750044.4</v>
      </c>
      <c r="I54" s="42">
        <f>IFERROR(VLOOKUP(A54,AGOSTO!A:D,4,FALSE),0)</f>
        <v>799700.1</v>
      </c>
      <c r="J54" s="42">
        <f>IFERROR(VLOOKUP(A54,'AJ AGO'!A:D,4,FALSE),0)</f>
        <v>0</v>
      </c>
      <c r="K54" s="42">
        <f t="shared" si="2"/>
        <v>799700.1</v>
      </c>
      <c r="L54" s="42">
        <f>IFERROR(VLOOKUP(A54,SEPTIEMBRE!A:D,4,FALSE),0)</f>
        <v>808561</v>
      </c>
      <c r="M54" s="42">
        <f>IFERROR(VLOOKUP(A54,OCTUBRE!A:D,4,FALSE),0)</f>
        <v>895300.6</v>
      </c>
      <c r="N54" s="42">
        <f>IFERROR(VLOOKUP(A54,'AJ OCT'!A:D,4,FALSE),0)</f>
        <v>35811.360000000001</v>
      </c>
      <c r="O54" s="42">
        <f t="shared" si="3"/>
        <v>931111.96</v>
      </c>
      <c r="P54" s="42">
        <f>IFERROR(VLOOKUP(A54,NOVIEMBRE!A:D,4,FALSE),0)</f>
        <v>835650.4</v>
      </c>
      <c r="Q54" s="42">
        <f>IFERROR(VLOOKUP(A54,'AJ NOVIEMBRE'!A:D,4,FALSE),0)</f>
        <v>18216.039999999997</v>
      </c>
      <c r="R54" s="42">
        <f t="shared" si="4"/>
        <v>853866.44000000006</v>
      </c>
      <c r="S54" s="42"/>
      <c r="T54" s="42">
        <f t="shared" si="5"/>
        <v>931111.96</v>
      </c>
      <c r="U54" s="14">
        <f t="shared" si="6"/>
        <v>184</v>
      </c>
      <c r="V54" s="10">
        <f t="shared" si="7"/>
        <v>465555.98</v>
      </c>
      <c r="W54" s="24">
        <f t="shared" si="9"/>
        <v>90783.416100000002</v>
      </c>
      <c r="X54" s="22"/>
      <c r="Y54" s="23">
        <f t="shared" si="1"/>
        <v>374772.56389999995</v>
      </c>
      <c r="Z54" s="1">
        <f>IFERROR(VLOOKUP(A54,'NETOS SAC'!A:R,18,FALSE),0)</f>
        <v>374773</v>
      </c>
      <c r="AA54" s="1">
        <f t="shared" si="8"/>
        <v>-0.43610000004991889</v>
      </c>
    </row>
    <row r="55" spans="1:27" x14ac:dyDescent="0.25">
      <c r="A55" s="86">
        <v>3159</v>
      </c>
      <c r="B55" s="85">
        <v>3159</v>
      </c>
      <c r="C55" s="85">
        <f t="shared" si="0"/>
        <v>0</v>
      </c>
      <c r="D55" s="85" t="s">
        <v>862</v>
      </c>
      <c r="E55" s="85" t="s">
        <v>863</v>
      </c>
      <c r="F55" s="85" t="s">
        <v>1549</v>
      </c>
      <c r="G55" s="87">
        <v>45261</v>
      </c>
      <c r="H55" s="42">
        <f>IFERROR(VLOOKUP(A55,JULIO!A:D,4,FALSE),0)</f>
        <v>2349264.6800000002</v>
      </c>
      <c r="I55" s="42">
        <f>IFERROR(VLOOKUP(A55,AGOSTO!A:D,4,FALSE),0)</f>
        <v>1903734.15</v>
      </c>
      <c r="J55" s="42">
        <f>IFERROR(VLOOKUP(A55,'AJ AGO'!A:D,4,FALSE),0)</f>
        <v>21182.61</v>
      </c>
      <c r="K55" s="42">
        <f t="shared" si="2"/>
        <v>1924916.76</v>
      </c>
      <c r="L55" s="42">
        <f>IFERROR(VLOOKUP(A55,SEPTIEMBRE!A:D,4,FALSE),0)</f>
        <v>2048587.63</v>
      </c>
      <c r="M55" s="42">
        <f>IFERROR(VLOOKUP(A55,OCTUBRE!A:D,4,FALSE),0)</f>
        <v>1327357.95</v>
      </c>
      <c r="N55" s="42">
        <f>IFERROR(VLOOKUP(A55,'AJ OCT'!A:D,4,FALSE),0)</f>
        <v>53094.400000000001</v>
      </c>
      <c r="O55" s="42">
        <f t="shared" si="3"/>
        <v>1380452.3499999999</v>
      </c>
      <c r="P55" s="42">
        <f>IFERROR(VLOOKUP(A55,NOVIEMBRE!A:D,4,FALSE),0)</f>
        <v>2027245.22</v>
      </c>
      <c r="Q55" s="42">
        <f>IFERROR(VLOOKUP(A55,'AJ NOVIEMBRE'!A:D,4,FALSE),0)</f>
        <v>28768.87</v>
      </c>
      <c r="R55" s="42">
        <f t="shared" si="4"/>
        <v>2056014.09</v>
      </c>
      <c r="S55" s="42"/>
      <c r="T55" s="42">
        <f t="shared" si="5"/>
        <v>2349264.6800000002</v>
      </c>
      <c r="U55" s="14">
        <f t="shared" si="6"/>
        <v>184</v>
      </c>
      <c r="V55" s="10">
        <f t="shared" si="7"/>
        <v>1174632.3400000001</v>
      </c>
      <c r="W55" s="24">
        <f t="shared" si="9"/>
        <v>229053.30630000003</v>
      </c>
      <c r="X55" s="22"/>
      <c r="Y55" s="23">
        <f t="shared" si="1"/>
        <v>945579.03370000003</v>
      </c>
      <c r="Z55" s="1">
        <f>IFERROR(VLOOKUP(A55,'NETOS SAC'!A:R,18,FALSE),0)</f>
        <v>945579</v>
      </c>
      <c r="AA55" s="1">
        <f t="shared" si="8"/>
        <v>3.3700000029057264E-2</v>
      </c>
    </row>
    <row r="56" spans="1:27" x14ac:dyDescent="0.25">
      <c r="A56" s="86">
        <v>3188</v>
      </c>
      <c r="B56" s="85">
        <v>3188</v>
      </c>
      <c r="C56" s="85">
        <f t="shared" si="0"/>
        <v>0</v>
      </c>
      <c r="D56" s="85" t="s">
        <v>864</v>
      </c>
      <c r="E56" s="85" t="s">
        <v>865</v>
      </c>
      <c r="F56" s="85" t="s">
        <v>1549</v>
      </c>
      <c r="G56" s="87">
        <v>45331</v>
      </c>
      <c r="H56" s="42">
        <f>IFERROR(VLOOKUP(A56,JULIO!A:D,4,FALSE),0)</f>
        <v>1784403.66</v>
      </c>
      <c r="I56" s="42">
        <f>IFERROR(VLOOKUP(A56,AGOSTO!A:D,4,FALSE),0)</f>
        <v>2241976.77</v>
      </c>
      <c r="J56" s="42">
        <f>IFERROR(VLOOKUP(A56,'AJ AGO'!A:D,4,FALSE),0)</f>
        <v>21182.61</v>
      </c>
      <c r="K56" s="42">
        <f t="shared" si="2"/>
        <v>2263159.38</v>
      </c>
      <c r="L56" s="42">
        <f>IFERROR(VLOOKUP(A56,SEPTIEMBRE!A:D,4,FALSE),0)</f>
        <v>2485472.7999999998</v>
      </c>
      <c r="M56" s="42">
        <f>IFERROR(VLOOKUP(A56,OCTUBRE!A:D,4,FALSE),0)</f>
        <v>1231904.04</v>
      </c>
      <c r="N56" s="42">
        <f>IFERROR(VLOOKUP(A56,'AJ OCT'!A:D,4,FALSE),0)</f>
        <v>49276.850000000006</v>
      </c>
      <c r="O56" s="42">
        <f t="shared" si="3"/>
        <v>1281180.8900000001</v>
      </c>
      <c r="P56" s="42">
        <f>IFERROR(VLOOKUP(A56,NOVIEMBRE!A:D,4,FALSE),0)</f>
        <v>1590272.78</v>
      </c>
      <c r="Q56" s="42">
        <f>IFERROR(VLOOKUP(A56,'AJ NOVIEMBRE'!A:D,4,FALSE),0)</f>
        <v>20986.379999999997</v>
      </c>
      <c r="R56" s="42">
        <f t="shared" si="4"/>
        <v>1611259.16</v>
      </c>
      <c r="S56" s="42"/>
      <c r="T56" s="42">
        <f t="shared" si="5"/>
        <v>2485472.7999999998</v>
      </c>
      <c r="U56" s="14">
        <f t="shared" si="6"/>
        <v>184</v>
      </c>
      <c r="V56" s="10">
        <f t="shared" si="7"/>
        <v>1242736.3999999999</v>
      </c>
      <c r="W56" s="24">
        <f t="shared" si="9"/>
        <v>242333.598</v>
      </c>
      <c r="X56" s="22"/>
      <c r="Y56" s="23">
        <f t="shared" si="1"/>
        <v>1000402.8019999999</v>
      </c>
      <c r="Z56" s="1">
        <f>IFERROR(VLOOKUP(A56,'NETOS SAC'!A:R,18,FALSE),0)</f>
        <v>1000403</v>
      </c>
      <c r="AA56" s="1">
        <f t="shared" si="8"/>
        <v>-0.19800000009126961</v>
      </c>
    </row>
    <row r="57" spans="1:27" x14ac:dyDescent="0.25">
      <c r="A57" s="86">
        <v>3392</v>
      </c>
      <c r="B57" s="85">
        <v>3392</v>
      </c>
      <c r="C57" s="85">
        <f t="shared" si="0"/>
        <v>0</v>
      </c>
      <c r="D57" s="85" t="s">
        <v>869</v>
      </c>
      <c r="E57" s="85" t="s">
        <v>870</v>
      </c>
      <c r="F57" s="85" t="s">
        <v>43</v>
      </c>
      <c r="G57" s="87">
        <v>39484</v>
      </c>
      <c r="H57" s="42">
        <f>IFERROR(VLOOKUP(A57,JULIO!A:D,4,FALSE),0)</f>
        <v>500000</v>
      </c>
      <c r="I57" s="42">
        <f>IFERROR(VLOOKUP(A57,AGOSTO!A:D,4,FALSE),0)</f>
        <v>500000</v>
      </c>
      <c r="J57" s="42">
        <f>IFERROR(VLOOKUP(A57,'AJ AGO'!A:D,4,FALSE),0)</f>
        <v>0</v>
      </c>
      <c r="K57" s="42">
        <f t="shared" si="2"/>
        <v>500000</v>
      </c>
      <c r="L57" s="42">
        <f>IFERROR(VLOOKUP(A57,SEPTIEMBRE!A:D,4,FALSE),0)</f>
        <v>500000</v>
      </c>
      <c r="M57" s="42">
        <f>IFERROR(VLOOKUP(A57,OCTUBRE!A:D,4,FALSE),0)</f>
        <v>500000</v>
      </c>
      <c r="N57" s="42">
        <f>IFERROR(VLOOKUP(A57,'AJ OCT'!A:D,4,FALSE),0)</f>
        <v>0</v>
      </c>
      <c r="O57" s="42">
        <f t="shared" si="3"/>
        <v>500000</v>
      </c>
      <c r="P57" s="42">
        <f>IFERROR(VLOOKUP(A57,NOVIEMBRE!A:D,4,FALSE),0)</f>
        <v>500000</v>
      </c>
      <c r="Q57" s="42">
        <f>IFERROR(VLOOKUP(A57,'AJ NOVIEMBRE'!A:D,4,FALSE),0)</f>
        <v>0</v>
      </c>
      <c r="R57" s="42">
        <f t="shared" si="4"/>
        <v>500000</v>
      </c>
      <c r="S57" s="42"/>
      <c r="T57" s="42">
        <f t="shared" si="5"/>
        <v>500000</v>
      </c>
      <c r="U57" s="14">
        <f t="shared" si="6"/>
        <v>184</v>
      </c>
      <c r="V57" s="10">
        <f t="shared" si="7"/>
        <v>250000</v>
      </c>
      <c r="W57" s="24">
        <f>V57*0.17</f>
        <v>42500</v>
      </c>
      <c r="X57" s="22"/>
      <c r="Y57" s="23">
        <f t="shared" si="1"/>
        <v>207500</v>
      </c>
      <c r="Z57" s="1">
        <f>IFERROR(VLOOKUP(A57,'NETOS SAC'!A:R,18,FALSE),0)</f>
        <v>207500</v>
      </c>
      <c r="AA57" s="1">
        <f t="shared" si="8"/>
        <v>0</v>
      </c>
    </row>
    <row r="58" spans="1:27" x14ac:dyDescent="0.25">
      <c r="A58" s="89">
        <v>3415</v>
      </c>
      <c r="B58" s="85">
        <v>3415</v>
      </c>
      <c r="C58" s="85">
        <f t="shared" si="0"/>
        <v>0</v>
      </c>
      <c r="D58" s="85" t="s">
        <v>1565</v>
      </c>
      <c r="E58" s="85" t="s">
        <v>1566</v>
      </c>
      <c r="F58" s="85" t="s">
        <v>43</v>
      </c>
      <c r="G58" s="87">
        <v>45547</v>
      </c>
      <c r="H58" s="42">
        <f>IFERROR(VLOOKUP(A58,JULIO!A:D,4,FALSE),0)</f>
        <v>0</v>
      </c>
      <c r="I58" s="42">
        <f>IFERROR(VLOOKUP(A58,AGOSTO!A:D,4,FALSE),0)</f>
        <v>0</v>
      </c>
      <c r="J58" s="42">
        <f>IFERROR(VLOOKUP(A58,'AJ AGO'!A:D,4,FALSE),0)</f>
        <v>0</v>
      </c>
      <c r="K58" s="42">
        <f t="shared" si="2"/>
        <v>0</v>
      </c>
      <c r="L58" s="42">
        <f>IFERROR(VLOOKUP(A58,SEPTIEMBRE!A:D,4,FALSE),0)</f>
        <v>190000</v>
      </c>
      <c r="M58" s="42">
        <f>IFERROR(VLOOKUP(A58,OCTUBRE!A:D,4,FALSE),0)</f>
        <v>300000</v>
      </c>
      <c r="N58" s="42">
        <f>IFERROR(VLOOKUP(A58,'AJ OCT'!A:D,4,FALSE),0)</f>
        <v>0</v>
      </c>
      <c r="O58" s="42">
        <f t="shared" si="3"/>
        <v>300000</v>
      </c>
      <c r="P58" s="42">
        <f>IFERROR(VLOOKUP(A58,NOVIEMBRE!A:D,4,FALSE),0)</f>
        <v>300000</v>
      </c>
      <c r="Q58" s="42">
        <f>IFERROR(VLOOKUP(A58,'AJ NOVIEMBRE'!A:D,4,FALSE),0)</f>
        <v>0</v>
      </c>
      <c r="R58" s="42">
        <f t="shared" si="4"/>
        <v>300000</v>
      </c>
      <c r="S58" s="42"/>
      <c r="T58" s="42">
        <f t="shared" si="5"/>
        <v>300000</v>
      </c>
      <c r="U58" s="14">
        <f t="shared" si="6"/>
        <v>110</v>
      </c>
      <c r="V58" s="10">
        <f t="shared" si="7"/>
        <v>89673.913043478271</v>
      </c>
      <c r="W58" s="24">
        <f>V58*0.11</f>
        <v>9864.1304347826099</v>
      </c>
      <c r="X58" s="22"/>
      <c r="Y58" s="23">
        <f t="shared" si="1"/>
        <v>79809.782608695663</v>
      </c>
      <c r="Z58" s="1">
        <f>IFERROR(VLOOKUP(A58,'NETOS SAC'!A:R,18,FALSE),0)</f>
        <v>79810</v>
      </c>
      <c r="AA58" s="1">
        <f t="shared" si="8"/>
        <v>-0.21739130433707032</v>
      </c>
    </row>
    <row r="59" spans="1:27" x14ac:dyDescent="0.25">
      <c r="A59" s="86">
        <v>3424</v>
      </c>
      <c r="B59" s="85">
        <v>3424</v>
      </c>
      <c r="C59" s="85">
        <f t="shared" si="0"/>
        <v>0</v>
      </c>
      <c r="D59" s="85" t="s">
        <v>871</v>
      </c>
      <c r="E59" s="85" t="s">
        <v>872</v>
      </c>
      <c r="F59" s="85" t="s">
        <v>1549</v>
      </c>
      <c r="G59" s="87">
        <v>45398</v>
      </c>
      <c r="H59" s="42">
        <f>IFERROR(VLOOKUP(A59,JULIO!A:D,4,FALSE),0)</f>
        <v>901223.3</v>
      </c>
      <c r="I59" s="42">
        <f>IFERROR(VLOOKUP(A59,AGOSTO!A:D,4,FALSE),0)</f>
        <v>881201.6</v>
      </c>
      <c r="J59" s="42">
        <f>IFERROR(VLOOKUP(A59,'AJ AGO'!A:D,4,FALSE),0)</f>
        <v>0</v>
      </c>
      <c r="K59" s="42">
        <f t="shared" si="2"/>
        <v>881201.6</v>
      </c>
      <c r="L59" s="42">
        <f>IFERROR(VLOOKUP(A59,SEPTIEMBRE!A:D,4,FALSE),0)</f>
        <v>869077</v>
      </c>
      <c r="M59" s="42">
        <f>IFERROR(VLOOKUP(A59,OCTUBRE!A:D,4,FALSE),0)</f>
        <v>1034487.4</v>
      </c>
      <c r="N59" s="42">
        <f>IFERROR(VLOOKUP(A59,'AJ OCT'!A:D,4,FALSE),0)</f>
        <v>42590.02</v>
      </c>
      <c r="O59" s="42">
        <f t="shared" si="3"/>
        <v>1077077.42</v>
      </c>
      <c r="P59" s="42">
        <f>IFERROR(VLOOKUP(A59,NOVIEMBRE!A:D,4,FALSE),0)</f>
        <v>952726.24</v>
      </c>
      <c r="Q59" s="42">
        <f>IFERROR(VLOOKUP(A59,'AJ NOVIEMBRE'!A:D,4,FALSE),0)</f>
        <v>21821.1</v>
      </c>
      <c r="R59" s="42">
        <f t="shared" si="4"/>
        <v>974547.34</v>
      </c>
      <c r="S59" s="42"/>
      <c r="T59" s="42">
        <f t="shared" si="5"/>
        <v>1077077.42</v>
      </c>
      <c r="U59" s="14">
        <f t="shared" si="6"/>
        <v>184</v>
      </c>
      <c r="V59" s="10">
        <f t="shared" si="7"/>
        <v>538538.71</v>
      </c>
      <c r="W59" s="24">
        <f t="shared" si="9"/>
        <v>105015.04845</v>
      </c>
      <c r="X59" s="22"/>
      <c r="Y59" s="23">
        <f t="shared" si="1"/>
        <v>433523.66154999996</v>
      </c>
      <c r="Z59" s="1">
        <f>IFERROR(VLOOKUP(A59,'NETOS SAC'!A:R,18,FALSE),0)</f>
        <v>433524</v>
      </c>
      <c r="AA59" s="1">
        <f t="shared" si="8"/>
        <v>-0.33845000003930181</v>
      </c>
    </row>
    <row r="60" spans="1:27" x14ac:dyDescent="0.25">
      <c r="A60" s="86">
        <v>3464</v>
      </c>
      <c r="B60" s="85">
        <v>3464</v>
      </c>
      <c r="C60" s="85">
        <f t="shared" si="0"/>
        <v>0</v>
      </c>
      <c r="D60" s="85" t="s">
        <v>800</v>
      </c>
      <c r="E60" s="85" t="s">
        <v>873</v>
      </c>
      <c r="F60" s="85" t="s">
        <v>761</v>
      </c>
      <c r="G60" s="87">
        <v>42476</v>
      </c>
      <c r="H60" s="42">
        <f>IFERROR(VLOOKUP(A60,JULIO!A:D,4,FALSE),0)</f>
        <v>928501.08000000007</v>
      </c>
      <c r="I60" s="42">
        <f>IFERROR(VLOOKUP(A60,AGOSTO!A:D,4,FALSE),0)</f>
        <v>969052.7</v>
      </c>
      <c r="J60" s="42">
        <f>IFERROR(VLOOKUP(A60,'AJ AGO'!A:D,4,FALSE),0)</f>
        <v>0</v>
      </c>
      <c r="K60" s="42">
        <f t="shared" si="2"/>
        <v>969052.7</v>
      </c>
      <c r="L60" s="42">
        <f>IFERROR(VLOOKUP(A60,SEPTIEMBRE!A:D,4,FALSE),0)</f>
        <v>1007814.5</v>
      </c>
      <c r="M60" s="42">
        <f>IFERROR(VLOOKUP(A60,OCTUBRE!A:D,4,FALSE),0)</f>
        <v>1007814.5</v>
      </c>
      <c r="N60" s="42">
        <f>IFERROR(VLOOKUP(A60,'AJ OCT'!A:D,4,FALSE),0)</f>
        <v>40312.58</v>
      </c>
      <c r="O60" s="42">
        <f t="shared" si="3"/>
        <v>1048127.08</v>
      </c>
      <c r="P60" s="42">
        <f>IFERROR(VLOOKUP(A60,NOVIEMBRE!A:D,4,FALSE),0)</f>
        <v>256534.6</v>
      </c>
      <c r="Q60" s="42">
        <f>IFERROR(VLOOKUP(A60,'AJ NOVIEMBRE'!A:D,4,FALSE),0)</f>
        <v>0</v>
      </c>
      <c r="R60" s="42">
        <f t="shared" si="4"/>
        <v>256534.6</v>
      </c>
      <c r="S60" s="42"/>
      <c r="T60" s="42">
        <f t="shared" si="5"/>
        <v>1048127.08</v>
      </c>
      <c r="U60" s="14">
        <f t="shared" si="6"/>
        <v>184</v>
      </c>
      <c r="V60" s="10">
        <f t="shared" si="7"/>
        <v>524063.53999999992</v>
      </c>
      <c r="W60" s="24">
        <f>V60*0.18</f>
        <v>94331.437199999986</v>
      </c>
      <c r="X60" s="22"/>
      <c r="Y60" s="23">
        <f t="shared" si="1"/>
        <v>429732.10279999994</v>
      </c>
      <c r="Z60" s="1">
        <f>IFERROR(VLOOKUP(A60,'NETOS SAC'!A:R,18,FALSE),0)</f>
        <v>429732</v>
      </c>
      <c r="AA60" s="1">
        <f t="shared" si="8"/>
        <v>0.10279999993508682</v>
      </c>
    </row>
    <row r="61" spans="1:27" x14ac:dyDescent="0.25">
      <c r="A61" s="86">
        <v>3492</v>
      </c>
      <c r="B61" s="85">
        <v>3492</v>
      </c>
      <c r="C61" s="85">
        <f t="shared" si="0"/>
        <v>0</v>
      </c>
      <c r="D61" s="85" t="s">
        <v>944</v>
      </c>
      <c r="E61" s="85" t="s">
        <v>1568</v>
      </c>
      <c r="F61" s="85" t="s">
        <v>1549</v>
      </c>
      <c r="G61" s="87">
        <v>45621</v>
      </c>
      <c r="H61" s="42">
        <f>IFERROR(VLOOKUP(A61,JULIO!A:D,4,FALSE),0)</f>
        <v>0</v>
      </c>
      <c r="I61" s="42">
        <f>IFERROR(VLOOKUP(A61,AGOSTO!A:D,4,FALSE),0)</f>
        <v>0</v>
      </c>
      <c r="J61" s="42">
        <f>IFERROR(VLOOKUP(A61,'AJ AGO'!A:D,4,FALSE),0)</f>
        <v>0</v>
      </c>
      <c r="K61" s="42">
        <f t="shared" si="2"/>
        <v>0</v>
      </c>
      <c r="L61" s="42">
        <f>IFERROR(VLOOKUP(A61,SEPTIEMBRE!A:D,4,FALSE),0)</f>
        <v>0</v>
      </c>
      <c r="M61" s="42">
        <f>IFERROR(VLOOKUP(A61,OCTUBRE!A:D,4,FALSE),0)</f>
        <v>0</v>
      </c>
      <c r="N61" s="42">
        <f>IFERROR(VLOOKUP(A61,'AJ OCT'!A:D,4,FALSE),0)</f>
        <v>0</v>
      </c>
      <c r="O61" s="42">
        <f t="shared" si="3"/>
        <v>0</v>
      </c>
      <c r="P61" s="42">
        <f>IFERROR(VLOOKUP(A61,NOVIEMBRE!A:D,4,FALSE),0)</f>
        <v>0</v>
      </c>
      <c r="Q61" s="42">
        <f>IFERROR(VLOOKUP(A61,'AJ NOVIEMBRE'!A:D,4,FALSE),0)</f>
        <v>0</v>
      </c>
      <c r="R61" s="42">
        <f t="shared" si="4"/>
        <v>0</v>
      </c>
      <c r="S61" s="42"/>
      <c r="T61" s="42">
        <f t="shared" si="5"/>
        <v>0</v>
      </c>
      <c r="U61" s="14">
        <f t="shared" si="6"/>
        <v>36</v>
      </c>
      <c r="V61" s="10">
        <f>+T61/2/184*U61</f>
        <v>0</v>
      </c>
      <c r="W61" s="24">
        <f t="shared" si="9"/>
        <v>0</v>
      </c>
      <c r="X61" s="22"/>
      <c r="Y61" s="23">
        <f t="shared" si="1"/>
        <v>0</v>
      </c>
      <c r="Z61" s="1">
        <f>IFERROR(VLOOKUP(A61,'NETOS SAC'!A:R,18,FALSE),0)</f>
        <v>0</v>
      </c>
      <c r="AA61" s="1">
        <f t="shared" si="8"/>
        <v>0</v>
      </c>
    </row>
    <row r="62" spans="1:27" x14ac:dyDescent="0.25">
      <c r="A62" s="86">
        <v>3520</v>
      </c>
      <c r="B62" s="85">
        <v>3520</v>
      </c>
      <c r="C62" s="85">
        <f t="shared" si="0"/>
        <v>0</v>
      </c>
      <c r="D62" s="85" t="s">
        <v>1355</v>
      </c>
      <c r="E62" s="85" t="s">
        <v>1360</v>
      </c>
      <c r="F62" s="85" t="s">
        <v>1549</v>
      </c>
      <c r="G62" s="87">
        <v>45432</v>
      </c>
      <c r="H62" s="42">
        <f>IFERROR(VLOOKUP(A62,JULIO!A:D,4,FALSE),0)</f>
        <v>971720.09</v>
      </c>
      <c r="I62" s="42">
        <f>IFERROR(VLOOKUP(A62,AGOSTO!A:D,4,FALSE),0)</f>
        <v>2222815.4500000002</v>
      </c>
      <c r="J62" s="42">
        <f>IFERROR(VLOOKUP(A62,'AJ AGO'!A:D,4,FALSE),0)</f>
        <v>21182.61</v>
      </c>
      <c r="K62" s="42">
        <f t="shared" si="2"/>
        <v>2243998.06</v>
      </c>
      <c r="L62" s="42">
        <f>IFERROR(VLOOKUP(A62,SEPTIEMBRE!A:D,4,FALSE),0)</f>
        <v>1828309.4</v>
      </c>
      <c r="M62" s="42">
        <f>IFERROR(VLOOKUP(A62,OCTUBRE!A:D,4,FALSE),0)</f>
        <v>2252082.77</v>
      </c>
      <c r="N62" s="42">
        <f>IFERROR(VLOOKUP(A62,'AJ OCT'!A:D,4,FALSE),0)</f>
        <v>90083.590000000011</v>
      </c>
      <c r="O62" s="42">
        <f t="shared" si="3"/>
        <v>2342166.36</v>
      </c>
      <c r="P62" s="42">
        <f>IFERROR(VLOOKUP(A62,NOVIEMBRE!A:D,4,FALSE),0)</f>
        <v>2777483.28</v>
      </c>
      <c r="Q62" s="42">
        <f>IFERROR(VLOOKUP(A62,'AJ NOVIEMBRE'!A:D,4,FALSE),0)</f>
        <v>64546.66</v>
      </c>
      <c r="R62" s="42">
        <f t="shared" si="4"/>
        <v>2842029.94</v>
      </c>
      <c r="S62" s="42"/>
      <c r="T62" s="42">
        <f t="shared" si="5"/>
        <v>2842029.94</v>
      </c>
      <c r="U62" s="14">
        <f t="shared" si="6"/>
        <v>184</v>
      </c>
      <c r="V62" s="10">
        <f t="shared" si="7"/>
        <v>1421014.97</v>
      </c>
      <c r="W62" s="24">
        <f t="shared" si="9"/>
        <v>277097.91915000003</v>
      </c>
      <c r="X62" s="22"/>
      <c r="Y62" s="23">
        <f t="shared" si="1"/>
        <v>1143917.05085</v>
      </c>
      <c r="Z62" s="1">
        <f>IFERROR(VLOOKUP(A62,'NETOS SAC'!A:R,18,FALSE),0)</f>
        <v>1143917</v>
      </c>
      <c r="AA62" s="1">
        <f t="shared" si="8"/>
        <v>5.0849999999627471E-2</v>
      </c>
    </row>
    <row r="63" spans="1:27" x14ac:dyDescent="0.25">
      <c r="A63" s="86">
        <v>3521</v>
      </c>
      <c r="B63" s="85">
        <v>3521</v>
      </c>
      <c r="C63" s="85">
        <f t="shared" si="0"/>
        <v>0</v>
      </c>
      <c r="D63" s="85" t="s">
        <v>1480</v>
      </c>
      <c r="E63" s="85" t="s">
        <v>1570</v>
      </c>
      <c r="F63" s="85" t="s">
        <v>1572</v>
      </c>
      <c r="G63" s="87">
        <v>45481</v>
      </c>
      <c r="H63" s="42">
        <f>IFERROR(VLOOKUP(A63,JULIO!A:D,4,FALSE),0)</f>
        <v>461053.6</v>
      </c>
      <c r="I63" s="42">
        <f>IFERROR(VLOOKUP(A63,AGOSTO!A:D,4,FALSE),0)</f>
        <v>744804</v>
      </c>
      <c r="J63" s="42">
        <f>IFERROR(VLOOKUP(A63,'AJ AGO'!A:D,4,FALSE),0)</f>
        <v>0</v>
      </c>
      <c r="K63" s="42">
        <f t="shared" si="2"/>
        <v>744804</v>
      </c>
      <c r="L63" s="42">
        <f>IFERROR(VLOOKUP(A63,SEPTIEMBRE!A:D,4,FALSE),0)</f>
        <v>740900</v>
      </c>
      <c r="M63" s="42">
        <f>IFERROR(VLOOKUP(A63,OCTUBRE!A:D,4,FALSE),0)</f>
        <v>813349.4</v>
      </c>
      <c r="N63" s="42">
        <f>IFERROR(VLOOKUP(A63,'AJ OCT'!A:D,4,FALSE),0)</f>
        <v>32534.479999999996</v>
      </c>
      <c r="O63" s="42">
        <f t="shared" si="3"/>
        <v>845883.88</v>
      </c>
      <c r="P63" s="42">
        <f>IFERROR(VLOOKUP(A63,NOVIEMBRE!A:D,4,FALSE),0)</f>
        <v>989553.83000000007</v>
      </c>
      <c r="Q63" s="42">
        <f>IFERROR(VLOOKUP(A63,'AJ NOVIEMBRE'!A:D,4,FALSE),0)</f>
        <v>20982.5</v>
      </c>
      <c r="R63" s="42">
        <f t="shared" si="4"/>
        <v>1010536.3300000001</v>
      </c>
      <c r="S63" s="42"/>
      <c r="T63" s="42">
        <f t="shared" si="5"/>
        <v>1010536.3300000001</v>
      </c>
      <c r="U63" s="14">
        <f t="shared" si="6"/>
        <v>176</v>
      </c>
      <c r="V63" s="10">
        <f t="shared" si="7"/>
        <v>483299.98391304351</v>
      </c>
      <c r="W63" s="24">
        <f t="shared" si="9"/>
        <v>94243.496863043489</v>
      </c>
      <c r="X63" s="22"/>
      <c r="Y63" s="23">
        <f t="shared" si="1"/>
        <v>389056.48705</v>
      </c>
      <c r="Z63" s="1">
        <f>IFERROR(VLOOKUP(A63,'NETOS SAC'!A:R,18,FALSE),0)</f>
        <v>389056</v>
      </c>
      <c r="AA63" s="1">
        <f t="shared" si="8"/>
        <v>0.48704999999608845</v>
      </c>
    </row>
    <row r="64" spans="1:27" x14ac:dyDescent="0.25">
      <c r="A64" s="86">
        <v>3749</v>
      </c>
      <c r="B64" s="85">
        <v>3749</v>
      </c>
      <c r="C64" s="85">
        <f t="shared" si="0"/>
        <v>0</v>
      </c>
      <c r="D64" s="85" t="s">
        <v>807</v>
      </c>
      <c r="E64" s="85" t="s">
        <v>843</v>
      </c>
      <c r="F64" s="85" t="s">
        <v>1549</v>
      </c>
      <c r="G64" s="87">
        <v>45261</v>
      </c>
      <c r="H64" s="42">
        <f>IFERROR(VLOOKUP(A64,JULIO!A:D,4,FALSE),0)</f>
        <v>903378.6</v>
      </c>
      <c r="I64" s="42">
        <f>IFERROR(VLOOKUP(A64,AGOSTO!A:D,4,FALSE),0)</f>
        <v>838018.3</v>
      </c>
      <c r="J64" s="42">
        <f>IFERROR(VLOOKUP(A64,'AJ AGO'!A:D,4,FALSE),0)</f>
        <v>0</v>
      </c>
      <c r="K64" s="42">
        <f t="shared" si="2"/>
        <v>838018.3</v>
      </c>
      <c r="L64" s="42">
        <f>IFERROR(VLOOKUP(A64,SEPTIEMBRE!A:D,4,FALSE),0)</f>
        <v>838819</v>
      </c>
      <c r="M64" s="42">
        <f>IFERROR(VLOOKUP(A64,OCTUBRE!A:D,4,FALSE),0)</f>
        <v>949092.6</v>
      </c>
      <c r="N64" s="42">
        <f>IFERROR(VLOOKUP(A64,'AJ OCT'!A:D,4,FALSE),0)</f>
        <v>37963.919999999998</v>
      </c>
      <c r="O64" s="42">
        <f t="shared" si="3"/>
        <v>987056.52</v>
      </c>
      <c r="P64" s="42">
        <f>IFERROR(VLOOKUP(A64,NOVIEMBRE!A:D,4,FALSE),0)</f>
        <v>819439.7</v>
      </c>
      <c r="Q64" s="42">
        <f>IFERROR(VLOOKUP(A64,'AJ NOVIEMBRE'!A:D,4,FALSE),0)</f>
        <v>24272.15</v>
      </c>
      <c r="R64" s="42">
        <f t="shared" si="4"/>
        <v>843711.85</v>
      </c>
      <c r="S64" s="42"/>
      <c r="T64" s="42">
        <f t="shared" si="5"/>
        <v>987056.52</v>
      </c>
      <c r="U64" s="14">
        <f t="shared" si="6"/>
        <v>184</v>
      </c>
      <c r="V64" s="10">
        <f t="shared" si="7"/>
        <v>493528.26000000007</v>
      </c>
      <c r="W64" s="24">
        <f t="shared" si="9"/>
        <v>96238.010700000013</v>
      </c>
      <c r="X64" s="22"/>
      <c r="Y64" s="23">
        <f t="shared" si="1"/>
        <v>397290.24930000002</v>
      </c>
      <c r="Z64" s="1">
        <f>IFERROR(VLOOKUP(A64,'NETOS SAC'!A:R,18,FALSE),0)</f>
        <v>397290</v>
      </c>
      <c r="AA64" s="1">
        <f t="shared" si="8"/>
        <v>0.24930000002495944</v>
      </c>
    </row>
    <row r="65" spans="1:27" x14ac:dyDescent="0.25">
      <c r="A65" s="86">
        <v>3757</v>
      </c>
      <c r="B65" s="85">
        <v>3757</v>
      </c>
      <c r="C65" s="85">
        <f t="shared" si="0"/>
        <v>0</v>
      </c>
      <c r="D65" s="85" t="s">
        <v>835</v>
      </c>
      <c r="E65" s="85" t="s">
        <v>1573</v>
      </c>
      <c r="F65" s="85" t="s">
        <v>1549</v>
      </c>
      <c r="G65" s="87">
        <v>45586</v>
      </c>
      <c r="H65" s="42">
        <f>IFERROR(VLOOKUP(A65,JULIO!A:D,4,FALSE),0)</f>
        <v>0</v>
      </c>
      <c r="I65" s="42">
        <f>IFERROR(VLOOKUP(A65,AGOSTO!A:D,4,FALSE),0)</f>
        <v>0</v>
      </c>
      <c r="J65" s="42">
        <f>IFERROR(VLOOKUP(A65,'AJ AGO'!A:D,4,FALSE),0)</f>
        <v>0</v>
      </c>
      <c r="K65" s="42">
        <f t="shared" si="2"/>
        <v>0</v>
      </c>
      <c r="L65" s="42">
        <f>IFERROR(VLOOKUP(A65,SEPTIEMBRE!A:D,4,FALSE),0)</f>
        <v>0</v>
      </c>
      <c r="M65" s="42">
        <f>IFERROR(VLOOKUP(A65,OCTUBRE!A:D,4,FALSE),0)</f>
        <v>0</v>
      </c>
      <c r="N65" s="42">
        <f>IFERROR(VLOOKUP(A65,'AJ OCT'!A:D,4,FALSE),0)</f>
        <v>0</v>
      </c>
      <c r="O65" s="42">
        <f t="shared" si="3"/>
        <v>0</v>
      </c>
      <c r="P65" s="42">
        <f>IFERROR(VLOOKUP(A65,NOVIEMBRE!A:D,4,FALSE),0)</f>
        <v>682679.4</v>
      </c>
      <c r="Q65" s="42">
        <f>IFERROR(VLOOKUP(A65,'AJ NOVIEMBRE'!A:D,4,FALSE),0)</f>
        <v>10664.54</v>
      </c>
      <c r="R65" s="42">
        <f t="shared" si="4"/>
        <v>693343.94000000006</v>
      </c>
      <c r="S65" s="42"/>
      <c r="T65" s="42">
        <f t="shared" si="5"/>
        <v>693343.94000000006</v>
      </c>
      <c r="U65" s="14">
        <f t="shared" si="6"/>
        <v>71</v>
      </c>
      <c r="V65" s="10">
        <f t="shared" si="7"/>
        <v>133770.16233695654</v>
      </c>
      <c r="W65" s="24">
        <f t="shared" si="9"/>
        <v>26085.181655706525</v>
      </c>
      <c r="X65" s="22"/>
      <c r="Y65" s="23">
        <f t="shared" si="1"/>
        <v>107684.98068125002</v>
      </c>
      <c r="Z65" s="1">
        <f>IFERROR(VLOOKUP(A65,'NETOS SAC'!A:R,18,FALSE),0)</f>
        <v>107685</v>
      </c>
      <c r="AA65" s="1">
        <f t="shared" si="8"/>
        <v>-1.9318749982630834E-2</v>
      </c>
    </row>
    <row r="66" spans="1:27" x14ac:dyDescent="0.25">
      <c r="A66" s="86">
        <v>3773</v>
      </c>
      <c r="B66" s="85">
        <v>3773</v>
      </c>
      <c r="C66" s="85">
        <f t="shared" si="0"/>
        <v>0</v>
      </c>
      <c r="D66" s="85" t="s">
        <v>1575</v>
      </c>
      <c r="E66" s="85" t="s">
        <v>1398</v>
      </c>
      <c r="F66" s="85" t="s">
        <v>1549</v>
      </c>
      <c r="G66" s="87">
        <v>45530</v>
      </c>
      <c r="H66" s="42">
        <f>IFERROR(VLOOKUP(A66,JULIO!A:D,4,FALSE),0)</f>
        <v>0</v>
      </c>
      <c r="I66" s="42">
        <f>IFERROR(VLOOKUP(A66,AGOSTO!A:D,4,FALSE),0)</f>
        <v>130289.9</v>
      </c>
      <c r="J66" s="42">
        <f>IFERROR(VLOOKUP(A66,'AJ AGO'!A:D,4,FALSE),0)</f>
        <v>0</v>
      </c>
      <c r="K66" s="42">
        <f t="shared" si="2"/>
        <v>130289.9</v>
      </c>
      <c r="L66" s="42">
        <f>IFERROR(VLOOKUP(A66,SEPTIEMBRE!A:D,4,FALSE),0)</f>
        <v>946403</v>
      </c>
      <c r="M66" s="42">
        <f>IFERROR(VLOOKUP(A66,OCTUBRE!A:D,4,FALSE),0)</f>
        <v>1068779.8</v>
      </c>
      <c r="N66" s="42">
        <f>IFERROR(VLOOKUP(A66,'AJ OCT'!A:D,4,FALSE),0)</f>
        <v>42751.21</v>
      </c>
      <c r="O66" s="42">
        <f t="shared" si="3"/>
        <v>1111531.01</v>
      </c>
      <c r="P66" s="42">
        <f>IFERROR(VLOOKUP(A66,NOVIEMBRE!A:D,4,FALSE),0)</f>
        <v>962399.7</v>
      </c>
      <c r="Q66" s="42">
        <f>IFERROR(VLOOKUP(A66,'AJ NOVIEMBRE'!A:D,4,FALSE),0)</f>
        <v>21249.75</v>
      </c>
      <c r="R66" s="42">
        <f t="shared" si="4"/>
        <v>983649.45</v>
      </c>
      <c r="S66" s="42"/>
      <c r="T66" s="42">
        <f t="shared" si="5"/>
        <v>1111531.01</v>
      </c>
      <c r="U66" s="14">
        <f t="shared" si="6"/>
        <v>127</v>
      </c>
      <c r="V66" s="10">
        <f t="shared" si="7"/>
        <v>383599.01703804347</v>
      </c>
      <c r="W66" s="24">
        <f t="shared" si="9"/>
        <v>74801.808322418481</v>
      </c>
      <c r="X66" s="22"/>
      <c r="Y66" s="23">
        <f t="shared" si="1"/>
        <v>308797.20871562499</v>
      </c>
      <c r="Z66" s="1">
        <f>IFERROR(VLOOKUP(A66,'NETOS SAC'!A:R,18,FALSE),0)</f>
        <v>308797</v>
      </c>
      <c r="AA66" s="1">
        <f t="shared" si="8"/>
        <v>0.20871562499087304</v>
      </c>
    </row>
    <row r="67" spans="1:27" x14ac:dyDescent="0.25">
      <c r="A67" s="86">
        <v>3787</v>
      </c>
      <c r="B67" s="85">
        <v>3787</v>
      </c>
      <c r="C67" s="85">
        <f t="shared" si="0"/>
        <v>0</v>
      </c>
      <c r="D67" s="85" t="s">
        <v>794</v>
      </c>
      <c r="E67" s="85" t="s">
        <v>880</v>
      </c>
      <c r="F67" s="85" t="s">
        <v>1549</v>
      </c>
      <c r="G67" s="87">
        <v>45369</v>
      </c>
      <c r="H67" s="42">
        <f>IFERROR(VLOOKUP(A67,JULIO!A:D,4,FALSE),0)</f>
        <v>934784.4</v>
      </c>
      <c r="I67" s="42">
        <f>IFERROR(VLOOKUP(A67,AGOSTO!A:D,4,FALSE),0)</f>
        <v>951526.5</v>
      </c>
      <c r="J67" s="42">
        <f>IFERROR(VLOOKUP(A67,'AJ AGO'!A:D,4,FALSE),0)</f>
        <v>0</v>
      </c>
      <c r="K67" s="42">
        <f t="shared" si="2"/>
        <v>951526.5</v>
      </c>
      <c r="L67" s="42">
        <f>IFERROR(VLOOKUP(A67,SEPTIEMBRE!A:D,4,FALSE),0)</f>
        <v>946403</v>
      </c>
      <c r="M67" s="42">
        <f>IFERROR(VLOOKUP(A67,OCTUBRE!A:D,4,FALSE),0)</f>
        <v>1068779.8</v>
      </c>
      <c r="N67" s="42">
        <f>IFERROR(VLOOKUP(A67,'AJ OCT'!A:D,4,FALSE),0)</f>
        <v>42751.49</v>
      </c>
      <c r="O67" s="42">
        <f t="shared" si="3"/>
        <v>1111531.29</v>
      </c>
      <c r="P67" s="42">
        <f>IFERROR(VLOOKUP(A67,NOVIEMBRE!A:D,4,FALSE),0)</f>
        <v>962399.7</v>
      </c>
      <c r="Q67" s="42">
        <f>IFERROR(VLOOKUP(A67,'AJ NOVIEMBRE'!A:D,4,FALSE),0)</f>
        <v>21249.75</v>
      </c>
      <c r="R67" s="42">
        <f t="shared" si="4"/>
        <v>983649.45</v>
      </c>
      <c r="S67" s="42"/>
      <c r="T67" s="42">
        <f t="shared" si="5"/>
        <v>1111531.29</v>
      </c>
      <c r="U67" s="14">
        <f t="shared" si="6"/>
        <v>184</v>
      </c>
      <c r="V67" s="10">
        <f t="shared" si="7"/>
        <v>555765.64500000002</v>
      </c>
      <c r="W67" s="24">
        <f t="shared" si="9"/>
        <v>108374.30077500001</v>
      </c>
      <c r="X67" s="22"/>
      <c r="Y67" s="23">
        <f t="shared" si="1"/>
        <v>447391.34422500001</v>
      </c>
      <c r="Z67" s="1">
        <f>IFERROR(VLOOKUP(A67,'NETOS SAC'!A:R,18,FALSE),0)</f>
        <v>447391</v>
      </c>
      <c r="AA67" s="1">
        <f t="shared" si="8"/>
        <v>0.34422500000800937</v>
      </c>
    </row>
    <row r="68" spans="1:27" x14ac:dyDescent="0.25">
      <c r="A68" s="86">
        <v>3792</v>
      </c>
      <c r="B68" s="85">
        <v>3792</v>
      </c>
      <c r="C68" s="85">
        <f t="shared" ref="C68:C131" si="10">+A68-B68</f>
        <v>0</v>
      </c>
      <c r="D68" s="85" t="s">
        <v>1577</v>
      </c>
      <c r="E68" s="85" t="s">
        <v>1578</v>
      </c>
      <c r="F68" s="85" t="s">
        <v>1549</v>
      </c>
      <c r="G68" s="87">
        <v>45497</v>
      </c>
      <c r="H68" s="42">
        <f>IFERROR(VLOOKUP(A68,JULIO!A:D,4,FALSE),0)</f>
        <v>139045.41</v>
      </c>
      <c r="I68" s="42">
        <f>IFERROR(VLOOKUP(A68,AGOSTO!A:D,4,FALSE),0)</f>
        <v>1277098.76</v>
      </c>
      <c r="J68" s="42">
        <f>IFERROR(VLOOKUP(A68,'AJ AGO'!A:D,4,FALSE),0)</f>
        <v>0</v>
      </c>
      <c r="K68" s="42">
        <f t="shared" si="2"/>
        <v>1277098.76</v>
      </c>
      <c r="L68" s="42">
        <f>IFERROR(VLOOKUP(A68,SEPTIEMBRE!A:D,4,FALSE),0)</f>
        <v>1221698.0699999998</v>
      </c>
      <c r="M68" s="42">
        <f>IFERROR(VLOOKUP(A68,OCTUBRE!A:D,4,FALSE),0)</f>
        <v>1192127.29</v>
      </c>
      <c r="N68" s="42">
        <f>IFERROR(VLOOKUP(A68,'AJ OCT'!A:D,4,FALSE),0)</f>
        <v>47684.73000000001</v>
      </c>
      <c r="O68" s="42">
        <f t="shared" si="3"/>
        <v>1239812.02</v>
      </c>
      <c r="P68" s="42">
        <f>IFERROR(VLOOKUP(A68,NOVIEMBRE!A:D,4,FALSE),0)</f>
        <v>618934.39</v>
      </c>
      <c r="Q68" s="42">
        <f>IFERROR(VLOOKUP(A68,'AJ NOVIEMBRE'!A:D,4,FALSE),0)</f>
        <v>17221.18</v>
      </c>
      <c r="R68" s="42">
        <f t="shared" si="4"/>
        <v>636155.57000000007</v>
      </c>
      <c r="S68" s="42"/>
      <c r="T68" s="42">
        <f t="shared" si="5"/>
        <v>1277098.76</v>
      </c>
      <c r="U68" s="14">
        <f t="shared" si="6"/>
        <v>160</v>
      </c>
      <c r="V68" s="10">
        <f t="shared" si="7"/>
        <v>555260.33043478255</v>
      </c>
      <c r="W68" s="24">
        <f t="shared" si="9"/>
        <v>108275.7644347826</v>
      </c>
      <c r="X68" s="22"/>
      <c r="Y68" s="23">
        <f t="shared" ref="Y68:Y131" si="11">+V68-W68-X68</f>
        <v>446984.56599999993</v>
      </c>
      <c r="Z68" s="1">
        <f>IFERROR(VLOOKUP(A68,'NETOS SAC'!A:R,18,FALSE),0)</f>
        <v>446985</v>
      </c>
      <c r="AA68" s="1">
        <f t="shared" ref="AA68:AA131" si="12">+Y68-Z68</f>
        <v>-0.43400000006658956</v>
      </c>
    </row>
    <row r="69" spans="1:27" x14ac:dyDescent="0.25">
      <c r="A69" s="86">
        <v>3796</v>
      </c>
      <c r="B69" s="85">
        <v>3796</v>
      </c>
      <c r="C69" s="85">
        <f t="shared" si="10"/>
        <v>0</v>
      </c>
      <c r="D69" s="85" t="s">
        <v>881</v>
      </c>
      <c r="E69" s="85" t="s">
        <v>882</v>
      </c>
      <c r="F69" s="85" t="s">
        <v>1549</v>
      </c>
      <c r="G69" s="87">
        <v>45261</v>
      </c>
      <c r="H69" s="42">
        <f>IFERROR(VLOOKUP(A69,JULIO!A:D,4,FALSE),0)</f>
        <v>867970.1</v>
      </c>
      <c r="I69" s="42">
        <f>IFERROR(VLOOKUP(A69,AGOSTO!A:D,4,FALSE),0)</f>
        <v>858663.4</v>
      </c>
      <c r="J69" s="42">
        <f>IFERROR(VLOOKUP(A69,'AJ AGO'!A:D,4,FALSE),0)</f>
        <v>0</v>
      </c>
      <c r="K69" s="42">
        <f t="shared" ref="K69:K132" si="13">+I69+J69</f>
        <v>858663.4</v>
      </c>
      <c r="L69" s="42">
        <f>IFERROR(VLOOKUP(A69,SEPTIEMBRE!A:D,4,FALSE),0)</f>
        <v>890089.5</v>
      </c>
      <c r="M69" s="42">
        <f>IFERROR(VLOOKUP(A69,OCTUBRE!A:D,4,FALSE),0)</f>
        <v>1014651.6</v>
      </c>
      <c r="N69" s="42">
        <f>IFERROR(VLOOKUP(A69,'AJ OCT'!A:D,4,FALSE),0)</f>
        <v>40586.270000000004</v>
      </c>
      <c r="O69" s="42">
        <f t="shared" ref="O69:O132" si="14">+M69+N69</f>
        <v>1055237.8699999999</v>
      </c>
      <c r="P69" s="42">
        <f>IFERROR(VLOOKUP(A69,NOVIEMBRE!A:D,4,FALSE),0)</f>
        <v>865908.4</v>
      </c>
      <c r="Q69" s="42">
        <f>IFERROR(VLOOKUP(A69,'AJ NOVIEMBRE'!A:D,4,FALSE),0)</f>
        <v>19617.3</v>
      </c>
      <c r="R69" s="42">
        <f t="shared" ref="R69:R132" si="15">+P69+Q69</f>
        <v>885525.70000000007</v>
      </c>
      <c r="S69" s="42"/>
      <c r="T69" s="42">
        <f t="shared" ref="T69:T132" si="16">MAX(H69,K69,L69,O69,R69,S69)</f>
        <v>1055237.8699999999</v>
      </c>
      <c r="U69" s="14">
        <f t="shared" ref="U69:U132" si="17">IF(G69&lt;$U$1,184,$V$1-G69)</f>
        <v>184</v>
      </c>
      <c r="V69" s="10">
        <f t="shared" ref="V69:V132" si="18">+T69/2/184*U69</f>
        <v>527618.93499999994</v>
      </c>
      <c r="W69" s="24">
        <f t="shared" ref="W69:W132" si="19">V69*0.195+$W$1</f>
        <v>102885.692325</v>
      </c>
      <c r="X69" s="22"/>
      <c r="Y69" s="23">
        <f t="shared" si="11"/>
        <v>424733.24267499993</v>
      </c>
      <c r="Z69" s="1">
        <f>IFERROR(VLOOKUP(A69,'NETOS SAC'!A:R,18,FALSE),0)</f>
        <v>424733</v>
      </c>
      <c r="AA69" s="1">
        <f t="shared" si="12"/>
        <v>0.24267499992856756</v>
      </c>
    </row>
    <row r="70" spans="1:27" x14ac:dyDescent="0.25">
      <c r="A70" s="86">
        <v>3800</v>
      </c>
      <c r="B70" s="85">
        <v>3800</v>
      </c>
      <c r="C70" s="85">
        <f t="shared" si="10"/>
        <v>0</v>
      </c>
      <c r="D70" s="85" t="s">
        <v>885</v>
      </c>
      <c r="E70" s="85" t="s">
        <v>886</v>
      </c>
      <c r="F70" s="85" t="s">
        <v>1549</v>
      </c>
      <c r="G70" s="87">
        <v>45261</v>
      </c>
      <c r="H70" s="42">
        <f>IFERROR(VLOOKUP(A70,JULIO!A:D,4,FALSE),0)</f>
        <v>882133.5</v>
      </c>
      <c r="I70" s="42">
        <f>IFERROR(VLOOKUP(A70,AGOSTO!A:D,4,FALSE),0)</f>
        <v>886374.40000000002</v>
      </c>
      <c r="J70" s="42">
        <f>IFERROR(VLOOKUP(A70,'AJ AGO'!A:D,4,FALSE),0)</f>
        <v>0</v>
      </c>
      <c r="K70" s="42">
        <f t="shared" si="13"/>
        <v>886374.40000000002</v>
      </c>
      <c r="L70" s="42">
        <f>IFERROR(VLOOKUP(A70,SEPTIEMBRE!A:D,4,FALSE),0)</f>
        <v>907740</v>
      </c>
      <c r="M70" s="42">
        <f>IFERROR(VLOOKUP(A70,OCTUBRE!A:D,4,FALSE),0)</f>
        <v>1045582</v>
      </c>
      <c r="N70" s="42">
        <f>IFERROR(VLOOKUP(A70,'AJ OCT'!A:D,4,FALSE),0)</f>
        <v>41823.549999999996</v>
      </c>
      <c r="O70" s="42">
        <f t="shared" si="14"/>
        <v>1087405.55</v>
      </c>
      <c r="P70" s="42">
        <f>IFERROR(VLOOKUP(A70,NOVIEMBRE!A:D,4,FALSE),0)</f>
        <v>921839.2</v>
      </c>
      <c r="Q70" s="42">
        <f>IFERROR(VLOOKUP(A70,'AJ NOVIEMBRE'!A:D,4,FALSE),0)</f>
        <v>20593.890000000003</v>
      </c>
      <c r="R70" s="42">
        <f t="shared" si="15"/>
        <v>942433.09</v>
      </c>
      <c r="S70" s="42"/>
      <c r="T70" s="42">
        <f t="shared" si="16"/>
        <v>1087405.55</v>
      </c>
      <c r="U70" s="14">
        <f t="shared" si="17"/>
        <v>184</v>
      </c>
      <c r="V70" s="10">
        <f t="shared" si="18"/>
        <v>543702.77500000002</v>
      </c>
      <c r="W70" s="24">
        <f t="shared" si="19"/>
        <v>106022.041125</v>
      </c>
      <c r="X70" s="22"/>
      <c r="Y70" s="23">
        <f t="shared" si="11"/>
        <v>437680.73387500003</v>
      </c>
      <c r="Z70" s="1">
        <f>IFERROR(VLOOKUP(A70,'NETOS SAC'!A:R,18,FALSE),0)</f>
        <v>437681</v>
      </c>
      <c r="AA70" s="1">
        <f t="shared" si="12"/>
        <v>-0.26612499996554106</v>
      </c>
    </row>
    <row r="71" spans="1:27" x14ac:dyDescent="0.25">
      <c r="A71" s="86">
        <v>3970</v>
      </c>
      <c r="B71" s="85">
        <v>3970</v>
      </c>
      <c r="C71" s="85">
        <f t="shared" si="10"/>
        <v>0</v>
      </c>
      <c r="D71" s="85" t="s">
        <v>887</v>
      </c>
      <c r="E71" s="85" t="s">
        <v>888</v>
      </c>
      <c r="F71" s="85" t="s">
        <v>1549</v>
      </c>
      <c r="G71" s="87">
        <v>45352</v>
      </c>
      <c r="H71" s="42">
        <f>IFERROR(VLOOKUP(A71,JULIO!A:D,4,FALSE),0)</f>
        <v>1962603.86</v>
      </c>
      <c r="I71" s="42">
        <f>IFERROR(VLOOKUP(A71,AGOSTO!A:D,4,FALSE),0)</f>
        <v>2285855.52</v>
      </c>
      <c r="J71" s="42">
        <f>IFERROR(VLOOKUP(A71,'AJ AGO'!A:D,4,FALSE),0)</f>
        <v>21182.61</v>
      </c>
      <c r="K71" s="42">
        <f t="shared" si="13"/>
        <v>2307038.13</v>
      </c>
      <c r="L71" s="42">
        <f>IFERROR(VLOOKUP(A71,SEPTIEMBRE!A:D,4,FALSE),0)</f>
        <v>2044916.32</v>
      </c>
      <c r="M71" s="42">
        <f>IFERROR(VLOOKUP(A71,OCTUBRE!A:D,4,FALSE),0)</f>
        <v>3045084.42</v>
      </c>
      <c r="N71" s="42">
        <f>IFERROR(VLOOKUP(A71,'AJ OCT'!A:D,4,FALSE),0)</f>
        <v>121803.66</v>
      </c>
      <c r="O71" s="42">
        <f t="shared" si="14"/>
        <v>3166888.08</v>
      </c>
      <c r="P71" s="42">
        <f>IFERROR(VLOOKUP(A71,NOVIEMBRE!A:D,4,FALSE),0)</f>
        <v>2204556.75</v>
      </c>
      <c r="Q71" s="42">
        <f>IFERROR(VLOOKUP(A71,'AJ NOVIEMBRE'!A:D,4,FALSE),0)</f>
        <v>37180.03</v>
      </c>
      <c r="R71" s="42">
        <f t="shared" si="15"/>
        <v>2241736.7799999998</v>
      </c>
      <c r="S71" s="42"/>
      <c r="T71" s="42">
        <f t="shared" si="16"/>
        <v>3166888.08</v>
      </c>
      <c r="U71" s="14">
        <f t="shared" si="17"/>
        <v>184</v>
      </c>
      <c r="V71" s="10">
        <f t="shared" si="18"/>
        <v>1583444.04</v>
      </c>
      <c r="W71" s="24">
        <f t="shared" si="19"/>
        <v>308771.58780000004</v>
      </c>
      <c r="X71" s="22"/>
      <c r="Y71" s="23">
        <f t="shared" si="11"/>
        <v>1274672.4521999999</v>
      </c>
      <c r="Z71" s="1">
        <f>IFERROR(VLOOKUP(A71,'NETOS SAC'!A:R,18,FALSE),0)</f>
        <v>1274672</v>
      </c>
      <c r="AA71" s="1">
        <f t="shared" si="12"/>
        <v>0.45219999994151294</v>
      </c>
    </row>
    <row r="72" spans="1:27" x14ac:dyDescent="0.25">
      <c r="A72" s="86">
        <v>3972</v>
      </c>
      <c r="B72" s="85">
        <v>3972</v>
      </c>
      <c r="C72" s="85">
        <f t="shared" si="10"/>
        <v>0</v>
      </c>
      <c r="D72" s="85" t="s">
        <v>772</v>
      </c>
      <c r="E72" s="85" t="s">
        <v>889</v>
      </c>
      <c r="F72" s="85" t="s">
        <v>1549</v>
      </c>
      <c r="G72" s="87">
        <v>45271</v>
      </c>
      <c r="H72" s="42">
        <f>IFERROR(VLOOKUP(A72,JULIO!A:D,4,FALSE),0)</f>
        <v>863967.4</v>
      </c>
      <c r="I72" s="42">
        <f>IFERROR(VLOOKUP(A72,AGOSTO!A:D,4,FALSE),0)</f>
        <v>821483.9</v>
      </c>
      <c r="J72" s="42">
        <f>IFERROR(VLOOKUP(A72,'AJ AGO'!A:D,4,FALSE),0)</f>
        <v>0</v>
      </c>
      <c r="K72" s="42">
        <f t="shared" si="13"/>
        <v>821483.9</v>
      </c>
      <c r="L72" s="42">
        <f>IFERROR(VLOOKUP(A72,SEPTIEMBRE!A:D,4,FALSE),0)</f>
        <v>828733</v>
      </c>
      <c r="M72" s="42">
        <f>IFERROR(VLOOKUP(A72,OCTUBRE!A:D,4,FALSE),0)</f>
        <v>959178.6</v>
      </c>
      <c r="N72" s="42">
        <f>IFERROR(VLOOKUP(A72,'AJ OCT'!A:D,4,FALSE),0)</f>
        <v>38367.590000000004</v>
      </c>
      <c r="O72" s="42">
        <f t="shared" si="14"/>
        <v>997546.19</v>
      </c>
      <c r="P72" s="42">
        <f>IFERROR(VLOOKUP(A72,NOVIEMBRE!A:D,4,FALSE),0)</f>
        <v>919464.5</v>
      </c>
      <c r="Q72" s="42">
        <f>IFERROR(VLOOKUP(A72,'AJ NOVIEMBRE'!A:D,4,FALSE),0)</f>
        <v>20550.289999999997</v>
      </c>
      <c r="R72" s="42">
        <f t="shared" si="15"/>
        <v>940014.79</v>
      </c>
      <c r="S72" s="42"/>
      <c r="T72" s="42">
        <f t="shared" si="16"/>
        <v>997546.19</v>
      </c>
      <c r="U72" s="14">
        <f t="shared" si="17"/>
        <v>184</v>
      </c>
      <c r="V72" s="10">
        <f t="shared" si="18"/>
        <v>498773.09500000003</v>
      </c>
      <c r="W72" s="24">
        <f t="shared" si="19"/>
        <v>97260.753525000007</v>
      </c>
      <c r="X72" s="22"/>
      <c r="Y72" s="23">
        <f t="shared" si="11"/>
        <v>401512.34147500002</v>
      </c>
      <c r="Z72" s="1">
        <f>IFERROR(VLOOKUP(A72,'NETOS SAC'!A:R,18,FALSE),0)</f>
        <v>401512</v>
      </c>
      <c r="AA72" s="1">
        <f t="shared" si="12"/>
        <v>0.34147500002291054</v>
      </c>
    </row>
    <row r="73" spans="1:27" x14ac:dyDescent="0.25">
      <c r="A73" s="86">
        <v>4054</v>
      </c>
      <c r="B73" s="85">
        <v>4054</v>
      </c>
      <c r="C73" s="85">
        <f t="shared" si="10"/>
        <v>0</v>
      </c>
      <c r="D73" s="85" t="s">
        <v>1385</v>
      </c>
      <c r="E73" s="85" t="s">
        <v>1386</v>
      </c>
      <c r="F73" s="85" t="s">
        <v>1549</v>
      </c>
      <c r="G73" s="87">
        <v>45446</v>
      </c>
      <c r="H73" s="42">
        <f>IFERROR(VLOOKUP(A73,JULIO!A:D,4,FALSE),0)</f>
        <v>867970.1</v>
      </c>
      <c r="I73" s="42">
        <f>IFERROR(VLOOKUP(A73,AGOSTO!A:D,4,FALSE),0)</f>
        <v>850350.1</v>
      </c>
      <c r="J73" s="42">
        <f>IFERROR(VLOOKUP(A73,'AJ AGO'!A:D,4,FALSE),0)</f>
        <v>0</v>
      </c>
      <c r="K73" s="42">
        <f t="shared" si="13"/>
        <v>850350.1</v>
      </c>
      <c r="L73" s="42">
        <f>IFERROR(VLOOKUP(A73,SEPTIEMBRE!A:D,4,FALSE),0)</f>
        <v>936989.4</v>
      </c>
      <c r="M73" s="42">
        <f>IFERROR(VLOOKUP(A73,OCTUBRE!A:D,4,FALSE),0)</f>
        <v>1030116.8</v>
      </c>
      <c r="N73" s="42">
        <f>IFERROR(VLOOKUP(A73,'AJ OCT'!A:D,4,FALSE),0)</f>
        <v>41204.630000000005</v>
      </c>
      <c r="O73" s="42">
        <f t="shared" si="14"/>
        <v>1071321.4300000002</v>
      </c>
      <c r="P73" s="42">
        <f>IFERROR(VLOOKUP(A73,NOVIEMBRE!A:D,4,FALSE),0)</f>
        <v>1034416</v>
      </c>
      <c r="Q73" s="42">
        <f>IFERROR(VLOOKUP(A73,'AJ NOVIEMBRE'!A:D,4,FALSE),0)</f>
        <v>34703.15</v>
      </c>
      <c r="R73" s="42">
        <f t="shared" si="15"/>
        <v>1069119.1499999999</v>
      </c>
      <c r="S73" s="42"/>
      <c r="T73" s="42">
        <f t="shared" si="16"/>
        <v>1071321.4300000002</v>
      </c>
      <c r="U73" s="14">
        <f t="shared" si="17"/>
        <v>184</v>
      </c>
      <c r="V73" s="10">
        <f t="shared" si="18"/>
        <v>535660.71500000008</v>
      </c>
      <c r="W73" s="24">
        <f t="shared" si="19"/>
        <v>104453.83942500001</v>
      </c>
      <c r="X73" s="22"/>
      <c r="Y73" s="23">
        <f t="shared" si="11"/>
        <v>431206.87557500007</v>
      </c>
      <c r="Z73" s="1">
        <f>IFERROR(VLOOKUP(A73,'NETOS SAC'!A:R,18,FALSE),0)</f>
        <v>431207</v>
      </c>
      <c r="AA73" s="1">
        <f t="shared" si="12"/>
        <v>-0.12442499992903322</v>
      </c>
    </row>
    <row r="74" spans="1:27" x14ac:dyDescent="0.25">
      <c r="A74" s="89">
        <v>4159</v>
      </c>
      <c r="B74" s="85">
        <v>4159</v>
      </c>
      <c r="C74" s="85">
        <f t="shared" si="10"/>
        <v>0</v>
      </c>
      <c r="D74" s="85" t="s">
        <v>890</v>
      </c>
      <c r="E74" s="85" t="s">
        <v>891</v>
      </c>
      <c r="F74" s="85" t="s">
        <v>43</v>
      </c>
      <c r="G74" s="87">
        <v>45516</v>
      </c>
      <c r="H74" s="42">
        <f>IFERROR(VLOOKUP(A74,JULIO!A:D,4,FALSE),0)</f>
        <v>90000</v>
      </c>
      <c r="I74" s="42">
        <f>IFERROR(VLOOKUP(A74,AGOSTO!A:D,4,FALSE),0)</f>
        <v>190000</v>
      </c>
      <c r="J74" s="42">
        <f>IFERROR(VLOOKUP(A74,'AJ AGO'!A:D,4,FALSE),0)</f>
        <v>0</v>
      </c>
      <c r="K74" s="42">
        <f t="shared" si="13"/>
        <v>190000</v>
      </c>
      <c r="L74" s="42">
        <f>IFERROR(VLOOKUP(A74,SEPTIEMBRE!A:D,4,FALSE),0)</f>
        <v>300000</v>
      </c>
      <c r="M74" s="42">
        <f>IFERROR(VLOOKUP(A74,OCTUBRE!A:D,4,FALSE),0)</f>
        <v>300000</v>
      </c>
      <c r="N74" s="42">
        <f>IFERROR(VLOOKUP(A74,'AJ OCT'!A:D,4,FALSE),0)</f>
        <v>0</v>
      </c>
      <c r="O74" s="42">
        <f t="shared" si="14"/>
        <v>300000</v>
      </c>
      <c r="P74" s="42">
        <f>IFERROR(VLOOKUP(A74,NOVIEMBRE!A:D,4,FALSE),0)</f>
        <v>300000</v>
      </c>
      <c r="Q74" s="42">
        <f>IFERROR(VLOOKUP(A74,'AJ NOVIEMBRE'!A:D,4,FALSE),0)</f>
        <v>0</v>
      </c>
      <c r="R74" s="42">
        <f t="shared" si="15"/>
        <v>300000</v>
      </c>
      <c r="S74" s="42"/>
      <c r="T74" s="42">
        <f t="shared" si="16"/>
        <v>300000</v>
      </c>
      <c r="U74" s="14">
        <f t="shared" si="17"/>
        <v>141</v>
      </c>
      <c r="V74" s="10">
        <f>+T74/2/184*U74</f>
        <v>114945.65217391305</v>
      </c>
      <c r="W74" s="24">
        <f>V74*0.11</f>
        <v>12644.021739130436</v>
      </c>
      <c r="X74" s="22"/>
      <c r="Y74" s="23">
        <f t="shared" si="11"/>
        <v>102301.63043478262</v>
      </c>
      <c r="Z74" s="1">
        <f>IFERROR(VLOOKUP(A74,'NETOS SAC'!A:R,18,FALSE),0)</f>
        <v>102302</v>
      </c>
      <c r="AA74" s="1">
        <f t="shared" si="12"/>
        <v>-0.36956521737738512</v>
      </c>
    </row>
    <row r="75" spans="1:27" x14ac:dyDescent="0.25">
      <c r="A75" s="86">
        <v>4236</v>
      </c>
      <c r="B75" s="85">
        <v>4236</v>
      </c>
      <c r="C75" s="85">
        <f t="shared" si="10"/>
        <v>0</v>
      </c>
      <c r="D75" s="85" t="s">
        <v>776</v>
      </c>
      <c r="E75" s="85" t="s">
        <v>1579</v>
      </c>
      <c r="F75" s="85" t="s">
        <v>1549</v>
      </c>
      <c r="G75" s="87">
        <v>45566</v>
      </c>
      <c r="H75" s="42">
        <f>IFERROR(VLOOKUP(A75,JULIO!A:D,4,FALSE),0)</f>
        <v>0</v>
      </c>
      <c r="I75" s="42">
        <f>IFERROR(VLOOKUP(A75,AGOSTO!A:D,4,FALSE),0)</f>
        <v>0</v>
      </c>
      <c r="J75" s="42">
        <f>IFERROR(VLOOKUP(A75,'AJ AGO'!A:D,4,FALSE),0)</f>
        <v>0</v>
      </c>
      <c r="K75" s="42">
        <f t="shared" si="13"/>
        <v>0</v>
      </c>
      <c r="L75" s="42">
        <f>IFERROR(VLOOKUP(A75,SEPTIEMBRE!A:D,4,FALSE),0)</f>
        <v>0</v>
      </c>
      <c r="M75" s="42">
        <f>IFERROR(VLOOKUP(A75,OCTUBRE!A:D,4,FALSE),0)</f>
        <v>982192.62</v>
      </c>
      <c r="N75" s="42">
        <f>IFERROR(VLOOKUP(A75,'AJ OCT'!A:D,4,FALSE),0)</f>
        <v>39287.939999999995</v>
      </c>
      <c r="O75" s="42">
        <f t="shared" si="14"/>
        <v>1021480.5599999999</v>
      </c>
      <c r="P75" s="42">
        <f>IFERROR(VLOOKUP(A75,NOVIEMBRE!A:D,4,FALSE),0)</f>
        <v>1179365.8799999999</v>
      </c>
      <c r="Q75" s="42">
        <f>IFERROR(VLOOKUP(A75,'AJ NOVIEMBRE'!A:D,4,FALSE),0)</f>
        <v>25806.28</v>
      </c>
      <c r="R75" s="42">
        <f t="shared" si="15"/>
        <v>1205172.1599999999</v>
      </c>
      <c r="S75" s="42"/>
      <c r="T75" s="42">
        <f t="shared" si="16"/>
        <v>1205172.1599999999</v>
      </c>
      <c r="U75" s="14">
        <f t="shared" si="17"/>
        <v>91</v>
      </c>
      <c r="V75" s="10">
        <f t="shared" si="18"/>
        <v>298018.11565217393</v>
      </c>
      <c r="W75" s="24">
        <f t="shared" si="19"/>
        <v>58113.532552173921</v>
      </c>
      <c r="X75" s="22"/>
      <c r="Y75" s="23">
        <f t="shared" si="11"/>
        <v>239904.58310000002</v>
      </c>
      <c r="Z75" s="1">
        <f>IFERROR(VLOOKUP(A75,'NETOS SAC'!A:R,18,FALSE),0)</f>
        <v>239905</v>
      </c>
      <c r="AA75" s="1">
        <f t="shared" si="12"/>
        <v>-0.41689999998197891</v>
      </c>
    </row>
    <row r="76" spans="1:27" x14ac:dyDescent="0.25">
      <c r="A76" s="86">
        <v>4271</v>
      </c>
      <c r="B76" s="85">
        <v>4271</v>
      </c>
      <c r="C76" s="85">
        <f t="shared" si="10"/>
        <v>0</v>
      </c>
      <c r="D76" s="85" t="s">
        <v>1581</v>
      </c>
      <c r="E76" s="85" t="s">
        <v>1582</v>
      </c>
      <c r="F76" s="85" t="s">
        <v>1549</v>
      </c>
      <c r="G76" s="87">
        <v>45568</v>
      </c>
      <c r="H76" s="42">
        <f>IFERROR(VLOOKUP(A76,JULIO!A:D,4,FALSE),0)</f>
        <v>0</v>
      </c>
      <c r="I76" s="42">
        <f>IFERROR(VLOOKUP(A76,AGOSTO!A:D,4,FALSE),0)</f>
        <v>0</v>
      </c>
      <c r="J76" s="42">
        <f>IFERROR(VLOOKUP(A76,'AJ AGO'!A:D,4,FALSE),0)</f>
        <v>0</v>
      </c>
      <c r="K76" s="42">
        <f t="shared" si="13"/>
        <v>0</v>
      </c>
      <c r="L76" s="42">
        <f>IFERROR(VLOOKUP(A76,SEPTIEMBRE!A:D,4,FALSE),0)</f>
        <v>0</v>
      </c>
      <c r="M76" s="42">
        <f>IFERROR(VLOOKUP(A76,OCTUBRE!A:D,4,FALSE),0)</f>
        <v>1133978.3999999999</v>
      </c>
      <c r="N76" s="42">
        <f>IFERROR(VLOOKUP(A76,'AJ OCT'!A:D,4,FALSE),0)</f>
        <v>45359.21</v>
      </c>
      <c r="O76" s="42">
        <f t="shared" si="14"/>
        <v>1179337.6099999999</v>
      </c>
      <c r="P76" s="42">
        <f>IFERROR(VLOOKUP(A76,NOVIEMBRE!A:D,4,FALSE),0)</f>
        <v>1179365.8799999999</v>
      </c>
      <c r="Q76" s="42">
        <f>IFERROR(VLOOKUP(A76,'AJ NOVIEMBRE'!A:D,4,FALSE),0)</f>
        <v>26049.62</v>
      </c>
      <c r="R76" s="42">
        <f t="shared" si="15"/>
        <v>1205415.5</v>
      </c>
      <c r="S76" s="42"/>
      <c r="T76" s="42">
        <f t="shared" si="16"/>
        <v>1205415.5</v>
      </c>
      <c r="U76" s="14">
        <f t="shared" si="17"/>
        <v>89</v>
      </c>
      <c r="V76" s="10">
        <f t="shared" si="18"/>
        <v>291527.11820652173</v>
      </c>
      <c r="W76" s="24">
        <f t="shared" si="19"/>
        <v>56847.788050271738</v>
      </c>
      <c r="X76" s="22"/>
      <c r="Y76" s="23">
        <f t="shared" si="11"/>
        <v>234679.33015624998</v>
      </c>
      <c r="Z76" s="1">
        <f>IFERROR(VLOOKUP(A76,'NETOS SAC'!A:R,18,FALSE),0)</f>
        <v>234679</v>
      </c>
      <c r="AA76" s="1">
        <f t="shared" si="12"/>
        <v>0.33015624998370185</v>
      </c>
    </row>
    <row r="77" spans="1:27" x14ac:dyDescent="0.25">
      <c r="A77" s="86">
        <v>4340</v>
      </c>
      <c r="B77" s="85">
        <v>4340</v>
      </c>
      <c r="C77" s="85">
        <f t="shared" si="10"/>
        <v>0</v>
      </c>
      <c r="D77" s="85" t="s">
        <v>895</v>
      </c>
      <c r="E77" s="85" t="s">
        <v>896</v>
      </c>
      <c r="F77" s="85" t="s">
        <v>1549</v>
      </c>
      <c r="G77" s="87">
        <v>44531</v>
      </c>
      <c r="H77" s="42">
        <f>IFERROR(VLOOKUP(A77,JULIO!A:D,4,FALSE),0)</f>
        <v>867970.1</v>
      </c>
      <c r="I77" s="42">
        <f>IFERROR(VLOOKUP(A77,AGOSTO!A:D,4,FALSE),0)</f>
        <v>843421.9</v>
      </c>
      <c r="J77" s="42">
        <f>IFERROR(VLOOKUP(A77,'AJ AGO'!A:D,4,FALSE),0)</f>
        <v>0</v>
      </c>
      <c r="K77" s="42">
        <f t="shared" si="13"/>
        <v>843421.9</v>
      </c>
      <c r="L77" s="42">
        <f>IFERROR(VLOOKUP(A77,SEPTIEMBRE!A:D,4,FALSE),0)</f>
        <v>898326.4</v>
      </c>
      <c r="M77" s="42">
        <f>IFERROR(VLOOKUP(A77,OCTUBRE!A:D,4,FALSE),0)</f>
        <v>961195.8</v>
      </c>
      <c r="N77" s="42">
        <f>IFERROR(VLOOKUP(A77,'AJ OCT'!A:D,4,FALSE),0)</f>
        <v>38448.31</v>
      </c>
      <c r="O77" s="42">
        <f t="shared" si="14"/>
        <v>999644.1100000001</v>
      </c>
      <c r="P77" s="42">
        <f>IFERROR(VLOOKUP(A77,NOVIEMBRE!A:D,4,FALSE),0)</f>
        <v>835650.4</v>
      </c>
      <c r="Q77" s="42">
        <f>IFERROR(VLOOKUP(A77,'AJ NOVIEMBRE'!A:D,4,FALSE),0)</f>
        <v>18320.599999999999</v>
      </c>
      <c r="R77" s="42">
        <f t="shared" si="15"/>
        <v>853971</v>
      </c>
      <c r="S77" s="42"/>
      <c r="T77" s="42">
        <f t="shared" si="16"/>
        <v>999644.1100000001</v>
      </c>
      <c r="U77" s="14">
        <f t="shared" si="17"/>
        <v>184</v>
      </c>
      <c r="V77" s="10">
        <f t="shared" si="18"/>
        <v>499822.05500000005</v>
      </c>
      <c r="W77" s="24">
        <f t="shared" si="19"/>
        <v>97465.300725000008</v>
      </c>
      <c r="X77" s="22"/>
      <c r="Y77" s="23">
        <f t="shared" si="11"/>
        <v>402356.75427500007</v>
      </c>
      <c r="Z77" s="1">
        <f>IFERROR(VLOOKUP(A77,'NETOS SAC'!A:R,18,FALSE),0)</f>
        <v>402357</v>
      </c>
      <c r="AA77" s="1">
        <f t="shared" si="12"/>
        <v>-0.24572499992791563</v>
      </c>
    </row>
    <row r="78" spans="1:27" x14ac:dyDescent="0.25">
      <c r="A78" s="86">
        <v>4375</v>
      </c>
      <c r="B78" s="85">
        <v>4375</v>
      </c>
      <c r="C78" s="85">
        <f t="shared" si="10"/>
        <v>0</v>
      </c>
      <c r="D78" s="85" t="s">
        <v>842</v>
      </c>
      <c r="E78" s="85" t="s">
        <v>897</v>
      </c>
      <c r="F78" s="85" t="s">
        <v>1549</v>
      </c>
      <c r="G78" s="87">
        <v>45261</v>
      </c>
      <c r="H78" s="42">
        <f>IFERROR(VLOOKUP(A78,JULIO!A:D,4,FALSE),0)</f>
        <v>867970.1</v>
      </c>
      <c r="I78" s="42">
        <f>IFERROR(VLOOKUP(A78,AGOSTO!A:D,4,FALSE),0)</f>
        <v>858663.4</v>
      </c>
      <c r="J78" s="42">
        <f>IFERROR(VLOOKUP(A78,'AJ AGO'!A:D,4,FALSE),0)</f>
        <v>0</v>
      </c>
      <c r="K78" s="42">
        <f t="shared" si="13"/>
        <v>858663.4</v>
      </c>
      <c r="L78" s="42">
        <f>IFERROR(VLOOKUP(A78,SEPTIEMBRE!A:D,4,FALSE),0)</f>
        <v>930937.8</v>
      </c>
      <c r="M78" s="42">
        <f>IFERROR(VLOOKUP(A78,OCTUBRE!A:D,4,FALSE),0)</f>
        <v>1061047.2</v>
      </c>
      <c r="N78" s="42">
        <f>IFERROR(VLOOKUP(A78,'AJ OCT'!A:D,4,FALSE),0)</f>
        <v>32192.179999999997</v>
      </c>
      <c r="O78" s="42">
        <f t="shared" si="14"/>
        <v>1093239.3799999999</v>
      </c>
      <c r="P78" s="42">
        <f>IFERROR(VLOOKUP(A78,NOVIEMBRE!A:D,4,FALSE),0)</f>
        <v>908746</v>
      </c>
      <c r="Q78" s="42">
        <f>IFERROR(VLOOKUP(A78,'AJ NOVIEMBRE'!A:D,4,FALSE),0)</f>
        <v>15639.71</v>
      </c>
      <c r="R78" s="42">
        <f t="shared" si="15"/>
        <v>924385.71</v>
      </c>
      <c r="S78" s="42"/>
      <c r="T78" s="42">
        <f t="shared" si="16"/>
        <v>1093239.3799999999</v>
      </c>
      <c r="U78" s="14">
        <f t="shared" si="17"/>
        <v>184</v>
      </c>
      <c r="V78" s="10">
        <f t="shared" si="18"/>
        <v>546619.68999999994</v>
      </c>
      <c r="W78" s="24">
        <f t="shared" si="19"/>
        <v>106590.83954999999</v>
      </c>
      <c r="X78" s="90">
        <f>440028.85*0.3</f>
        <v>132008.655</v>
      </c>
      <c r="Y78" s="23">
        <f t="shared" si="11"/>
        <v>308020.19545</v>
      </c>
      <c r="Z78" s="1">
        <f>IFERROR(VLOOKUP(A78,'NETOS SAC'!A:R,18,FALSE),0)</f>
        <v>308020</v>
      </c>
      <c r="AA78" s="1">
        <f t="shared" si="12"/>
        <v>0.19544999999925494</v>
      </c>
    </row>
    <row r="79" spans="1:27" x14ac:dyDescent="0.25">
      <c r="A79" s="86">
        <v>4379</v>
      </c>
      <c r="B79" s="85">
        <v>4379</v>
      </c>
      <c r="C79" s="85">
        <f t="shared" si="10"/>
        <v>0</v>
      </c>
      <c r="D79" s="85" t="s">
        <v>1584</v>
      </c>
      <c r="E79" s="85" t="s">
        <v>1585</v>
      </c>
      <c r="F79" s="85" t="s">
        <v>1549</v>
      </c>
      <c r="G79" s="87">
        <v>45547</v>
      </c>
      <c r="H79" s="42">
        <f>IFERROR(VLOOKUP(A79,JULIO!A:D,4,FALSE),0)</f>
        <v>0</v>
      </c>
      <c r="I79" s="42">
        <f>IFERROR(VLOOKUP(A79,AGOSTO!A:D,4,FALSE),0)</f>
        <v>0</v>
      </c>
      <c r="J79" s="42">
        <f>IFERROR(VLOOKUP(A79,'AJ AGO'!A:D,4,FALSE),0)</f>
        <v>0</v>
      </c>
      <c r="K79" s="42">
        <f t="shared" si="13"/>
        <v>0</v>
      </c>
      <c r="L79" s="42">
        <f>IFERROR(VLOOKUP(A79,SEPTIEMBRE!A:D,4,FALSE),0)</f>
        <v>423948.2</v>
      </c>
      <c r="M79" s="42">
        <f>IFERROR(VLOOKUP(A79,OCTUBRE!A:D,4,FALSE),0)</f>
        <v>1394044.17</v>
      </c>
      <c r="N79" s="42">
        <f>IFERROR(VLOOKUP(A79,'AJ OCT'!A:D,4,FALSE),0)</f>
        <v>55761.909999999996</v>
      </c>
      <c r="O79" s="42">
        <f t="shared" si="14"/>
        <v>1449806.0799999998</v>
      </c>
      <c r="P79" s="42">
        <f>IFERROR(VLOOKUP(A79,NOVIEMBRE!A:D,4,FALSE),0)</f>
        <v>1380956.8499999999</v>
      </c>
      <c r="Q79" s="42">
        <f>IFERROR(VLOOKUP(A79,'AJ NOVIEMBRE'!A:D,4,FALSE),0)</f>
        <v>33455.919999999998</v>
      </c>
      <c r="R79" s="42">
        <f t="shared" si="15"/>
        <v>1414412.7699999998</v>
      </c>
      <c r="S79" s="42"/>
      <c r="T79" s="42">
        <f t="shared" si="16"/>
        <v>1449806.0799999998</v>
      </c>
      <c r="U79" s="14">
        <f t="shared" si="17"/>
        <v>110</v>
      </c>
      <c r="V79" s="10">
        <f t="shared" si="18"/>
        <v>433365.94782608695</v>
      </c>
      <c r="W79" s="24">
        <f t="shared" si="19"/>
        <v>84506.359826086962</v>
      </c>
      <c r="X79" s="22"/>
      <c r="Y79" s="23">
        <f t="shared" si="11"/>
        <v>348859.58799999999</v>
      </c>
      <c r="Z79" s="1">
        <f>IFERROR(VLOOKUP(A79,'NETOS SAC'!A:R,18,FALSE),0)</f>
        <v>348860</v>
      </c>
      <c r="AA79" s="1">
        <f t="shared" si="12"/>
        <v>-0.41200000001117587</v>
      </c>
    </row>
    <row r="80" spans="1:27" x14ac:dyDescent="0.25">
      <c r="A80" s="86">
        <v>4462</v>
      </c>
      <c r="B80" s="85">
        <v>4462</v>
      </c>
      <c r="C80" s="85">
        <f t="shared" si="10"/>
        <v>0</v>
      </c>
      <c r="D80" s="85" t="s">
        <v>899</v>
      </c>
      <c r="E80" s="85" t="s">
        <v>900</v>
      </c>
      <c r="F80" s="85" t="s">
        <v>1549</v>
      </c>
      <c r="G80" s="87">
        <v>45261</v>
      </c>
      <c r="H80" s="42">
        <f>IFERROR(VLOOKUP(A80,JULIO!A:D,4,FALSE),0)</f>
        <v>799924.2</v>
      </c>
      <c r="I80" s="42">
        <f>IFERROR(VLOOKUP(A80,AGOSTO!A:D,4,FALSE),0)</f>
        <v>829566.4</v>
      </c>
      <c r="J80" s="42">
        <f>IFERROR(VLOOKUP(A80,'AJ AGO'!A:D,4,FALSE),0)</f>
        <v>0</v>
      </c>
      <c r="K80" s="42">
        <f t="shared" si="13"/>
        <v>829566.4</v>
      </c>
      <c r="L80" s="42">
        <f>IFERROR(VLOOKUP(A80,SEPTIEMBRE!A:D,4,FALSE),0)</f>
        <v>852939.4</v>
      </c>
      <c r="M80" s="42">
        <f>IFERROR(VLOOKUP(A80,OCTUBRE!A:D,4,FALSE),0)</f>
        <v>997169.2</v>
      </c>
      <c r="N80" s="42">
        <f>IFERROR(VLOOKUP(A80,'AJ OCT'!A:D,4,FALSE),0)</f>
        <v>39886.909999999996</v>
      </c>
      <c r="O80" s="42">
        <f t="shared" si="14"/>
        <v>1037056.11</v>
      </c>
      <c r="P80" s="42">
        <f>IFERROR(VLOOKUP(A80,NOVIEMBRE!A:D,4,FALSE),0)</f>
        <v>800685.6</v>
      </c>
      <c r="Q80" s="42">
        <f>IFERROR(VLOOKUP(A80,'AJ NOVIEMBRE'!A:D,4,FALSE),0)</f>
        <v>17679.46</v>
      </c>
      <c r="R80" s="42">
        <f t="shared" si="15"/>
        <v>818365.05999999994</v>
      </c>
      <c r="S80" s="42"/>
      <c r="T80" s="42">
        <f t="shared" si="16"/>
        <v>1037056.11</v>
      </c>
      <c r="U80" s="14">
        <f t="shared" si="17"/>
        <v>184</v>
      </c>
      <c r="V80" s="10">
        <f t="shared" si="18"/>
        <v>518528.05499999999</v>
      </c>
      <c r="W80" s="24">
        <f t="shared" si="19"/>
        <v>101112.97072500001</v>
      </c>
      <c r="X80" s="22"/>
      <c r="Y80" s="23">
        <f t="shared" si="11"/>
        <v>417415.08427499997</v>
      </c>
      <c r="Z80" s="1">
        <f>IFERROR(VLOOKUP(A80,'NETOS SAC'!A:R,18,FALSE),0)</f>
        <v>417415</v>
      </c>
      <c r="AA80" s="1">
        <f t="shared" si="12"/>
        <v>8.4274999971967191E-2</v>
      </c>
    </row>
    <row r="81" spans="1:27" x14ac:dyDescent="0.25">
      <c r="A81" s="86">
        <v>4553</v>
      </c>
      <c r="B81" s="85">
        <v>4553</v>
      </c>
      <c r="C81" s="85">
        <f t="shared" si="10"/>
        <v>0</v>
      </c>
      <c r="D81" s="85" t="s">
        <v>903</v>
      </c>
      <c r="E81" s="85" t="s">
        <v>904</v>
      </c>
      <c r="F81" s="85" t="s">
        <v>1549</v>
      </c>
      <c r="G81" s="87">
        <v>45261</v>
      </c>
      <c r="H81" s="42">
        <f>IFERROR(VLOOKUP(A81,JULIO!A:D,4,FALSE),0)</f>
        <v>832253.7</v>
      </c>
      <c r="I81" s="42">
        <f>IFERROR(VLOOKUP(A81,AGOSTO!A:D,4,FALSE),0)</f>
        <v>829566.4</v>
      </c>
      <c r="J81" s="42">
        <f>IFERROR(VLOOKUP(A81,'AJ AGO'!A:D,4,FALSE),0)</f>
        <v>0</v>
      </c>
      <c r="K81" s="42">
        <f t="shared" si="13"/>
        <v>829566.4</v>
      </c>
      <c r="L81" s="42">
        <f>IFERROR(VLOOKUP(A81,SEPTIEMBRE!A:D,4,FALSE),0)</f>
        <v>869077</v>
      </c>
      <c r="M81" s="42">
        <f>IFERROR(VLOOKUP(A81,OCTUBRE!A:D,4,FALSE),0)</f>
        <v>991453.8</v>
      </c>
      <c r="N81" s="42">
        <f>IFERROR(VLOOKUP(A81,'AJ OCT'!A:D,4,FALSE),0)</f>
        <v>39658.319999999992</v>
      </c>
      <c r="O81" s="42">
        <f t="shared" si="14"/>
        <v>1031112.12</v>
      </c>
      <c r="P81" s="42">
        <f>IFERROR(VLOOKUP(A81,NOVIEMBRE!A:D,4,FALSE),0)</f>
        <v>835650.4</v>
      </c>
      <c r="Q81" s="42">
        <f>IFERROR(VLOOKUP(A81,'AJ NOVIEMBRE'!A:D,4,FALSE),0)</f>
        <v>18369.04</v>
      </c>
      <c r="R81" s="42">
        <f t="shared" si="15"/>
        <v>854019.44000000006</v>
      </c>
      <c r="S81" s="42"/>
      <c r="T81" s="42">
        <f t="shared" si="16"/>
        <v>1031112.12</v>
      </c>
      <c r="U81" s="14">
        <f t="shared" si="17"/>
        <v>184</v>
      </c>
      <c r="V81" s="10">
        <f t="shared" si="18"/>
        <v>515556.06</v>
      </c>
      <c r="W81" s="24">
        <f t="shared" si="19"/>
        <v>100533.4317</v>
      </c>
      <c r="X81" s="22"/>
      <c r="Y81" s="23">
        <f t="shared" si="11"/>
        <v>415022.62829999998</v>
      </c>
      <c r="Z81" s="1">
        <f>IFERROR(VLOOKUP(A81,'NETOS SAC'!A:R,18,FALSE),0)</f>
        <v>415023</v>
      </c>
      <c r="AA81" s="1">
        <f t="shared" si="12"/>
        <v>-0.37170000001788139</v>
      </c>
    </row>
    <row r="82" spans="1:27" x14ac:dyDescent="0.25">
      <c r="A82" s="86">
        <v>4647</v>
      </c>
      <c r="B82" s="85">
        <v>4647</v>
      </c>
      <c r="C82" s="85">
        <f t="shared" si="10"/>
        <v>0</v>
      </c>
      <c r="D82" s="85" t="s">
        <v>906</v>
      </c>
      <c r="E82" s="85" t="s">
        <v>907</v>
      </c>
      <c r="F82" s="85" t="s">
        <v>43</v>
      </c>
      <c r="G82" s="87">
        <v>43284</v>
      </c>
      <c r="H82" s="42">
        <f>IFERROR(VLOOKUP(A82,JULIO!A:D,4,FALSE),0)</f>
        <v>500000</v>
      </c>
      <c r="I82" s="42">
        <f>IFERROR(VLOOKUP(A82,AGOSTO!A:D,4,FALSE),0)</f>
        <v>500000</v>
      </c>
      <c r="J82" s="42">
        <f>IFERROR(VLOOKUP(A82,'AJ AGO'!A:D,4,FALSE),0)</f>
        <v>0</v>
      </c>
      <c r="K82" s="42">
        <f t="shared" si="13"/>
        <v>500000</v>
      </c>
      <c r="L82" s="42">
        <f>IFERROR(VLOOKUP(A82,SEPTIEMBRE!A:D,4,FALSE),0)</f>
        <v>500000</v>
      </c>
      <c r="M82" s="42">
        <f>IFERROR(VLOOKUP(A82,OCTUBRE!A:D,4,FALSE),0)</f>
        <v>500000</v>
      </c>
      <c r="N82" s="42">
        <f>IFERROR(VLOOKUP(A82,'AJ OCT'!A:D,4,FALSE),0)</f>
        <v>0</v>
      </c>
      <c r="O82" s="42">
        <f t="shared" si="14"/>
        <v>500000</v>
      </c>
      <c r="P82" s="42">
        <f>IFERROR(VLOOKUP(A82,NOVIEMBRE!A:D,4,FALSE),0)</f>
        <v>333333.33</v>
      </c>
      <c r="Q82" s="42">
        <f>IFERROR(VLOOKUP(A82,'AJ NOVIEMBRE'!A:D,4,FALSE),0)</f>
        <v>0</v>
      </c>
      <c r="R82" s="42">
        <f t="shared" si="15"/>
        <v>333333.33</v>
      </c>
      <c r="S82" s="42"/>
      <c r="T82" s="42">
        <f t="shared" si="16"/>
        <v>500000</v>
      </c>
      <c r="U82" s="14">
        <f t="shared" si="17"/>
        <v>184</v>
      </c>
      <c r="V82" s="10">
        <f t="shared" si="18"/>
        <v>250000</v>
      </c>
      <c r="W82" s="24">
        <f>V82*0.17</f>
        <v>42500</v>
      </c>
      <c r="X82" s="22"/>
      <c r="Y82" s="23">
        <f t="shared" si="11"/>
        <v>207500</v>
      </c>
      <c r="Z82" s="1">
        <f>IFERROR(VLOOKUP(A82,'NETOS SAC'!A:R,18,FALSE),0)</f>
        <v>207500</v>
      </c>
      <c r="AA82" s="1">
        <f t="shared" si="12"/>
        <v>0</v>
      </c>
    </row>
    <row r="83" spans="1:27" x14ac:dyDescent="0.25">
      <c r="A83" s="86">
        <v>4687</v>
      </c>
      <c r="B83" s="85">
        <v>4687</v>
      </c>
      <c r="C83" s="85">
        <f t="shared" si="10"/>
        <v>0</v>
      </c>
      <c r="D83" s="85" t="s">
        <v>909</v>
      </c>
      <c r="E83" s="85" t="s">
        <v>910</v>
      </c>
      <c r="F83" s="85" t="s">
        <v>1549</v>
      </c>
      <c r="G83" s="87">
        <v>44896</v>
      </c>
      <c r="H83" s="42">
        <f>IFERROR(VLOOKUP(A83,JULIO!A:D,4,FALSE),0)</f>
        <v>875051.8</v>
      </c>
      <c r="I83" s="42">
        <f>IFERROR(VLOOKUP(A83,AGOSTO!A:D,4,FALSE),0)</f>
        <v>865359.9</v>
      </c>
      <c r="J83" s="42">
        <f>IFERROR(VLOOKUP(A83,'AJ AGO'!A:D,4,FALSE),0)</f>
        <v>0</v>
      </c>
      <c r="K83" s="42">
        <f t="shared" si="13"/>
        <v>865359.9</v>
      </c>
      <c r="L83" s="42">
        <f>IFERROR(VLOOKUP(A83,SEPTIEMBRE!A:D,4,FALSE),0)</f>
        <v>930937.8</v>
      </c>
      <c r="M83" s="42">
        <f>IFERROR(VLOOKUP(A83,OCTUBRE!A:D,4,FALSE),0)</f>
        <v>1012634.4</v>
      </c>
      <c r="N83" s="42">
        <f>IFERROR(VLOOKUP(A83,'AJ OCT'!A:D,4,FALSE),0)</f>
        <v>40505.550000000003</v>
      </c>
      <c r="O83" s="42">
        <f t="shared" si="14"/>
        <v>1053139.95</v>
      </c>
      <c r="P83" s="42">
        <f>IFERROR(VLOOKUP(A83,NOVIEMBRE!A:D,4,FALSE),0)</f>
        <v>865908.4</v>
      </c>
      <c r="Q83" s="42">
        <f>IFERROR(VLOOKUP(A83,'AJ NOVIEMBRE'!A:D,4,FALSE),0)</f>
        <v>19613.66</v>
      </c>
      <c r="R83" s="42">
        <f t="shared" si="15"/>
        <v>885522.06</v>
      </c>
      <c r="S83" s="42"/>
      <c r="T83" s="42">
        <f t="shared" si="16"/>
        <v>1053139.95</v>
      </c>
      <c r="U83" s="14">
        <f t="shared" si="17"/>
        <v>184</v>
      </c>
      <c r="V83" s="10">
        <f t="shared" si="18"/>
        <v>526569.97499999998</v>
      </c>
      <c r="W83" s="24">
        <f t="shared" si="19"/>
        <v>102681.145125</v>
      </c>
      <c r="X83" s="22"/>
      <c r="Y83" s="23">
        <f t="shared" si="11"/>
        <v>423888.829875</v>
      </c>
      <c r="Z83" s="1">
        <f>IFERROR(VLOOKUP(A83,'NETOS SAC'!A:R,18,FALSE),0)</f>
        <v>423889</v>
      </c>
      <c r="AA83" s="1">
        <f t="shared" si="12"/>
        <v>-0.17012500000419095</v>
      </c>
    </row>
    <row r="84" spans="1:27" x14ac:dyDescent="0.25">
      <c r="A84" s="86">
        <v>4768</v>
      </c>
      <c r="B84" s="85">
        <v>4768</v>
      </c>
      <c r="C84" s="85">
        <f t="shared" si="10"/>
        <v>0</v>
      </c>
      <c r="D84" s="85" t="s">
        <v>953</v>
      </c>
      <c r="E84" s="85" t="s">
        <v>1587</v>
      </c>
      <c r="F84" s="85" t="s">
        <v>1549</v>
      </c>
      <c r="G84" s="87">
        <v>45485</v>
      </c>
      <c r="H84" s="42">
        <f>IFERROR(VLOOKUP(A84,JULIO!A:D,4,FALSE),0)</f>
        <v>451381.4</v>
      </c>
      <c r="I84" s="42">
        <f>IFERROR(VLOOKUP(A84,AGOSTO!A:D,4,FALSE),0)</f>
        <v>958962.4</v>
      </c>
      <c r="J84" s="42">
        <f>IFERROR(VLOOKUP(A84,'AJ AGO'!A:D,4,FALSE),0)</f>
        <v>0</v>
      </c>
      <c r="K84" s="42">
        <f t="shared" si="13"/>
        <v>958962.4</v>
      </c>
      <c r="L84" s="42">
        <f>IFERROR(VLOOKUP(A84,SEPTIEMBRE!A:D,4,FALSE),0)</f>
        <v>946403</v>
      </c>
      <c r="M84" s="42">
        <f>IFERROR(VLOOKUP(A84,OCTUBRE!A:D,4,FALSE),0)</f>
        <v>1068779.8</v>
      </c>
      <c r="N84" s="42">
        <f>IFERROR(VLOOKUP(A84,'AJ OCT'!A:D,4,FALSE),0)</f>
        <v>42751.21</v>
      </c>
      <c r="O84" s="42">
        <f t="shared" si="14"/>
        <v>1111531.01</v>
      </c>
      <c r="P84" s="42">
        <f>IFERROR(VLOOKUP(A84,NOVIEMBRE!A:D,4,FALSE),0)</f>
        <v>962399.7</v>
      </c>
      <c r="Q84" s="42">
        <f>IFERROR(VLOOKUP(A84,'AJ NOVIEMBRE'!A:D,4,FALSE),0)</f>
        <v>21249.75</v>
      </c>
      <c r="R84" s="42">
        <f t="shared" si="15"/>
        <v>983649.45</v>
      </c>
      <c r="S84" s="42"/>
      <c r="T84" s="42">
        <f t="shared" si="16"/>
        <v>1111531.01</v>
      </c>
      <c r="U84" s="14">
        <f t="shared" si="17"/>
        <v>172</v>
      </c>
      <c r="V84" s="10">
        <f t="shared" si="18"/>
        <v>519519.92858695652</v>
      </c>
      <c r="W84" s="24">
        <f t="shared" si="19"/>
        <v>101306.38607445653</v>
      </c>
      <c r="X84" s="22"/>
      <c r="Y84" s="23">
        <f t="shared" si="11"/>
        <v>418213.54251249996</v>
      </c>
      <c r="Z84" s="1">
        <f>IFERROR(VLOOKUP(A84,'NETOS SAC'!A:R,18,FALSE),0)</f>
        <v>418214</v>
      </c>
      <c r="AA84" s="1">
        <f t="shared" si="12"/>
        <v>-0.45748750003986061</v>
      </c>
    </row>
    <row r="85" spans="1:27" x14ac:dyDescent="0.25">
      <c r="A85" s="86">
        <v>4877</v>
      </c>
      <c r="B85" s="85">
        <v>4877</v>
      </c>
      <c r="C85" s="85">
        <f t="shared" si="10"/>
        <v>0</v>
      </c>
      <c r="D85" s="85" t="s">
        <v>1589</v>
      </c>
      <c r="E85" s="85" t="s">
        <v>1590</v>
      </c>
      <c r="F85" s="85" t="s">
        <v>1549</v>
      </c>
      <c r="G85" s="87">
        <v>45631</v>
      </c>
      <c r="H85" s="42">
        <f>IFERROR(VLOOKUP(A85,JULIO!A:D,4,FALSE),0)</f>
        <v>0</v>
      </c>
      <c r="I85" s="42">
        <f>IFERROR(VLOOKUP(A85,AGOSTO!A:D,4,FALSE),0)</f>
        <v>0</v>
      </c>
      <c r="J85" s="42">
        <f>IFERROR(VLOOKUP(A85,'AJ AGO'!A:D,4,FALSE),0)</f>
        <v>0</v>
      </c>
      <c r="K85" s="42">
        <f t="shared" si="13"/>
        <v>0</v>
      </c>
      <c r="L85" s="42">
        <f>IFERROR(VLOOKUP(A85,SEPTIEMBRE!A:D,4,FALSE),0)</f>
        <v>0</v>
      </c>
      <c r="M85" s="42">
        <f>IFERROR(VLOOKUP(A85,OCTUBRE!A:D,4,FALSE),0)</f>
        <v>0</v>
      </c>
      <c r="N85" s="42">
        <f>IFERROR(VLOOKUP(A85,'AJ OCT'!A:D,4,FALSE),0)</f>
        <v>0</v>
      </c>
      <c r="O85" s="42">
        <f t="shared" si="14"/>
        <v>0</v>
      </c>
      <c r="P85" s="42">
        <f>IFERROR(VLOOKUP(A85,NOVIEMBRE!A:D,4,FALSE),0)</f>
        <v>0</v>
      </c>
      <c r="Q85" s="42">
        <f>IFERROR(VLOOKUP(A85,'AJ NOVIEMBRE'!A:D,4,FALSE),0)</f>
        <v>0</v>
      </c>
      <c r="R85" s="42">
        <f t="shared" si="15"/>
        <v>0</v>
      </c>
      <c r="S85" s="42"/>
      <c r="T85" s="42">
        <f t="shared" si="16"/>
        <v>0</v>
      </c>
      <c r="U85" s="14">
        <f t="shared" si="17"/>
        <v>26</v>
      </c>
      <c r="V85" s="10">
        <f t="shared" si="18"/>
        <v>0</v>
      </c>
      <c r="W85" s="24">
        <f t="shared" si="19"/>
        <v>0</v>
      </c>
      <c r="X85" s="22"/>
      <c r="Y85" s="23">
        <f t="shared" si="11"/>
        <v>0</v>
      </c>
      <c r="Z85" s="1">
        <f>IFERROR(VLOOKUP(A85,'NETOS SAC'!A:R,18,FALSE),0)</f>
        <v>0</v>
      </c>
      <c r="AA85" s="1">
        <f t="shared" si="12"/>
        <v>0</v>
      </c>
    </row>
    <row r="86" spans="1:27" x14ac:dyDescent="0.25">
      <c r="A86" s="86">
        <v>4879</v>
      </c>
      <c r="B86" s="85">
        <v>4879</v>
      </c>
      <c r="C86" s="85">
        <f t="shared" si="10"/>
        <v>0</v>
      </c>
      <c r="D86" s="85" t="s">
        <v>912</v>
      </c>
      <c r="E86" s="85" t="s">
        <v>913</v>
      </c>
      <c r="F86" s="85" t="s">
        <v>1549</v>
      </c>
      <c r="G86" s="87">
        <v>45399</v>
      </c>
      <c r="H86" s="42">
        <f>IFERROR(VLOOKUP(A86,JULIO!A:D,4,FALSE),0)</f>
        <v>988742.85000000009</v>
      </c>
      <c r="I86" s="42">
        <f>IFERROR(VLOOKUP(A86,AGOSTO!A:D,4,FALSE),0)</f>
        <v>889300.32</v>
      </c>
      <c r="J86" s="42">
        <f>IFERROR(VLOOKUP(A86,'AJ AGO'!A:D,4,FALSE),0)</f>
        <v>0</v>
      </c>
      <c r="K86" s="42">
        <f t="shared" si="13"/>
        <v>889300.32</v>
      </c>
      <c r="L86" s="42">
        <f>IFERROR(VLOOKUP(A86,SEPTIEMBRE!A:D,4,FALSE),0)</f>
        <v>1284424.3199999998</v>
      </c>
      <c r="M86" s="42">
        <f>IFERROR(VLOOKUP(A86,OCTUBRE!A:D,4,FALSE),0)</f>
        <v>1340311.9500000002</v>
      </c>
      <c r="N86" s="42">
        <f>IFERROR(VLOOKUP(A86,'AJ OCT'!A:D,4,FALSE),0)</f>
        <v>53612.58</v>
      </c>
      <c r="O86" s="42">
        <f t="shared" si="14"/>
        <v>1393924.5300000003</v>
      </c>
      <c r="P86" s="42">
        <f>IFERROR(VLOOKUP(A86,NOVIEMBRE!A:D,4,FALSE),0)</f>
        <v>1351821.66</v>
      </c>
      <c r="Q86" s="42">
        <f>IFERROR(VLOOKUP(A86,'AJ NOVIEMBRE'!A:D,4,FALSE),0)</f>
        <v>33278.15</v>
      </c>
      <c r="R86" s="42">
        <f t="shared" si="15"/>
        <v>1385099.8099999998</v>
      </c>
      <c r="S86" s="42"/>
      <c r="T86" s="42">
        <f t="shared" si="16"/>
        <v>1393924.5300000003</v>
      </c>
      <c r="U86" s="14">
        <f t="shared" si="17"/>
        <v>184</v>
      </c>
      <c r="V86" s="10">
        <f t="shared" si="18"/>
        <v>696962.26500000013</v>
      </c>
      <c r="W86" s="24">
        <f t="shared" si="19"/>
        <v>135907.64167500002</v>
      </c>
      <c r="X86" s="22"/>
      <c r="Y86" s="23">
        <f t="shared" si="11"/>
        <v>561054.62332500005</v>
      </c>
      <c r="Z86" s="1">
        <f>IFERROR(VLOOKUP(A86,'NETOS SAC'!A:R,18,FALSE),0)</f>
        <v>561055</v>
      </c>
      <c r="AA86" s="1">
        <f t="shared" si="12"/>
        <v>-0.37667499994859099</v>
      </c>
    </row>
    <row r="87" spans="1:27" x14ac:dyDescent="0.25">
      <c r="A87" s="86">
        <v>4951</v>
      </c>
      <c r="B87" s="85">
        <v>4951</v>
      </c>
      <c r="C87" s="85">
        <f t="shared" si="10"/>
        <v>0</v>
      </c>
      <c r="D87" s="85" t="s">
        <v>914</v>
      </c>
      <c r="E87" s="85" t="s">
        <v>915</v>
      </c>
      <c r="F87" s="85" t="s">
        <v>1549</v>
      </c>
      <c r="G87" s="87">
        <v>45261</v>
      </c>
      <c r="H87" s="42">
        <f>IFERROR(VLOOKUP(A87,JULIO!A:D,4,FALSE),0)</f>
        <v>878592.65</v>
      </c>
      <c r="I87" s="42">
        <f>IFERROR(VLOOKUP(A87,AGOSTO!A:D,4,FALSE),0)</f>
        <v>886374.40000000002</v>
      </c>
      <c r="J87" s="42">
        <f>IFERROR(VLOOKUP(A87,'AJ AGO'!A:D,4,FALSE),0)</f>
        <v>0</v>
      </c>
      <c r="K87" s="42">
        <f t="shared" si="13"/>
        <v>886374.40000000002</v>
      </c>
      <c r="L87" s="42">
        <f>IFERROR(VLOOKUP(A87,SEPTIEMBRE!A:D,4,FALSE),0)</f>
        <v>883701.7</v>
      </c>
      <c r="M87" s="42">
        <f>IFERROR(VLOOKUP(A87,OCTUBRE!A:D,4,FALSE),0)</f>
        <v>1028099.6</v>
      </c>
      <c r="N87" s="42">
        <f>IFERROR(VLOOKUP(A87,'AJ OCT'!A:D,4,FALSE),0)</f>
        <v>27882.18</v>
      </c>
      <c r="O87" s="42">
        <f t="shared" si="14"/>
        <v>1055981.78</v>
      </c>
      <c r="P87" s="42">
        <f>IFERROR(VLOOKUP(A87,NOVIEMBRE!A:D,4,FALSE),0)</f>
        <v>915292.6</v>
      </c>
      <c r="Q87" s="42">
        <f>IFERROR(VLOOKUP(A87,'AJ NOVIEMBRE'!A:D,4,FALSE),0)</f>
        <v>13944.43</v>
      </c>
      <c r="R87" s="42">
        <f t="shared" si="15"/>
        <v>929237.03</v>
      </c>
      <c r="S87" s="42"/>
      <c r="T87" s="42">
        <f t="shared" si="16"/>
        <v>1055981.78</v>
      </c>
      <c r="U87" s="14">
        <f t="shared" si="17"/>
        <v>184</v>
      </c>
      <c r="V87" s="10">
        <f t="shared" si="18"/>
        <v>527990.89</v>
      </c>
      <c r="W87" s="24">
        <f t="shared" si="19"/>
        <v>102958.22355000001</v>
      </c>
      <c r="X87" s="90">
        <f>425032.67*0.4</f>
        <v>170013.068</v>
      </c>
      <c r="Y87" s="23">
        <f t="shared" si="11"/>
        <v>255019.59845000002</v>
      </c>
      <c r="Z87" s="1">
        <f>IFERROR(VLOOKUP(A87,'NETOS SAC'!A:R,18,FALSE),0)</f>
        <v>255020</v>
      </c>
      <c r="AA87" s="1">
        <f t="shared" si="12"/>
        <v>-0.40154999998048879</v>
      </c>
    </row>
    <row r="88" spans="1:27" x14ac:dyDescent="0.25">
      <c r="A88" s="86">
        <v>4978</v>
      </c>
      <c r="B88" s="85">
        <v>4978</v>
      </c>
      <c r="C88" s="85">
        <f t="shared" si="10"/>
        <v>0</v>
      </c>
      <c r="D88" s="85" t="s">
        <v>788</v>
      </c>
      <c r="E88" s="85" t="s">
        <v>916</v>
      </c>
      <c r="F88" s="85" t="s">
        <v>1549</v>
      </c>
      <c r="G88" s="87">
        <v>45180</v>
      </c>
      <c r="H88" s="42">
        <f>IFERROR(VLOOKUP(A88,JULIO!A:D,4,FALSE),0)</f>
        <v>700164.6</v>
      </c>
      <c r="I88" s="42">
        <f>IFERROR(VLOOKUP(A88,AGOSTO!A:D,4,FALSE),0)</f>
        <v>830798</v>
      </c>
      <c r="J88" s="42">
        <f>IFERROR(VLOOKUP(A88,'AJ AGO'!A:D,4,FALSE),0)</f>
        <v>0</v>
      </c>
      <c r="K88" s="42">
        <f t="shared" si="13"/>
        <v>830798</v>
      </c>
      <c r="L88" s="42">
        <f>IFERROR(VLOOKUP(A88,SEPTIEMBRE!A:D,4,FALSE),0)</f>
        <v>813604</v>
      </c>
      <c r="M88" s="42">
        <f>IFERROR(VLOOKUP(A88,OCTUBRE!A:D,4,FALSE),0)</f>
        <v>961458.03</v>
      </c>
      <c r="N88" s="42">
        <f>IFERROR(VLOOKUP(A88,'AJ OCT'!A:D,4,FALSE),0)</f>
        <v>38458.379999999997</v>
      </c>
      <c r="O88" s="42">
        <f t="shared" si="14"/>
        <v>999916.41</v>
      </c>
      <c r="P88" s="42">
        <f>IFERROR(VLOOKUP(A88,NOVIEMBRE!A:D,4,FALSE),0)</f>
        <v>737265.4</v>
      </c>
      <c r="Q88" s="42">
        <f>IFERROR(VLOOKUP(A88,'AJ NOVIEMBRE'!A:D,4,FALSE),0)</f>
        <v>13076.96</v>
      </c>
      <c r="R88" s="42">
        <f t="shared" si="15"/>
        <v>750342.36</v>
      </c>
      <c r="S88" s="42"/>
      <c r="T88" s="42">
        <f t="shared" si="16"/>
        <v>999916.41</v>
      </c>
      <c r="U88" s="14">
        <f t="shared" si="17"/>
        <v>184</v>
      </c>
      <c r="V88" s="10">
        <f t="shared" si="18"/>
        <v>499958.20500000002</v>
      </c>
      <c r="W88" s="24">
        <f t="shared" si="19"/>
        <v>97491.849975000005</v>
      </c>
      <c r="X88" s="22"/>
      <c r="Y88" s="23">
        <f t="shared" si="11"/>
        <v>402466.355025</v>
      </c>
      <c r="Z88" s="1">
        <f>IFERROR(VLOOKUP(A88,'NETOS SAC'!A:R,18,FALSE),0)</f>
        <v>402466</v>
      </c>
      <c r="AA88" s="1">
        <f t="shared" si="12"/>
        <v>0.3550249999971129</v>
      </c>
    </row>
    <row r="89" spans="1:27" x14ac:dyDescent="0.25">
      <c r="A89" s="86">
        <v>4997</v>
      </c>
      <c r="B89" s="85">
        <v>4997</v>
      </c>
      <c r="C89" s="85">
        <f t="shared" si="10"/>
        <v>0</v>
      </c>
      <c r="D89" s="85" t="s">
        <v>917</v>
      </c>
      <c r="E89" s="85" t="s">
        <v>918</v>
      </c>
      <c r="F89" s="85" t="s">
        <v>1549</v>
      </c>
      <c r="G89" s="87">
        <v>45110</v>
      </c>
      <c r="H89" s="42">
        <f>IFERROR(VLOOKUP(A89,JULIO!A:D,4,FALSE),0)</f>
        <v>796229.4</v>
      </c>
      <c r="I89" s="42">
        <f>IFERROR(VLOOKUP(A89,AGOSTO!A:D,4,FALSE),0)</f>
        <v>808852.2</v>
      </c>
      <c r="J89" s="42">
        <f>IFERROR(VLOOKUP(A89,'AJ AGO'!A:D,4,FALSE),0)</f>
        <v>0</v>
      </c>
      <c r="K89" s="42">
        <f t="shared" si="13"/>
        <v>808852.2</v>
      </c>
      <c r="L89" s="42">
        <f>IFERROR(VLOOKUP(A89,SEPTIEMBRE!A:D,4,FALSE),0)</f>
        <v>808561</v>
      </c>
      <c r="M89" s="42">
        <f>IFERROR(VLOOKUP(A89,OCTUBRE!A:D,4,FALSE),0)</f>
        <v>930937.8</v>
      </c>
      <c r="N89" s="42">
        <f>IFERROR(VLOOKUP(A89,'AJ OCT'!A:D,4,FALSE),0)</f>
        <v>37237.32</v>
      </c>
      <c r="O89" s="42">
        <f t="shared" si="14"/>
        <v>968175.12</v>
      </c>
      <c r="P89" s="42">
        <f>IFERROR(VLOOKUP(A89,NOVIEMBRE!A:D,4,FALSE),0)</f>
        <v>835650.4</v>
      </c>
      <c r="Q89" s="42">
        <f>IFERROR(VLOOKUP(A89,'AJ NOVIEMBRE'!A:D,4,FALSE),0)</f>
        <v>18272.169999999998</v>
      </c>
      <c r="R89" s="42">
        <f t="shared" si="15"/>
        <v>853922.57000000007</v>
      </c>
      <c r="S89" s="42"/>
      <c r="T89" s="42">
        <f t="shared" si="16"/>
        <v>968175.12</v>
      </c>
      <c r="U89" s="14">
        <f t="shared" si="17"/>
        <v>184</v>
      </c>
      <c r="V89" s="10">
        <f t="shared" si="18"/>
        <v>484087.56</v>
      </c>
      <c r="W89" s="24">
        <f t="shared" si="19"/>
        <v>94397.074200000003</v>
      </c>
      <c r="X89" s="22"/>
      <c r="Y89" s="23">
        <f t="shared" si="11"/>
        <v>389690.48580000002</v>
      </c>
      <c r="Z89" s="1">
        <f>IFERROR(VLOOKUP(A89,'NETOS SAC'!A:R,18,FALSE),0)</f>
        <v>389690</v>
      </c>
      <c r="AA89" s="1">
        <f t="shared" si="12"/>
        <v>0.48580000002402812</v>
      </c>
    </row>
    <row r="90" spans="1:27" x14ac:dyDescent="0.25">
      <c r="A90" s="86">
        <v>5007</v>
      </c>
      <c r="B90" s="85">
        <v>5007</v>
      </c>
      <c r="C90" s="85">
        <f t="shared" si="10"/>
        <v>0</v>
      </c>
      <c r="D90" s="85" t="s">
        <v>919</v>
      </c>
      <c r="E90" s="85" t="s">
        <v>920</v>
      </c>
      <c r="F90" s="85" t="s">
        <v>1549</v>
      </c>
      <c r="G90" s="87">
        <v>45002</v>
      </c>
      <c r="H90" s="42">
        <f>IFERROR(VLOOKUP(A90,JULIO!A:D,4,FALSE),0)</f>
        <v>1489773.63</v>
      </c>
      <c r="I90" s="42">
        <f>IFERROR(VLOOKUP(A90,AGOSTO!A:D,4,FALSE),0)</f>
        <v>1056021.8899999999</v>
      </c>
      <c r="J90" s="42">
        <f>IFERROR(VLOOKUP(A90,'AJ AGO'!A:D,4,FALSE),0)</f>
        <v>0</v>
      </c>
      <c r="K90" s="42">
        <f t="shared" si="13"/>
        <v>1056021.8899999999</v>
      </c>
      <c r="L90" s="42">
        <f>IFERROR(VLOOKUP(A90,SEPTIEMBRE!A:D,4,FALSE),0)</f>
        <v>1182045.1199999999</v>
      </c>
      <c r="M90" s="42">
        <f>IFERROR(VLOOKUP(A90,OCTUBRE!A:D,4,FALSE),0)</f>
        <v>1179783.8599999999</v>
      </c>
      <c r="N90" s="42">
        <f>IFERROR(VLOOKUP(A90,'AJ OCT'!A:D,4,FALSE),0)</f>
        <v>47191.31</v>
      </c>
      <c r="O90" s="42">
        <f t="shared" si="14"/>
        <v>1226975.17</v>
      </c>
      <c r="P90" s="42">
        <f>IFERROR(VLOOKUP(A90,NOVIEMBRE!A:D,4,FALSE),0)</f>
        <v>1139712.93</v>
      </c>
      <c r="Q90" s="42">
        <f>IFERROR(VLOOKUP(A90,'AJ NOVIEMBRE'!A:D,4,FALSE),0)</f>
        <v>24536.629999999997</v>
      </c>
      <c r="R90" s="42">
        <f t="shared" si="15"/>
        <v>1164249.5599999998</v>
      </c>
      <c r="S90" s="42"/>
      <c r="T90" s="42">
        <f t="shared" si="16"/>
        <v>1489773.63</v>
      </c>
      <c r="U90" s="14">
        <f t="shared" si="17"/>
        <v>184</v>
      </c>
      <c r="V90" s="10">
        <f t="shared" si="18"/>
        <v>744886.81499999994</v>
      </c>
      <c r="W90" s="24">
        <f t="shared" si="19"/>
        <v>145252.92892499999</v>
      </c>
      <c r="X90" s="22"/>
      <c r="Y90" s="23">
        <f t="shared" si="11"/>
        <v>599633.88607499993</v>
      </c>
      <c r="Z90" s="1">
        <f>IFERROR(VLOOKUP(A90,'NETOS SAC'!A:R,18,FALSE),0)</f>
        <v>599634</v>
      </c>
      <c r="AA90" s="1">
        <f t="shared" si="12"/>
        <v>-0.11392500007059425</v>
      </c>
    </row>
    <row r="91" spans="1:27" x14ac:dyDescent="0.25">
      <c r="A91" s="86">
        <v>5012</v>
      </c>
      <c r="B91" s="85">
        <v>5012</v>
      </c>
      <c r="C91" s="85">
        <f t="shared" si="10"/>
        <v>0</v>
      </c>
      <c r="D91" s="85" t="s">
        <v>887</v>
      </c>
      <c r="E91" s="85" t="s">
        <v>921</v>
      </c>
      <c r="F91" s="85" t="s">
        <v>1549</v>
      </c>
      <c r="G91" s="87">
        <v>45261</v>
      </c>
      <c r="H91" s="42">
        <f>IFERROR(VLOOKUP(A91,JULIO!A:D,4,FALSE),0)</f>
        <v>2540913.96</v>
      </c>
      <c r="I91" s="42">
        <f>IFERROR(VLOOKUP(A91,AGOSTO!A:D,4,FALSE),0)</f>
        <v>2134222.59</v>
      </c>
      <c r="J91" s="42">
        <f>IFERROR(VLOOKUP(A91,'AJ AGO'!A:D,4,FALSE),0)</f>
        <v>21182.61</v>
      </c>
      <c r="K91" s="42">
        <f t="shared" si="13"/>
        <v>2155405.1999999997</v>
      </c>
      <c r="L91" s="42">
        <f>IFERROR(VLOOKUP(A91,SEPTIEMBRE!A:D,4,FALSE),0)</f>
        <v>2092643.28</v>
      </c>
      <c r="M91" s="42">
        <f>IFERROR(VLOOKUP(A91,OCTUBRE!A:D,4,FALSE),0)</f>
        <v>2622884.4700000002</v>
      </c>
      <c r="N91" s="42">
        <f>IFERROR(VLOOKUP(A91,'AJ OCT'!A:D,4,FALSE),0)</f>
        <v>104915.5</v>
      </c>
      <c r="O91" s="42">
        <f t="shared" si="14"/>
        <v>2727799.97</v>
      </c>
      <c r="P91" s="42">
        <f>IFERROR(VLOOKUP(A91,NOVIEMBRE!A:D,4,FALSE),0)</f>
        <v>2807212.98</v>
      </c>
      <c r="Q91" s="42">
        <f>IFERROR(VLOOKUP(A91,'AJ NOVIEMBRE'!A:D,4,FALSE),0)</f>
        <v>50602.380000000005</v>
      </c>
      <c r="R91" s="42">
        <f t="shared" si="15"/>
        <v>2857815.36</v>
      </c>
      <c r="S91" s="42"/>
      <c r="T91" s="42">
        <f t="shared" si="16"/>
        <v>2857815.36</v>
      </c>
      <c r="U91" s="14">
        <f t="shared" si="17"/>
        <v>184</v>
      </c>
      <c r="V91" s="10">
        <f t="shared" si="18"/>
        <v>1428907.68</v>
      </c>
      <c r="W91" s="24">
        <f t="shared" si="19"/>
        <v>278636.9976</v>
      </c>
      <c r="X91" s="22"/>
      <c r="Y91" s="23">
        <f t="shared" si="11"/>
        <v>1150270.6823999998</v>
      </c>
      <c r="Z91" s="1">
        <f>IFERROR(VLOOKUP(A91,'NETOS SAC'!A:R,18,FALSE),0)</f>
        <v>1150271</v>
      </c>
      <c r="AA91" s="1">
        <f t="shared" si="12"/>
        <v>-0.31760000018402934</v>
      </c>
    </row>
    <row r="92" spans="1:27" x14ac:dyDescent="0.25">
      <c r="A92" s="86">
        <v>5028</v>
      </c>
      <c r="B92" s="85">
        <v>5028</v>
      </c>
      <c r="C92" s="85">
        <f t="shared" si="10"/>
        <v>0</v>
      </c>
      <c r="D92" s="85" t="s">
        <v>922</v>
      </c>
      <c r="E92" s="85" t="s">
        <v>923</v>
      </c>
      <c r="F92" s="85" t="s">
        <v>1549</v>
      </c>
      <c r="G92" s="87">
        <v>44896</v>
      </c>
      <c r="H92" s="42">
        <f>IFERROR(VLOOKUP(A92,JULIO!A:D,4,FALSE),0)</f>
        <v>812548.1</v>
      </c>
      <c r="I92" s="42">
        <f>IFERROR(VLOOKUP(A92,AGOSTO!A:D,4,FALSE),0)</f>
        <v>829566.4</v>
      </c>
      <c r="J92" s="42">
        <f>IFERROR(VLOOKUP(A92,'AJ AGO'!A:D,4,FALSE),0)</f>
        <v>0</v>
      </c>
      <c r="K92" s="42">
        <f t="shared" si="13"/>
        <v>829566.4</v>
      </c>
      <c r="L92" s="42">
        <f>IFERROR(VLOOKUP(A92,SEPTIEMBRE!A:D,4,FALSE),0)</f>
        <v>808561</v>
      </c>
      <c r="M92" s="42">
        <f>IFERROR(VLOOKUP(A92,OCTUBRE!A:D,4,FALSE),0)</f>
        <v>930937.8</v>
      </c>
      <c r="N92" s="42">
        <f>IFERROR(VLOOKUP(A92,'AJ OCT'!A:D,4,FALSE),0)</f>
        <v>37237.32</v>
      </c>
      <c r="O92" s="42">
        <f t="shared" si="14"/>
        <v>968175.12</v>
      </c>
      <c r="P92" s="42">
        <f>IFERROR(VLOOKUP(A92,NOVIEMBRE!A:D,4,FALSE),0)</f>
        <v>835650.4</v>
      </c>
      <c r="Q92" s="42">
        <f>IFERROR(VLOOKUP(A92,'AJ NOVIEMBRE'!A:D,4,FALSE),0)</f>
        <v>18272.169999999998</v>
      </c>
      <c r="R92" s="42">
        <f t="shared" si="15"/>
        <v>853922.57000000007</v>
      </c>
      <c r="S92" s="42"/>
      <c r="T92" s="42">
        <f t="shared" si="16"/>
        <v>968175.12</v>
      </c>
      <c r="U92" s="14">
        <f t="shared" si="17"/>
        <v>184</v>
      </c>
      <c r="V92" s="10">
        <f t="shared" si="18"/>
        <v>484087.56</v>
      </c>
      <c r="W92" s="24">
        <f t="shared" si="19"/>
        <v>94397.074200000003</v>
      </c>
      <c r="X92" s="22"/>
      <c r="Y92" s="23">
        <f t="shared" si="11"/>
        <v>389690.48580000002</v>
      </c>
      <c r="Z92" s="1">
        <f>IFERROR(VLOOKUP(A92,'NETOS SAC'!A:R,18,FALSE),0)</f>
        <v>389690</v>
      </c>
      <c r="AA92" s="1">
        <f t="shared" si="12"/>
        <v>0.48580000002402812</v>
      </c>
    </row>
    <row r="93" spans="1:27" x14ac:dyDescent="0.25">
      <c r="A93" s="86">
        <v>5044</v>
      </c>
      <c r="B93" s="85">
        <v>5044</v>
      </c>
      <c r="C93" s="85">
        <f t="shared" si="10"/>
        <v>0</v>
      </c>
      <c r="D93" s="85" t="s">
        <v>924</v>
      </c>
      <c r="E93" s="85" t="s">
        <v>925</v>
      </c>
      <c r="F93" s="85" t="s">
        <v>1572</v>
      </c>
      <c r="G93" s="87">
        <v>45261</v>
      </c>
      <c r="H93" s="42">
        <f>IFERROR(VLOOKUP(A93,JULIO!A:D,4,FALSE),0)</f>
        <v>828420.2</v>
      </c>
      <c r="I93" s="42">
        <f>IFERROR(VLOOKUP(A93,AGOSTO!A:D,4,FALSE),0)</f>
        <v>755535.6</v>
      </c>
      <c r="J93" s="42">
        <f>IFERROR(VLOOKUP(A93,'AJ AGO'!A:D,4,FALSE),0)</f>
        <v>0</v>
      </c>
      <c r="K93" s="42">
        <f t="shared" si="13"/>
        <v>755535.6</v>
      </c>
      <c r="L93" s="42">
        <f>IFERROR(VLOOKUP(A93,SEPTIEMBRE!A:D,4,FALSE),0)</f>
        <v>726020</v>
      </c>
      <c r="M93" s="42">
        <f>IFERROR(VLOOKUP(A93,OCTUBRE!A:D,4,FALSE),0)</f>
        <v>845060</v>
      </c>
      <c r="N93" s="42">
        <f>IFERROR(VLOOKUP(A93,'AJ OCT'!A:D,4,FALSE),0)</f>
        <v>33802.47</v>
      </c>
      <c r="O93" s="42">
        <f t="shared" si="14"/>
        <v>878862.47</v>
      </c>
      <c r="P93" s="42">
        <f>IFERROR(VLOOKUP(A93,NOVIEMBRE!A:D,4,FALSE),0)</f>
        <v>766047.3</v>
      </c>
      <c r="Q93" s="42">
        <f>IFERROR(VLOOKUP(A93,'AJ NOVIEMBRE'!A:D,4,FALSE),0)</f>
        <v>16690.73</v>
      </c>
      <c r="R93" s="42">
        <f t="shared" si="15"/>
        <v>782738.03</v>
      </c>
      <c r="S93" s="42"/>
      <c r="T93" s="42">
        <f t="shared" si="16"/>
        <v>878862.47</v>
      </c>
      <c r="U93" s="14">
        <f t="shared" si="17"/>
        <v>184</v>
      </c>
      <c r="V93" s="10">
        <f t="shared" si="18"/>
        <v>439431.23499999999</v>
      </c>
      <c r="W93" s="24">
        <f t="shared" si="19"/>
        <v>85689.090825000007</v>
      </c>
      <c r="X93" s="22"/>
      <c r="Y93" s="23">
        <f t="shared" si="11"/>
        <v>353742.14417499996</v>
      </c>
      <c r="Z93" s="1">
        <f>IFERROR(VLOOKUP(A93,'NETOS SAC'!A:R,18,FALSE),0)</f>
        <v>353742</v>
      </c>
      <c r="AA93" s="1">
        <f t="shared" si="12"/>
        <v>0.14417499996488914</v>
      </c>
    </row>
    <row r="94" spans="1:27" x14ac:dyDescent="0.25">
      <c r="A94" s="86">
        <v>5077</v>
      </c>
      <c r="B94" s="85">
        <v>5077</v>
      </c>
      <c r="C94" s="85">
        <f t="shared" si="10"/>
        <v>0</v>
      </c>
      <c r="D94" s="85" t="s">
        <v>926</v>
      </c>
      <c r="E94" s="85" t="s">
        <v>927</v>
      </c>
      <c r="F94" s="85" t="s">
        <v>1549</v>
      </c>
      <c r="G94" s="87">
        <v>45261</v>
      </c>
      <c r="H94" s="42">
        <f>IFERROR(VLOOKUP(A94,JULIO!A:D,4,FALSE),0)</f>
        <v>739843.4</v>
      </c>
      <c r="I94" s="42">
        <f>IFERROR(VLOOKUP(A94,AGOSTO!A:D,4,FALSE),0)</f>
        <v>736230.40000000002</v>
      </c>
      <c r="J94" s="42">
        <f>IFERROR(VLOOKUP(A94,'AJ AGO'!A:D,4,FALSE),0)</f>
        <v>0</v>
      </c>
      <c r="K94" s="42">
        <f t="shared" si="13"/>
        <v>736230.40000000002</v>
      </c>
      <c r="L94" s="42">
        <f>IFERROR(VLOOKUP(A94,SEPTIEMBRE!A:D,4,FALSE),0)</f>
        <v>788640</v>
      </c>
      <c r="M94" s="42">
        <f>IFERROR(VLOOKUP(A94,OCTUBRE!A:D,4,FALSE),0)</f>
        <v>984521.85</v>
      </c>
      <c r="N94" s="42">
        <f>IFERROR(VLOOKUP(A94,'AJ OCT'!A:D,4,FALSE),0)</f>
        <v>39380.28</v>
      </c>
      <c r="O94" s="42">
        <f t="shared" si="14"/>
        <v>1023902.13</v>
      </c>
      <c r="P94" s="42">
        <f>IFERROR(VLOOKUP(A94,NOVIEMBRE!A:D,4,FALSE),0)</f>
        <v>941223.39</v>
      </c>
      <c r="Q94" s="42">
        <f>IFERROR(VLOOKUP(A94,'AJ NOVIEMBRE'!A:D,4,FALSE),0)</f>
        <v>19568.89</v>
      </c>
      <c r="R94" s="42">
        <f t="shared" si="15"/>
        <v>960792.28</v>
      </c>
      <c r="S94" s="42"/>
      <c r="T94" s="42">
        <f t="shared" si="16"/>
        <v>1023902.13</v>
      </c>
      <c r="U94" s="14">
        <f t="shared" si="17"/>
        <v>184</v>
      </c>
      <c r="V94" s="10">
        <f t="shared" si="18"/>
        <v>511951.065</v>
      </c>
      <c r="W94" s="24">
        <f t="shared" si="19"/>
        <v>99830.457674999998</v>
      </c>
      <c r="X94" s="22"/>
      <c r="Y94" s="23">
        <f t="shared" si="11"/>
        <v>412120.60732499999</v>
      </c>
      <c r="Z94" s="1">
        <f>IFERROR(VLOOKUP(A94,'NETOS SAC'!A:R,18,FALSE),0)</f>
        <v>412121</v>
      </c>
      <c r="AA94" s="1">
        <f t="shared" si="12"/>
        <v>-0.39267500001005828</v>
      </c>
    </row>
    <row r="95" spans="1:27" x14ac:dyDescent="0.25">
      <c r="A95" s="86">
        <v>5094</v>
      </c>
      <c r="B95" s="85">
        <v>5094</v>
      </c>
      <c r="C95" s="85">
        <f t="shared" si="10"/>
        <v>0</v>
      </c>
      <c r="D95" s="85" t="s">
        <v>1389</v>
      </c>
      <c r="E95" s="85" t="s">
        <v>1390</v>
      </c>
      <c r="F95" s="85" t="s">
        <v>1549</v>
      </c>
      <c r="G95" s="87">
        <v>45446</v>
      </c>
      <c r="H95" s="42">
        <f>IFERROR(VLOOKUP(A95,JULIO!A:D,4,FALSE),0)</f>
        <v>867970.1</v>
      </c>
      <c r="I95" s="42">
        <f>IFERROR(VLOOKUP(A95,AGOSTO!A:D,4,FALSE),0)</f>
        <v>850350.1</v>
      </c>
      <c r="J95" s="42">
        <f>IFERROR(VLOOKUP(A95,'AJ AGO'!A:D,4,FALSE),0)</f>
        <v>0</v>
      </c>
      <c r="K95" s="42">
        <f t="shared" si="13"/>
        <v>850350.1</v>
      </c>
      <c r="L95" s="42">
        <f>IFERROR(VLOOKUP(A95,SEPTIEMBRE!A:D,4,FALSE),0)</f>
        <v>868404.6</v>
      </c>
      <c r="M95" s="42">
        <f>IFERROR(VLOOKUP(A95,OCTUBRE!A:D,4,FALSE),0)</f>
        <v>1014651.6</v>
      </c>
      <c r="N95" s="42">
        <f>IFERROR(VLOOKUP(A95,'AJ OCT'!A:D,4,FALSE),0)</f>
        <v>40586.020000000004</v>
      </c>
      <c r="O95" s="42">
        <f t="shared" si="14"/>
        <v>1055237.6199999999</v>
      </c>
      <c r="P95" s="42">
        <f>IFERROR(VLOOKUP(A95,NOVIEMBRE!A:D,4,FALSE),0)</f>
        <v>798330.45</v>
      </c>
      <c r="Q95" s="42">
        <f>IFERROR(VLOOKUP(A95,'AJ NOVIEMBRE'!A:D,4,FALSE),0)</f>
        <v>16469.650000000001</v>
      </c>
      <c r="R95" s="42">
        <f t="shared" si="15"/>
        <v>814800.1</v>
      </c>
      <c r="S95" s="42"/>
      <c r="T95" s="42">
        <f t="shared" si="16"/>
        <v>1055237.6199999999</v>
      </c>
      <c r="U95" s="14">
        <f t="shared" si="17"/>
        <v>184</v>
      </c>
      <c r="V95" s="10">
        <f t="shared" si="18"/>
        <v>527618.80999999994</v>
      </c>
      <c r="W95" s="24">
        <f t="shared" si="19"/>
        <v>102885.66794999999</v>
      </c>
      <c r="X95" s="22"/>
      <c r="Y95" s="23">
        <f t="shared" si="11"/>
        <v>424733.14204999997</v>
      </c>
      <c r="Z95" s="1">
        <f>IFERROR(VLOOKUP(A95,'NETOS SAC'!A:R,18,FALSE),0)</f>
        <v>424733</v>
      </c>
      <c r="AA95" s="1">
        <f t="shared" si="12"/>
        <v>0.14204999996582046</v>
      </c>
    </row>
    <row r="96" spans="1:27" x14ac:dyDescent="0.25">
      <c r="A96" s="86">
        <v>5156</v>
      </c>
      <c r="B96" s="85">
        <v>5156</v>
      </c>
      <c r="C96" s="85">
        <f t="shared" si="10"/>
        <v>0</v>
      </c>
      <c r="D96" s="85" t="s">
        <v>929</v>
      </c>
      <c r="E96" s="85" t="s">
        <v>930</v>
      </c>
      <c r="F96" s="85" t="s">
        <v>196</v>
      </c>
      <c r="G96" s="87">
        <v>42476</v>
      </c>
      <c r="H96" s="42">
        <f>IFERROR(VLOOKUP(A96,JULIO!A:D,4,FALSE),0)</f>
        <v>1009124.6</v>
      </c>
      <c r="I96" s="42">
        <f>IFERROR(VLOOKUP(A96,AGOSTO!A:D,4,FALSE),0)</f>
        <v>1059580.5</v>
      </c>
      <c r="J96" s="42">
        <f>IFERROR(VLOOKUP(A96,'AJ AGO'!A:D,4,FALSE),0)</f>
        <v>0</v>
      </c>
      <c r="K96" s="42">
        <f t="shared" si="13"/>
        <v>1059580.5</v>
      </c>
      <c r="L96" s="42">
        <f>IFERROR(VLOOKUP(A96,SEPTIEMBRE!A:D,4,FALSE),0)</f>
        <v>1101963.5</v>
      </c>
      <c r="M96" s="42">
        <f>IFERROR(VLOOKUP(A96,OCTUBRE!A:D,4,FALSE),0)</f>
        <v>1101963.5</v>
      </c>
      <c r="N96" s="42">
        <f>IFERROR(VLOOKUP(A96,'AJ OCT'!A:D,4,FALSE),0)</f>
        <v>44078.54</v>
      </c>
      <c r="O96" s="42">
        <f t="shared" si="14"/>
        <v>1146042.04</v>
      </c>
      <c r="P96" s="42">
        <f>IFERROR(VLOOKUP(A96,NOVIEMBRE!A:D,4,FALSE),0)</f>
        <v>400714</v>
      </c>
      <c r="Q96" s="42">
        <f>IFERROR(VLOOKUP(A96,'AJ NOVIEMBRE'!A:D,4,FALSE),0)</f>
        <v>0</v>
      </c>
      <c r="R96" s="42">
        <f t="shared" si="15"/>
        <v>400714</v>
      </c>
      <c r="S96" s="42"/>
      <c r="T96" s="42">
        <f t="shared" si="16"/>
        <v>1146042.04</v>
      </c>
      <c r="U96" s="14">
        <f t="shared" si="17"/>
        <v>184</v>
      </c>
      <c r="V96" s="10">
        <f t="shared" si="18"/>
        <v>573021.02</v>
      </c>
      <c r="W96" s="24">
        <f>V96*0.18</f>
        <v>103143.7836</v>
      </c>
      <c r="X96" s="22"/>
      <c r="Y96" s="23">
        <f t="shared" si="11"/>
        <v>469877.23640000005</v>
      </c>
      <c r="Z96" s="1">
        <f>IFERROR(VLOOKUP(A96,'NETOS SAC'!A:R,18,FALSE),0)</f>
        <v>469877</v>
      </c>
      <c r="AA96" s="1">
        <f t="shared" si="12"/>
        <v>0.23640000005252659</v>
      </c>
    </row>
    <row r="97" spans="1:27" x14ac:dyDescent="0.25">
      <c r="A97" s="86">
        <v>5183</v>
      </c>
      <c r="B97" s="85">
        <v>5183</v>
      </c>
      <c r="C97" s="85">
        <f t="shared" si="10"/>
        <v>0</v>
      </c>
      <c r="D97" s="85" t="s">
        <v>931</v>
      </c>
      <c r="E97" s="85" t="s">
        <v>932</v>
      </c>
      <c r="F97" s="85" t="s">
        <v>1549</v>
      </c>
      <c r="G97" s="87">
        <v>45261</v>
      </c>
      <c r="H97" s="42">
        <f>IFERROR(VLOOKUP(A97,JULIO!A:D,4,FALSE),0)</f>
        <v>903378.6</v>
      </c>
      <c r="I97" s="42">
        <f>IFERROR(VLOOKUP(A97,AGOSTO!A:D,4,FALSE),0)</f>
        <v>846608.8</v>
      </c>
      <c r="J97" s="42">
        <f>IFERROR(VLOOKUP(A97,'AJ AGO'!A:D,4,FALSE),0)</f>
        <v>0</v>
      </c>
      <c r="K97" s="42">
        <f t="shared" si="13"/>
        <v>846608.8</v>
      </c>
      <c r="L97" s="42">
        <f>IFERROR(VLOOKUP(A97,SEPTIEMBRE!A:D,4,FALSE),0)</f>
        <v>838819</v>
      </c>
      <c r="M97" s="42">
        <f>IFERROR(VLOOKUP(A97,OCTUBRE!A:D,4,FALSE),0)</f>
        <v>949092.6</v>
      </c>
      <c r="N97" s="42">
        <f>IFERROR(VLOOKUP(A97,'AJ OCT'!A:D,4,FALSE),0)</f>
        <v>37963.919999999998</v>
      </c>
      <c r="O97" s="42">
        <f t="shared" si="14"/>
        <v>987056.52</v>
      </c>
      <c r="P97" s="42">
        <f>IFERROR(VLOOKUP(A97,NOVIEMBRE!A:D,4,FALSE),0)</f>
        <v>910208.9</v>
      </c>
      <c r="Q97" s="42">
        <f>IFERROR(VLOOKUP(A97,'AJ NOVIEMBRE'!A:D,4,FALSE),0)</f>
        <v>18301.82</v>
      </c>
      <c r="R97" s="42">
        <f t="shared" si="15"/>
        <v>928510.72</v>
      </c>
      <c r="S97" s="42"/>
      <c r="T97" s="42">
        <f t="shared" si="16"/>
        <v>987056.52</v>
      </c>
      <c r="U97" s="14">
        <f t="shared" si="17"/>
        <v>184</v>
      </c>
      <c r="V97" s="10">
        <f t="shared" si="18"/>
        <v>493528.26000000007</v>
      </c>
      <c r="W97" s="24">
        <f t="shared" si="19"/>
        <v>96238.010700000013</v>
      </c>
      <c r="X97" s="22"/>
      <c r="Y97" s="23">
        <f t="shared" si="11"/>
        <v>397290.24930000002</v>
      </c>
      <c r="Z97" s="1">
        <f>IFERROR(VLOOKUP(A97,'NETOS SAC'!A:R,18,FALSE),0)</f>
        <v>397290</v>
      </c>
      <c r="AA97" s="1">
        <f t="shared" si="12"/>
        <v>0.24930000002495944</v>
      </c>
    </row>
    <row r="98" spans="1:27" x14ac:dyDescent="0.25">
      <c r="A98" s="86">
        <v>5206</v>
      </c>
      <c r="B98" s="85">
        <v>5206</v>
      </c>
      <c r="C98" s="85">
        <f t="shared" si="10"/>
        <v>0</v>
      </c>
      <c r="D98" s="85" t="s">
        <v>1389</v>
      </c>
      <c r="E98" s="85" t="s">
        <v>1592</v>
      </c>
      <c r="F98" s="85" t="s">
        <v>1548</v>
      </c>
      <c r="G98" s="87">
        <v>45516</v>
      </c>
      <c r="H98" s="42">
        <f>IFERROR(VLOOKUP(A98,JULIO!A:D,4,FALSE),0)</f>
        <v>0</v>
      </c>
      <c r="I98" s="42">
        <f>IFERROR(VLOOKUP(A98,AGOSTO!A:D,4,FALSE),0)</f>
        <v>303457.69</v>
      </c>
      <c r="J98" s="42">
        <f>IFERROR(VLOOKUP(A98,'AJ AGO'!A:D,4,FALSE),0)</f>
        <v>0</v>
      </c>
      <c r="K98" s="42">
        <f t="shared" si="13"/>
        <v>303457.69</v>
      </c>
      <c r="L98" s="42">
        <f>IFERROR(VLOOKUP(A98,SEPTIEMBRE!A:D,4,FALSE),0)</f>
        <v>1507677.12</v>
      </c>
      <c r="M98" s="42">
        <f>IFERROR(VLOOKUP(A98,OCTUBRE!A:D,4,FALSE),0)</f>
        <v>1681427.73</v>
      </c>
      <c r="N98" s="42">
        <f>IFERROR(VLOOKUP(A98,'AJ OCT'!A:D,4,FALSE),0)</f>
        <v>67257.53</v>
      </c>
      <c r="O98" s="42">
        <f t="shared" si="14"/>
        <v>1748685.26</v>
      </c>
      <c r="P98" s="42">
        <f>IFERROR(VLOOKUP(A98,NOVIEMBRE!A:D,4,FALSE),0)</f>
        <v>1494292.95</v>
      </c>
      <c r="Q98" s="42">
        <f>IFERROR(VLOOKUP(A98,'AJ NOVIEMBRE'!A:D,4,FALSE),0)</f>
        <v>37490.559999999998</v>
      </c>
      <c r="R98" s="42">
        <f t="shared" si="15"/>
        <v>1531783.51</v>
      </c>
      <c r="S98" s="42"/>
      <c r="T98" s="42">
        <f t="shared" si="16"/>
        <v>1748685.26</v>
      </c>
      <c r="U98" s="14">
        <f t="shared" si="17"/>
        <v>141</v>
      </c>
      <c r="V98" s="10">
        <f t="shared" si="18"/>
        <v>670012.55885869567</v>
      </c>
      <c r="W98" s="24">
        <f t="shared" si="19"/>
        <v>130652.44897744566</v>
      </c>
      <c r="X98" s="22"/>
      <c r="Y98" s="23">
        <f t="shared" si="11"/>
        <v>539360.10988124995</v>
      </c>
      <c r="Z98" s="1">
        <f>IFERROR(VLOOKUP(A98,'NETOS SAC'!A:R,18,FALSE),0)</f>
        <v>539360</v>
      </c>
      <c r="AA98" s="1">
        <f t="shared" si="12"/>
        <v>0.10988124995492399</v>
      </c>
    </row>
    <row r="99" spans="1:27" x14ac:dyDescent="0.25">
      <c r="A99" s="86">
        <v>5217</v>
      </c>
      <c r="B99" s="85">
        <v>5217</v>
      </c>
      <c r="C99" s="85">
        <f t="shared" si="10"/>
        <v>0</v>
      </c>
      <c r="D99" s="85" t="s">
        <v>933</v>
      </c>
      <c r="E99" s="85" t="s">
        <v>934</v>
      </c>
      <c r="F99" s="85" t="s">
        <v>1549</v>
      </c>
      <c r="G99" s="87">
        <v>45261</v>
      </c>
      <c r="H99" s="42">
        <f>IFERROR(VLOOKUP(A99,JULIO!A:D,4,FALSE),0)</f>
        <v>903378.6</v>
      </c>
      <c r="I99" s="42">
        <f>IFERROR(VLOOKUP(A99,AGOSTO!A:D,4,FALSE),0)</f>
        <v>961452.1</v>
      </c>
      <c r="J99" s="42">
        <f>IFERROR(VLOOKUP(A99,'AJ AGO'!A:D,4,FALSE),0)</f>
        <v>0</v>
      </c>
      <c r="K99" s="42">
        <f t="shared" si="13"/>
        <v>961452.1</v>
      </c>
      <c r="L99" s="42">
        <f>IFERROR(VLOOKUP(A99,SEPTIEMBRE!A:D,4,FALSE),0)</f>
        <v>943935.3</v>
      </c>
      <c r="M99" s="42">
        <f>IFERROR(VLOOKUP(A99,OCTUBRE!A:D,4,FALSE),0)</f>
        <v>1071227.3400000001</v>
      </c>
      <c r="N99" s="42">
        <f>IFERROR(VLOOKUP(A99,'AJ OCT'!A:D,4,FALSE),0)</f>
        <v>42849.560000000005</v>
      </c>
      <c r="O99" s="42">
        <f t="shared" si="14"/>
        <v>1114076.9000000001</v>
      </c>
      <c r="P99" s="42">
        <f>IFERROR(VLOOKUP(A99,NOVIEMBRE!A:D,4,FALSE),0)</f>
        <v>982419.73</v>
      </c>
      <c r="Q99" s="42">
        <f>IFERROR(VLOOKUP(A99,'AJ NOVIEMBRE'!A:D,4,FALSE),0)</f>
        <v>21309.439999999999</v>
      </c>
      <c r="R99" s="42">
        <f t="shared" si="15"/>
        <v>1003729.1699999999</v>
      </c>
      <c r="S99" s="42"/>
      <c r="T99" s="42">
        <f t="shared" si="16"/>
        <v>1114076.9000000001</v>
      </c>
      <c r="U99" s="14">
        <f t="shared" si="17"/>
        <v>184</v>
      </c>
      <c r="V99" s="10">
        <f t="shared" si="18"/>
        <v>557038.45000000007</v>
      </c>
      <c r="W99" s="24">
        <f t="shared" si="19"/>
        <v>108622.49775000002</v>
      </c>
      <c r="X99" s="22"/>
      <c r="Y99" s="23">
        <f t="shared" si="11"/>
        <v>448415.95225000003</v>
      </c>
      <c r="Z99" s="1">
        <f>IFERROR(VLOOKUP(A99,'NETOS SAC'!A:R,18,FALSE),0)</f>
        <v>448416</v>
      </c>
      <c r="AA99" s="1">
        <f t="shared" si="12"/>
        <v>-4.7749999968800694E-2</v>
      </c>
    </row>
    <row r="100" spans="1:27" x14ac:dyDescent="0.25">
      <c r="A100" s="86">
        <v>5222</v>
      </c>
      <c r="B100" s="85">
        <v>5222</v>
      </c>
      <c r="C100" s="85">
        <f t="shared" si="10"/>
        <v>0</v>
      </c>
      <c r="D100" s="85" t="s">
        <v>788</v>
      </c>
      <c r="E100" s="85" t="s">
        <v>936</v>
      </c>
      <c r="F100" s="85" t="s">
        <v>1549</v>
      </c>
      <c r="G100" s="87">
        <v>45261</v>
      </c>
      <c r="H100" s="42">
        <f>IFERROR(VLOOKUP(A100,JULIO!A:D,4,FALSE),0)</f>
        <v>845801.3</v>
      </c>
      <c r="I100" s="42">
        <f>IFERROR(VLOOKUP(A100,AGOSTO!A:D,4,FALSE),0)</f>
        <v>721353.4</v>
      </c>
      <c r="J100" s="42">
        <f>IFERROR(VLOOKUP(A100,'AJ AGO'!A:D,4,FALSE),0)</f>
        <v>0</v>
      </c>
      <c r="K100" s="42">
        <f t="shared" si="13"/>
        <v>721353.4</v>
      </c>
      <c r="L100" s="42">
        <f>IFERROR(VLOOKUP(A100,SEPTIEMBRE!A:D,4,FALSE),0)</f>
        <v>875128.6</v>
      </c>
      <c r="M100" s="42">
        <f>IFERROR(VLOOKUP(A100,OCTUBRE!A:D,4,FALSE),0)</f>
        <v>967247.4</v>
      </c>
      <c r="N100" s="42">
        <f>IFERROR(VLOOKUP(A100,'AJ OCT'!A:D,4,FALSE),0)</f>
        <v>38690.520000000004</v>
      </c>
      <c r="O100" s="42">
        <f t="shared" si="14"/>
        <v>1005937.92</v>
      </c>
      <c r="P100" s="42">
        <f>IFERROR(VLOOKUP(A100,NOVIEMBRE!A:D,4,FALSE),0)</f>
        <v>824714.6</v>
      </c>
      <c r="Q100" s="42">
        <f>IFERROR(VLOOKUP(A100,'AJ NOVIEMBRE'!A:D,4,FALSE),0)</f>
        <v>17631.13</v>
      </c>
      <c r="R100" s="42">
        <f t="shared" si="15"/>
        <v>842345.73</v>
      </c>
      <c r="S100" s="42"/>
      <c r="T100" s="42">
        <f t="shared" si="16"/>
        <v>1005937.92</v>
      </c>
      <c r="U100" s="14">
        <f t="shared" si="17"/>
        <v>184</v>
      </c>
      <c r="V100" s="10">
        <f t="shared" si="18"/>
        <v>502968.95999999996</v>
      </c>
      <c r="W100" s="24">
        <f t="shared" si="19"/>
        <v>98078.947199999995</v>
      </c>
      <c r="X100" s="22"/>
      <c r="Y100" s="23">
        <f t="shared" si="11"/>
        <v>404890.01279999997</v>
      </c>
      <c r="Z100" s="1">
        <f>IFERROR(VLOOKUP(A100,'NETOS SAC'!A:R,18,FALSE),0)</f>
        <v>404890</v>
      </c>
      <c r="AA100" s="1">
        <f t="shared" si="12"/>
        <v>1.2799999967683107E-2</v>
      </c>
    </row>
    <row r="101" spans="1:27" x14ac:dyDescent="0.25">
      <c r="A101" s="86">
        <v>5223</v>
      </c>
      <c r="B101" s="85">
        <v>5223</v>
      </c>
      <c r="C101" s="85">
        <f t="shared" si="10"/>
        <v>0</v>
      </c>
      <c r="D101" s="85" t="s">
        <v>937</v>
      </c>
      <c r="E101" s="85" t="s">
        <v>938</v>
      </c>
      <c r="F101" s="85" t="s">
        <v>1549</v>
      </c>
      <c r="G101" s="87">
        <v>45261</v>
      </c>
      <c r="H101" s="42">
        <f>IFERROR(VLOOKUP(A101,JULIO!A:D,4,FALSE),0)</f>
        <v>867970.1</v>
      </c>
      <c r="I101" s="42">
        <f>IFERROR(VLOOKUP(A101,AGOSTO!A:D,4,FALSE),0)</f>
        <v>694066.95</v>
      </c>
      <c r="J101" s="42">
        <f>IFERROR(VLOOKUP(A101,'AJ AGO'!A:D,4,FALSE),0)</f>
        <v>0</v>
      </c>
      <c r="K101" s="42">
        <f t="shared" si="13"/>
        <v>694066.95</v>
      </c>
      <c r="L101" s="42">
        <f>IFERROR(VLOOKUP(A101,SEPTIEMBRE!A:D,4,FALSE),0)</f>
        <v>838819</v>
      </c>
      <c r="M101" s="42">
        <f>IFERROR(VLOOKUP(A101,OCTUBRE!A:D,4,FALSE),0)</f>
        <v>1027931.5</v>
      </c>
      <c r="N101" s="42">
        <f>IFERROR(VLOOKUP(A101,'AJ OCT'!A:D,4,FALSE),0)</f>
        <v>32841.879999999997</v>
      </c>
      <c r="O101" s="42">
        <f t="shared" si="14"/>
        <v>1060773.3799999999</v>
      </c>
      <c r="P101" s="42">
        <f>IFERROR(VLOOKUP(A101,NOVIEMBRE!A:D,4,FALSE),0)</f>
        <v>894911.8</v>
      </c>
      <c r="Q101" s="42">
        <f>IFERROR(VLOOKUP(A101,'AJ NOVIEMBRE'!A:D,4,FALSE),0)</f>
        <v>14230.109999999999</v>
      </c>
      <c r="R101" s="42">
        <f t="shared" si="15"/>
        <v>909141.91</v>
      </c>
      <c r="S101" s="42"/>
      <c r="T101" s="42">
        <f t="shared" si="16"/>
        <v>1060773.3799999999</v>
      </c>
      <c r="U101" s="14">
        <f t="shared" si="17"/>
        <v>184</v>
      </c>
      <c r="V101" s="10">
        <f t="shared" si="18"/>
        <v>530386.68999999994</v>
      </c>
      <c r="W101" s="24">
        <f t="shared" si="19"/>
        <v>103425.40454999999</v>
      </c>
      <c r="X101" s="90">
        <f>426961.29*0.25</f>
        <v>106740.32249999999</v>
      </c>
      <c r="Y101" s="23">
        <f t="shared" si="11"/>
        <v>320220.96294999996</v>
      </c>
      <c r="Z101" s="1">
        <f>IFERROR(VLOOKUP(A101,'NETOS SAC'!A:R,18,FALSE),0)</f>
        <v>320221</v>
      </c>
      <c r="AA101" s="1">
        <f t="shared" si="12"/>
        <v>-3.7050000042654574E-2</v>
      </c>
    </row>
    <row r="102" spans="1:27" x14ac:dyDescent="0.25">
      <c r="A102" s="86">
        <v>5255</v>
      </c>
      <c r="B102" s="85">
        <v>5255</v>
      </c>
      <c r="C102" s="85">
        <f t="shared" si="10"/>
        <v>0</v>
      </c>
      <c r="D102" s="85" t="s">
        <v>939</v>
      </c>
      <c r="E102" s="85" t="s">
        <v>940</v>
      </c>
      <c r="F102" s="85" t="s">
        <v>1549</v>
      </c>
      <c r="G102" s="87">
        <v>45261</v>
      </c>
      <c r="H102" s="42">
        <f>IFERROR(VLOOKUP(A102,JULIO!A:D,4,FALSE),0)</f>
        <v>799616.3</v>
      </c>
      <c r="I102" s="42">
        <f>IFERROR(VLOOKUP(A102,AGOSTO!A:D,4,FALSE),0)</f>
        <v>829566.4</v>
      </c>
      <c r="J102" s="42">
        <f>IFERROR(VLOOKUP(A102,'AJ AGO'!A:D,4,FALSE),0)</f>
        <v>0</v>
      </c>
      <c r="K102" s="42">
        <f t="shared" si="13"/>
        <v>829566.4</v>
      </c>
      <c r="L102" s="42">
        <f>IFERROR(VLOOKUP(A102,SEPTIEMBRE!A:D,4,FALSE),0)</f>
        <v>796794</v>
      </c>
      <c r="M102" s="42">
        <f>IFERROR(VLOOKUP(A102,OCTUBRE!A:D,4,FALSE),0)</f>
        <v>961195.8</v>
      </c>
      <c r="N102" s="42">
        <f>IFERROR(VLOOKUP(A102,'AJ OCT'!A:D,4,FALSE),0)</f>
        <v>38448.31</v>
      </c>
      <c r="O102" s="42">
        <f t="shared" si="14"/>
        <v>999644.1100000001</v>
      </c>
      <c r="P102" s="42">
        <f>IFERROR(VLOOKUP(A102,NOVIEMBRE!A:D,4,FALSE),0)</f>
        <v>815982.7</v>
      </c>
      <c r="Q102" s="42">
        <f>IFERROR(VLOOKUP(A102,'AJ NOVIEMBRE'!A:D,4,FALSE),0)</f>
        <v>17534.2</v>
      </c>
      <c r="R102" s="42">
        <f t="shared" si="15"/>
        <v>833516.89999999991</v>
      </c>
      <c r="S102" s="42"/>
      <c r="T102" s="42">
        <f t="shared" si="16"/>
        <v>999644.1100000001</v>
      </c>
      <c r="U102" s="14">
        <f t="shared" si="17"/>
        <v>184</v>
      </c>
      <c r="V102" s="10">
        <f t="shared" si="18"/>
        <v>499822.05500000005</v>
      </c>
      <c r="W102" s="24">
        <f t="shared" si="19"/>
        <v>97465.300725000008</v>
      </c>
      <c r="X102" s="22"/>
      <c r="Y102" s="23">
        <f t="shared" si="11"/>
        <v>402356.75427500007</v>
      </c>
      <c r="Z102" s="1">
        <f>IFERROR(VLOOKUP(A102,'NETOS SAC'!A:R,18,FALSE),0)</f>
        <v>402357</v>
      </c>
      <c r="AA102" s="1">
        <f t="shared" si="12"/>
        <v>-0.24572499992791563</v>
      </c>
    </row>
    <row r="103" spans="1:27" x14ac:dyDescent="0.25">
      <c r="A103" s="86">
        <v>5257</v>
      </c>
      <c r="B103" s="85">
        <v>5257</v>
      </c>
      <c r="C103" s="85">
        <f t="shared" si="10"/>
        <v>0</v>
      </c>
      <c r="D103" s="85" t="s">
        <v>941</v>
      </c>
      <c r="E103" s="85" t="s">
        <v>942</v>
      </c>
      <c r="F103" s="85" t="s">
        <v>1549</v>
      </c>
      <c r="G103" s="87">
        <v>45324</v>
      </c>
      <c r="H103" s="42">
        <f>IFERROR(VLOOKUP(A103,JULIO!A:D,4,FALSE),0)</f>
        <v>1531485.87</v>
      </c>
      <c r="I103" s="42">
        <f>IFERROR(VLOOKUP(A103,AGOSTO!A:D,4,FALSE),0)</f>
        <v>1067557.0900000001</v>
      </c>
      <c r="J103" s="42">
        <f>IFERROR(VLOOKUP(A103,'AJ AGO'!A:D,4,FALSE),0)</f>
        <v>0</v>
      </c>
      <c r="K103" s="42">
        <f t="shared" si="13"/>
        <v>1067557.0900000001</v>
      </c>
      <c r="L103" s="42">
        <f>IFERROR(VLOOKUP(A103,SEPTIEMBRE!A:D,4,FALSE),0)</f>
        <v>1081346.92</v>
      </c>
      <c r="M103" s="42">
        <f>IFERROR(VLOOKUP(A103,OCTUBRE!A:D,4,FALSE),0)</f>
        <v>1262014.6499999999</v>
      </c>
      <c r="N103" s="42">
        <f>IFERROR(VLOOKUP(A103,'AJ OCT'!A:D,4,FALSE),0)</f>
        <v>50480.700000000004</v>
      </c>
      <c r="O103" s="42">
        <f t="shared" si="14"/>
        <v>1312495.3499999999</v>
      </c>
      <c r="P103" s="42">
        <f>IFERROR(VLOOKUP(A103,NOVIEMBRE!A:D,4,FALSE),0)</f>
        <v>1105414.2</v>
      </c>
      <c r="Q103" s="42">
        <f>IFERROR(VLOOKUP(A103,'AJ NOVIEMBRE'!A:D,4,FALSE),0)</f>
        <v>24125.57</v>
      </c>
      <c r="R103" s="42">
        <f t="shared" si="15"/>
        <v>1129539.77</v>
      </c>
      <c r="S103" s="42"/>
      <c r="T103" s="42">
        <f t="shared" si="16"/>
        <v>1531485.87</v>
      </c>
      <c r="U103" s="14">
        <f t="shared" si="17"/>
        <v>184</v>
      </c>
      <c r="V103" s="10">
        <f t="shared" si="18"/>
        <v>765742.93499999994</v>
      </c>
      <c r="W103" s="24">
        <f t="shared" si="19"/>
        <v>149319.872325</v>
      </c>
      <c r="X103" s="22"/>
      <c r="Y103" s="23">
        <f t="shared" si="11"/>
        <v>616423.06267499994</v>
      </c>
      <c r="Z103" s="1">
        <f>IFERROR(VLOOKUP(A103,'NETOS SAC'!A:R,18,FALSE),0)</f>
        <v>616423</v>
      </c>
      <c r="AA103" s="1">
        <f t="shared" si="12"/>
        <v>6.2674999935552478E-2</v>
      </c>
    </row>
    <row r="104" spans="1:27" x14ac:dyDescent="0.25">
      <c r="A104" s="86">
        <v>5271</v>
      </c>
      <c r="B104" s="85">
        <v>5271</v>
      </c>
      <c r="C104" s="85">
        <f t="shared" si="10"/>
        <v>0</v>
      </c>
      <c r="D104" s="85" t="s">
        <v>790</v>
      </c>
      <c r="E104" s="85" t="s">
        <v>943</v>
      </c>
      <c r="F104" s="85" t="s">
        <v>1549</v>
      </c>
      <c r="G104" s="87">
        <v>45261</v>
      </c>
      <c r="H104" s="42">
        <f>IFERROR(VLOOKUP(A104,JULIO!A:D,4,FALSE),0)</f>
        <v>1736668.5099999998</v>
      </c>
      <c r="I104" s="42">
        <f>IFERROR(VLOOKUP(A104,AGOSTO!A:D,4,FALSE),0)</f>
        <v>1316960.1200000001</v>
      </c>
      <c r="J104" s="42">
        <f>IFERROR(VLOOKUP(A104,'AJ AGO'!A:D,4,FALSE),0)</f>
        <v>0</v>
      </c>
      <c r="K104" s="42">
        <f t="shared" si="13"/>
        <v>1316960.1200000001</v>
      </c>
      <c r="L104" s="42">
        <f>IFERROR(VLOOKUP(A104,SEPTIEMBRE!A:D,4,FALSE),0)</f>
        <v>1123764.0699999998</v>
      </c>
      <c r="M104" s="42">
        <f>IFERROR(VLOOKUP(A104,OCTUBRE!A:D,4,FALSE),0)</f>
        <v>1029028.6599999999</v>
      </c>
      <c r="N104" s="42">
        <f>IFERROR(VLOOKUP(A104,'AJ OCT'!A:D,4,FALSE),0)</f>
        <v>41161.410000000003</v>
      </c>
      <c r="O104" s="42">
        <f t="shared" si="14"/>
        <v>1070190.0699999998</v>
      </c>
      <c r="P104" s="42">
        <f>IFERROR(VLOOKUP(A104,NOVIEMBRE!A:D,4,FALSE),0)</f>
        <v>889900.2</v>
      </c>
      <c r="Q104" s="42">
        <f>IFERROR(VLOOKUP(A104,'AJ NOVIEMBRE'!A:D,4,FALSE),0)</f>
        <v>19290.61</v>
      </c>
      <c r="R104" s="42">
        <f t="shared" si="15"/>
        <v>909190.80999999994</v>
      </c>
      <c r="S104" s="42"/>
      <c r="T104" s="42">
        <f t="shared" si="16"/>
        <v>1736668.5099999998</v>
      </c>
      <c r="U104" s="14">
        <f t="shared" si="17"/>
        <v>184</v>
      </c>
      <c r="V104" s="10">
        <f t="shared" si="18"/>
        <v>868334.25499999989</v>
      </c>
      <c r="W104" s="24">
        <f t="shared" si="19"/>
        <v>169325.17972499999</v>
      </c>
      <c r="X104" s="22"/>
      <c r="Y104" s="23">
        <f t="shared" si="11"/>
        <v>699009.07527499995</v>
      </c>
      <c r="Z104" s="1">
        <f>IFERROR(VLOOKUP(A104,'NETOS SAC'!A:R,18,FALSE),0)</f>
        <v>699009</v>
      </c>
      <c r="AA104" s="1">
        <f t="shared" si="12"/>
        <v>7.5274999951943755E-2</v>
      </c>
    </row>
    <row r="105" spans="1:27" x14ac:dyDescent="0.25">
      <c r="A105" s="86">
        <v>5361</v>
      </c>
      <c r="B105" s="85">
        <v>5361</v>
      </c>
      <c r="C105" s="85">
        <f t="shared" si="10"/>
        <v>0</v>
      </c>
      <c r="D105" s="85" t="s">
        <v>948</v>
      </c>
      <c r="E105" s="85" t="s">
        <v>949</v>
      </c>
      <c r="F105" s="85" t="s">
        <v>1549</v>
      </c>
      <c r="G105" s="87">
        <v>45390</v>
      </c>
      <c r="H105" s="42">
        <f>IFERROR(VLOOKUP(A105,JULIO!A:D,4,FALSE),0)</f>
        <v>867970.1</v>
      </c>
      <c r="I105" s="42">
        <f>IFERROR(VLOOKUP(A105,AGOSTO!A:D,4,FALSE),0)</f>
        <v>855130.15</v>
      </c>
      <c r="J105" s="42">
        <f>IFERROR(VLOOKUP(A105,'AJ AGO'!A:D,4,FALSE),0)</f>
        <v>0</v>
      </c>
      <c r="K105" s="42">
        <f t="shared" si="13"/>
        <v>855130.15</v>
      </c>
      <c r="L105" s="42">
        <f>IFERROR(VLOOKUP(A105,SEPTIEMBRE!A:D,4,FALSE),0)</f>
        <v>930937.8</v>
      </c>
      <c r="M105" s="42">
        <f>IFERROR(VLOOKUP(A105,OCTUBRE!A:D,4,FALSE),0)</f>
        <v>999858.8</v>
      </c>
      <c r="N105" s="42">
        <f>IFERROR(VLOOKUP(A105,'AJ OCT'!A:D,4,FALSE),0)</f>
        <v>39994.9</v>
      </c>
      <c r="O105" s="42">
        <f t="shared" si="14"/>
        <v>1039853.7000000001</v>
      </c>
      <c r="P105" s="42">
        <f>IFERROR(VLOOKUP(A105,NOVIEMBRE!A:D,4,FALSE),0)</f>
        <v>872455</v>
      </c>
      <c r="Q105" s="42">
        <f>IFERROR(VLOOKUP(A105,'AJ NOVIEMBRE'!A:D,4,FALSE),0)</f>
        <v>19593.68</v>
      </c>
      <c r="R105" s="42">
        <f t="shared" si="15"/>
        <v>892048.68</v>
      </c>
      <c r="S105" s="42"/>
      <c r="T105" s="42">
        <f t="shared" si="16"/>
        <v>1039853.7000000001</v>
      </c>
      <c r="U105" s="14">
        <f t="shared" si="17"/>
        <v>184</v>
      </c>
      <c r="V105" s="10">
        <f t="shared" si="18"/>
        <v>519926.85000000003</v>
      </c>
      <c r="W105" s="24">
        <f t="shared" si="19"/>
        <v>101385.73575000001</v>
      </c>
      <c r="X105" s="22"/>
      <c r="Y105" s="23">
        <f t="shared" si="11"/>
        <v>418541.11425000004</v>
      </c>
      <c r="Z105" s="1">
        <f>IFERROR(VLOOKUP(A105,'NETOS SAC'!A:R,18,FALSE),0)</f>
        <v>418541</v>
      </c>
      <c r="AA105" s="1">
        <f t="shared" si="12"/>
        <v>0.11425000004237518</v>
      </c>
    </row>
    <row r="106" spans="1:27" x14ac:dyDescent="0.25">
      <c r="A106" s="86">
        <v>5448</v>
      </c>
      <c r="B106" s="85">
        <v>5448</v>
      </c>
      <c r="C106" s="85">
        <f t="shared" si="10"/>
        <v>0</v>
      </c>
      <c r="D106" s="85" t="s">
        <v>953</v>
      </c>
      <c r="E106" s="85" t="s">
        <v>954</v>
      </c>
      <c r="F106" s="85" t="s">
        <v>1549</v>
      </c>
      <c r="G106" s="87">
        <v>45152</v>
      </c>
      <c r="H106" s="42">
        <f>IFERROR(VLOOKUP(A106,JULIO!A:D,4,FALSE),0)</f>
        <v>867970.1</v>
      </c>
      <c r="I106" s="42">
        <f>IFERROR(VLOOKUP(A106,AGOSTO!A:D,4,FALSE),0)</f>
        <v>873765.7</v>
      </c>
      <c r="J106" s="42">
        <f>IFERROR(VLOOKUP(A106,'AJ AGO'!A:D,4,FALSE),0)</f>
        <v>0</v>
      </c>
      <c r="K106" s="42">
        <f t="shared" si="13"/>
        <v>873765.7</v>
      </c>
      <c r="L106" s="42">
        <f>IFERROR(VLOOKUP(A106,SEPTIEMBRE!A:D,4,FALSE),0)</f>
        <v>1047263</v>
      </c>
      <c r="M106" s="42">
        <f>IFERROR(VLOOKUP(A106,OCTUBRE!A:D,4,FALSE),0)</f>
        <v>2414386.6800000002</v>
      </c>
      <c r="N106" s="42">
        <f>IFERROR(VLOOKUP(A106,'AJ OCT'!A:D,4,FALSE),0)</f>
        <v>96575.209999999992</v>
      </c>
      <c r="O106" s="42">
        <f t="shared" si="14"/>
        <v>2510961.89</v>
      </c>
      <c r="P106" s="42">
        <f>IFERROR(VLOOKUP(A106,NOVIEMBRE!A:D,4,FALSE),0)</f>
        <v>2289567.84</v>
      </c>
      <c r="Q106" s="42">
        <f>IFERROR(VLOOKUP(A106,'AJ NOVIEMBRE'!A:D,4,FALSE),0)</f>
        <v>47037.33</v>
      </c>
      <c r="R106" s="42">
        <f t="shared" si="15"/>
        <v>2336605.17</v>
      </c>
      <c r="S106" s="42"/>
      <c r="T106" s="42">
        <f t="shared" si="16"/>
        <v>2510961.89</v>
      </c>
      <c r="U106" s="14">
        <f t="shared" si="17"/>
        <v>184</v>
      </c>
      <c r="V106" s="10">
        <f t="shared" si="18"/>
        <v>1255480.9450000001</v>
      </c>
      <c r="W106" s="24">
        <f t="shared" si="19"/>
        <v>244818.78427500001</v>
      </c>
      <c r="X106" s="22"/>
      <c r="Y106" s="23">
        <f t="shared" si="11"/>
        <v>1010662.1607250001</v>
      </c>
      <c r="Z106" s="1">
        <f>IFERROR(VLOOKUP(A106,'NETOS SAC'!A:R,18,FALSE),0)</f>
        <v>1010662</v>
      </c>
      <c r="AA106" s="1">
        <f t="shared" si="12"/>
        <v>0.16072500008158386</v>
      </c>
    </row>
    <row r="107" spans="1:27" x14ac:dyDescent="0.25">
      <c r="A107" s="86">
        <v>5452</v>
      </c>
      <c r="B107" s="85">
        <v>5452</v>
      </c>
      <c r="C107" s="85">
        <f t="shared" si="10"/>
        <v>0</v>
      </c>
      <c r="D107" s="85" t="s">
        <v>955</v>
      </c>
      <c r="E107" s="85" t="s">
        <v>956</v>
      </c>
      <c r="F107" s="85" t="s">
        <v>1549</v>
      </c>
      <c r="G107" s="87">
        <v>45293</v>
      </c>
      <c r="H107" s="42">
        <f>IFERROR(VLOOKUP(A107,JULIO!A:D,4,FALSE),0)</f>
        <v>988742.85000000009</v>
      </c>
      <c r="I107" s="42">
        <f>IFERROR(VLOOKUP(A107,AGOSTO!A:D,4,FALSE),0)</f>
        <v>952806.96</v>
      </c>
      <c r="J107" s="42">
        <f>IFERROR(VLOOKUP(A107,'AJ AGO'!A:D,4,FALSE),0)</f>
        <v>0</v>
      </c>
      <c r="K107" s="42">
        <f t="shared" si="13"/>
        <v>952806.96</v>
      </c>
      <c r="L107" s="42">
        <f>IFERROR(VLOOKUP(A107,SEPTIEMBRE!A:D,4,FALSE),0)</f>
        <v>1072025.46</v>
      </c>
      <c r="M107" s="42">
        <f>IFERROR(VLOOKUP(A107,OCTUBRE!A:D,4,FALSE),0)</f>
        <v>1432453.23</v>
      </c>
      <c r="N107" s="42">
        <f>IFERROR(VLOOKUP(A107,'AJ OCT'!A:D,4,FALSE),0)</f>
        <v>57298.13</v>
      </c>
      <c r="O107" s="42">
        <f t="shared" si="14"/>
        <v>1489751.3599999999</v>
      </c>
      <c r="P107" s="42">
        <f>IFERROR(VLOOKUP(A107,NOVIEMBRE!A:D,4,FALSE),0)</f>
        <v>1351821.66</v>
      </c>
      <c r="Q107" s="42">
        <f>IFERROR(VLOOKUP(A107,'AJ NOVIEMBRE'!A:D,4,FALSE),0)</f>
        <v>33424.9</v>
      </c>
      <c r="R107" s="42">
        <f t="shared" si="15"/>
        <v>1385246.5599999998</v>
      </c>
      <c r="S107" s="42"/>
      <c r="T107" s="42">
        <f t="shared" si="16"/>
        <v>1489751.3599999999</v>
      </c>
      <c r="U107" s="14">
        <f t="shared" si="17"/>
        <v>184</v>
      </c>
      <c r="V107" s="10">
        <f t="shared" si="18"/>
        <v>744875.67999999993</v>
      </c>
      <c r="W107" s="24">
        <f t="shared" si="19"/>
        <v>145250.75759999998</v>
      </c>
      <c r="X107" s="22"/>
      <c r="Y107" s="23">
        <f t="shared" si="11"/>
        <v>599624.92239999992</v>
      </c>
      <c r="Z107" s="1">
        <f>IFERROR(VLOOKUP(A107,'NETOS SAC'!A:R,18,FALSE),0)</f>
        <v>599625</v>
      </c>
      <c r="AA107" s="1">
        <f t="shared" si="12"/>
        <v>-7.7600000076927245E-2</v>
      </c>
    </row>
    <row r="108" spans="1:27" x14ac:dyDescent="0.25">
      <c r="A108" s="86">
        <v>5511</v>
      </c>
      <c r="B108" s="85">
        <v>5511</v>
      </c>
      <c r="C108" s="85">
        <f t="shared" si="10"/>
        <v>0</v>
      </c>
      <c r="D108" s="85" t="s">
        <v>788</v>
      </c>
      <c r="E108" s="85" t="s">
        <v>1551</v>
      </c>
      <c r="F108" s="85" t="s">
        <v>1549</v>
      </c>
      <c r="G108" s="87">
        <v>45497</v>
      </c>
      <c r="H108" s="42">
        <f>IFERROR(VLOOKUP(A108,JULIO!A:D,4,FALSE),0)</f>
        <v>135783.9</v>
      </c>
      <c r="I108" s="42">
        <f>IFERROR(VLOOKUP(A108,AGOSTO!A:D,4,FALSE),0)</f>
        <v>958962.4</v>
      </c>
      <c r="J108" s="42">
        <f>IFERROR(VLOOKUP(A108,'AJ AGO'!A:D,4,FALSE),0)</f>
        <v>0</v>
      </c>
      <c r="K108" s="42">
        <f t="shared" si="13"/>
        <v>958962.4</v>
      </c>
      <c r="L108" s="42">
        <f>IFERROR(VLOOKUP(A108,SEPTIEMBRE!A:D,4,FALSE),0)</f>
        <v>874456.2</v>
      </c>
      <c r="M108" s="42">
        <f>IFERROR(VLOOKUP(A108,OCTUBRE!A:D,4,FALSE),0)</f>
        <v>1068779.8</v>
      </c>
      <c r="N108" s="42">
        <f>IFERROR(VLOOKUP(A108,'AJ OCT'!A:D,4,FALSE),0)</f>
        <v>42751.21</v>
      </c>
      <c r="O108" s="42">
        <f t="shared" si="14"/>
        <v>1111531.01</v>
      </c>
      <c r="P108" s="42">
        <f>IFERROR(VLOOKUP(A108,NOVIEMBRE!A:D,4,FALSE),0)</f>
        <v>962399.7</v>
      </c>
      <c r="Q108" s="42">
        <f>IFERROR(VLOOKUP(A108,'AJ NOVIEMBRE'!A:D,4,FALSE),0)</f>
        <v>21249.75</v>
      </c>
      <c r="R108" s="42">
        <f t="shared" si="15"/>
        <v>983649.45</v>
      </c>
      <c r="S108" s="42"/>
      <c r="T108" s="42">
        <f t="shared" si="16"/>
        <v>1111531.01</v>
      </c>
      <c r="U108" s="14">
        <f t="shared" si="17"/>
        <v>160</v>
      </c>
      <c r="V108" s="10">
        <f t="shared" si="18"/>
        <v>483274.35217391304</v>
      </c>
      <c r="W108" s="24">
        <f t="shared" si="19"/>
        <v>94238.49867391304</v>
      </c>
      <c r="X108" s="22"/>
      <c r="Y108" s="23">
        <f t="shared" si="11"/>
        <v>389035.85349999997</v>
      </c>
      <c r="Z108" s="1">
        <f>IFERROR(VLOOKUP(A108,'NETOS SAC'!A:R,18,FALSE),0)</f>
        <v>389036</v>
      </c>
      <c r="AA108" s="1">
        <f t="shared" si="12"/>
        <v>-0.14650000003166497</v>
      </c>
    </row>
    <row r="109" spans="1:27" x14ac:dyDescent="0.25">
      <c r="A109" s="86">
        <v>5524</v>
      </c>
      <c r="B109" s="85">
        <v>5524</v>
      </c>
      <c r="C109" s="85">
        <f t="shared" si="10"/>
        <v>0</v>
      </c>
      <c r="D109" s="85" t="s">
        <v>1594</v>
      </c>
      <c r="E109" s="85" t="s">
        <v>1595</v>
      </c>
      <c r="F109" s="85" t="s">
        <v>1549</v>
      </c>
      <c r="G109" s="87">
        <v>45618</v>
      </c>
      <c r="H109" s="42">
        <f>IFERROR(VLOOKUP(A109,JULIO!A:D,4,FALSE),0)</f>
        <v>0</v>
      </c>
      <c r="I109" s="42">
        <f>IFERROR(VLOOKUP(A109,AGOSTO!A:D,4,FALSE),0)</f>
        <v>0</v>
      </c>
      <c r="J109" s="42">
        <f>IFERROR(VLOOKUP(A109,'AJ AGO'!A:D,4,FALSE),0)</f>
        <v>0</v>
      </c>
      <c r="K109" s="42">
        <f t="shared" si="13"/>
        <v>0</v>
      </c>
      <c r="L109" s="42">
        <f>IFERROR(VLOOKUP(A109,SEPTIEMBRE!A:D,4,FALSE),0)</f>
        <v>0</v>
      </c>
      <c r="M109" s="42">
        <f>IFERROR(VLOOKUP(A109,OCTUBRE!A:D,4,FALSE),0)</f>
        <v>0</v>
      </c>
      <c r="N109" s="42">
        <f>IFERROR(VLOOKUP(A109,'AJ OCT'!A:D,4,FALSE),0)</f>
        <v>0</v>
      </c>
      <c r="O109" s="42">
        <f t="shared" si="14"/>
        <v>0</v>
      </c>
      <c r="P109" s="42">
        <f>IFERROR(VLOOKUP(A109,NOVIEMBRE!A:D,4,FALSE),0)</f>
        <v>220392.12</v>
      </c>
      <c r="Q109" s="42">
        <f>IFERROR(VLOOKUP(A109,'AJ NOVIEMBRE'!A:D,4,FALSE),0)</f>
        <v>0</v>
      </c>
      <c r="R109" s="42">
        <f t="shared" si="15"/>
        <v>220392.12</v>
      </c>
      <c r="S109" s="42"/>
      <c r="T109" s="42">
        <f t="shared" si="16"/>
        <v>220392.12</v>
      </c>
      <c r="U109" s="14">
        <f t="shared" si="17"/>
        <v>39</v>
      </c>
      <c r="V109" s="10">
        <f t="shared" si="18"/>
        <v>23356.773586956519</v>
      </c>
      <c r="W109" s="24">
        <f t="shared" si="19"/>
        <v>4554.5708494565215</v>
      </c>
      <c r="X109" s="22"/>
      <c r="Y109" s="23">
        <f t="shared" si="11"/>
        <v>18802.202737499996</v>
      </c>
      <c r="Z109" s="1">
        <f>IFERROR(VLOOKUP(A109,'NETOS SAC'!A:R,18,FALSE),0)</f>
        <v>18802</v>
      </c>
      <c r="AA109" s="1">
        <f t="shared" si="12"/>
        <v>0.20273749999614665</v>
      </c>
    </row>
    <row r="110" spans="1:27" x14ac:dyDescent="0.25">
      <c r="A110" s="86">
        <v>5656</v>
      </c>
      <c r="B110" s="85">
        <v>5656</v>
      </c>
      <c r="C110" s="85">
        <f t="shared" si="10"/>
        <v>0</v>
      </c>
      <c r="D110" s="85" t="s">
        <v>957</v>
      </c>
      <c r="E110" s="85" t="s">
        <v>958</v>
      </c>
      <c r="F110" s="85" t="s">
        <v>1549</v>
      </c>
      <c r="G110" s="87">
        <v>45261</v>
      </c>
      <c r="H110" s="42">
        <f>IFERROR(VLOOKUP(A110,JULIO!A:D,4,FALSE),0)</f>
        <v>813163.9</v>
      </c>
      <c r="I110" s="42">
        <f>IFERROR(VLOOKUP(A110,AGOSTO!A:D,4,FALSE),0)</f>
        <v>840650.8</v>
      </c>
      <c r="J110" s="42">
        <f>IFERROR(VLOOKUP(A110,'AJ AGO'!A:D,4,FALSE),0)</f>
        <v>0</v>
      </c>
      <c r="K110" s="42">
        <f t="shared" si="13"/>
        <v>840650.8</v>
      </c>
      <c r="L110" s="42">
        <f>IFERROR(VLOOKUP(A110,SEPTIEMBRE!A:D,4,FALSE),0)</f>
        <v>820664.2</v>
      </c>
      <c r="M110" s="42">
        <f>IFERROR(VLOOKUP(A110,OCTUBRE!A:D,4,FALSE),0)</f>
        <v>930937.8</v>
      </c>
      <c r="N110" s="42">
        <f>IFERROR(VLOOKUP(A110,'AJ OCT'!A:D,4,FALSE),0)</f>
        <v>37237.32</v>
      </c>
      <c r="O110" s="42">
        <f t="shared" si="14"/>
        <v>968175.12</v>
      </c>
      <c r="P110" s="42">
        <f>IFERROR(VLOOKUP(A110,NOVIEMBRE!A:D,4,FALSE),0)</f>
        <v>835650.4</v>
      </c>
      <c r="Q110" s="42">
        <f>IFERROR(VLOOKUP(A110,'AJ NOVIEMBRE'!A:D,4,FALSE),0)</f>
        <v>18272.169999999998</v>
      </c>
      <c r="R110" s="42">
        <f t="shared" si="15"/>
        <v>853922.57000000007</v>
      </c>
      <c r="S110" s="42"/>
      <c r="T110" s="42">
        <f t="shared" si="16"/>
        <v>968175.12</v>
      </c>
      <c r="U110" s="14">
        <f t="shared" si="17"/>
        <v>184</v>
      </c>
      <c r="V110" s="10">
        <f t="shared" si="18"/>
        <v>484087.56</v>
      </c>
      <c r="W110" s="24">
        <f t="shared" si="19"/>
        <v>94397.074200000003</v>
      </c>
      <c r="X110" s="22"/>
      <c r="Y110" s="23">
        <f t="shared" si="11"/>
        <v>389690.48580000002</v>
      </c>
      <c r="Z110" s="1">
        <f>IFERROR(VLOOKUP(A110,'NETOS SAC'!A:R,18,FALSE),0)</f>
        <v>389690</v>
      </c>
      <c r="AA110" s="1">
        <f t="shared" si="12"/>
        <v>0.48580000002402812</v>
      </c>
    </row>
    <row r="111" spans="1:27" x14ac:dyDescent="0.25">
      <c r="A111" s="86">
        <v>5716</v>
      </c>
      <c r="B111" s="85">
        <v>5716</v>
      </c>
      <c r="C111" s="85">
        <f t="shared" si="10"/>
        <v>0</v>
      </c>
      <c r="D111" s="85" t="s">
        <v>961</v>
      </c>
      <c r="E111" s="85" t="s">
        <v>808</v>
      </c>
      <c r="F111" s="85" t="s">
        <v>1549</v>
      </c>
      <c r="G111" s="87">
        <v>45026</v>
      </c>
      <c r="H111" s="42">
        <f>IFERROR(VLOOKUP(A111,JULIO!A:D,4,FALSE),0)</f>
        <v>750679.24</v>
      </c>
      <c r="I111" s="42">
        <f>IFERROR(VLOOKUP(A111,AGOSTO!A:D,4,FALSE),0)</f>
        <v>889175.04000000004</v>
      </c>
      <c r="J111" s="42">
        <f>IFERROR(VLOOKUP(A111,'AJ AGO'!A:D,4,FALSE),0)</f>
        <v>0</v>
      </c>
      <c r="K111" s="42">
        <f t="shared" si="13"/>
        <v>889175.04000000004</v>
      </c>
      <c r="L111" s="42">
        <f>IFERROR(VLOOKUP(A111,SEPTIEMBRE!A:D,4,FALSE),0)</f>
        <v>776612.62</v>
      </c>
      <c r="M111" s="42">
        <f>IFERROR(VLOOKUP(A111,OCTUBRE!A:D,4,FALSE),0)</f>
        <v>1078367.19</v>
      </c>
      <c r="N111" s="42">
        <f>IFERROR(VLOOKUP(A111,'AJ OCT'!A:D,4,FALSE),0)</f>
        <v>43135.280000000006</v>
      </c>
      <c r="O111" s="42">
        <f t="shared" si="14"/>
        <v>1121502.47</v>
      </c>
      <c r="P111" s="42">
        <f>IFERROR(VLOOKUP(A111,NOVIEMBRE!A:D,4,FALSE),0)</f>
        <v>968451.89999999991</v>
      </c>
      <c r="Q111" s="42">
        <f>IFERROR(VLOOKUP(A111,'AJ NOVIEMBRE'!A:D,4,FALSE),0)</f>
        <v>22257.239999999998</v>
      </c>
      <c r="R111" s="42">
        <f t="shared" si="15"/>
        <v>990709.1399999999</v>
      </c>
      <c r="S111" s="42"/>
      <c r="T111" s="42">
        <f t="shared" si="16"/>
        <v>1121502.47</v>
      </c>
      <c r="U111" s="14">
        <f t="shared" si="17"/>
        <v>184</v>
      </c>
      <c r="V111" s="10">
        <f t="shared" si="18"/>
        <v>560751.23499999999</v>
      </c>
      <c r="W111" s="24">
        <f t="shared" si="19"/>
        <v>109346.490825</v>
      </c>
      <c r="X111" s="22"/>
      <c r="Y111" s="23">
        <f t="shared" si="11"/>
        <v>451404.744175</v>
      </c>
      <c r="Z111" s="1">
        <f>IFERROR(VLOOKUP(A111,'NETOS SAC'!A:R,18,FALSE),0)</f>
        <v>451405</v>
      </c>
      <c r="AA111" s="1">
        <f t="shared" si="12"/>
        <v>-0.25582500000018626</v>
      </c>
    </row>
    <row r="112" spans="1:27" x14ac:dyDescent="0.25">
      <c r="A112" s="86">
        <v>5728</v>
      </c>
      <c r="B112" s="85">
        <v>5728</v>
      </c>
      <c r="C112" s="85">
        <f t="shared" si="10"/>
        <v>0</v>
      </c>
      <c r="D112" s="85" t="s">
        <v>809</v>
      </c>
      <c r="E112" s="85" t="s">
        <v>1393</v>
      </c>
      <c r="F112" s="85" t="s">
        <v>1548</v>
      </c>
      <c r="G112" s="87">
        <v>45446</v>
      </c>
      <c r="H112" s="42">
        <f>IFERROR(VLOOKUP(A112,JULIO!A:D,4,FALSE),0)</f>
        <v>1002065.55</v>
      </c>
      <c r="I112" s="42">
        <f>IFERROR(VLOOKUP(A112,AGOSTO!A:D,4,FALSE),0)</f>
        <v>956326.9</v>
      </c>
      <c r="J112" s="42">
        <f>IFERROR(VLOOKUP(A112,'AJ AGO'!A:D,4,FALSE),0)</f>
        <v>0</v>
      </c>
      <c r="K112" s="42">
        <f t="shared" si="13"/>
        <v>956326.9</v>
      </c>
      <c r="L112" s="42">
        <f>IFERROR(VLOOKUP(A112,SEPTIEMBRE!A:D,4,FALSE),0)</f>
        <v>1002086.7</v>
      </c>
      <c r="M112" s="42">
        <f>IFERROR(VLOOKUP(A112,OCTUBRE!A:D,4,FALSE),0)</f>
        <v>1147891.3999999999</v>
      </c>
      <c r="N112" s="42">
        <f>IFERROR(VLOOKUP(A112,'AJ OCT'!A:D,4,FALSE),0)</f>
        <v>45915.51</v>
      </c>
      <c r="O112" s="42">
        <f t="shared" si="14"/>
        <v>1193806.9099999999</v>
      </c>
      <c r="P112" s="42">
        <f>IFERROR(VLOOKUP(A112,NOVIEMBRE!A:D,4,FALSE),0)</f>
        <v>980720</v>
      </c>
      <c r="Q112" s="42">
        <f>IFERROR(VLOOKUP(A112,'AJ NOVIEMBRE'!A:D,4,FALSE),0)</f>
        <v>21535.34</v>
      </c>
      <c r="R112" s="42">
        <f t="shared" si="15"/>
        <v>1002255.34</v>
      </c>
      <c r="S112" s="42"/>
      <c r="T112" s="42">
        <f t="shared" si="16"/>
        <v>1193806.9099999999</v>
      </c>
      <c r="U112" s="14">
        <f t="shared" si="17"/>
        <v>184</v>
      </c>
      <c r="V112" s="10">
        <f t="shared" si="18"/>
        <v>596903.45499999996</v>
      </c>
      <c r="W112" s="24">
        <f t="shared" si="19"/>
        <v>116396.173725</v>
      </c>
      <c r="X112" s="22"/>
      <c r="Y112" s="23">
        <f t="shared" si="11"/>
        <v>480507.28127499996</v>
      </c>
      <c r="Z112" s="1">
        <f>IFERROR(VLOOKUP(A112,'NETOS SAC'!A:R,18,FALSE),0)</f>
        <v>480507</v>
      </c>
      <c r="AA112" s="1">
        <f t="shared" si="12"/>
        <v>0.28127499995753169</v>
      </c>
    </row>
    <row r="113" spans="1:27" x14ac:dyDescent="0.25">
      <c r="A113" s="86">
        <v>5788</v>
      </c>
      <c r="B113" s="85">
        <v>5788</v>
      </c>
      <c r="C113" s="85">
        <f t="shared" si="10"/>
        <v>0</v>
      </c>
      <c r="D113" s="85" t="s">
        <v>772</v>
      </c>
      <c r="E113" s="85" t="s">
        <v>964</v>
      </c>
      <c r="F113" s="85" t="s">
        <v>1549</v>
      </c>
      <c r="G113" s="87">
        <v>45110</v>
      </c>
      <c r="H113" s="42">
        <f>IFERROR(VLOOKUP(A113,JULIO!A:D,4,FALSE),0)</f>
        <v>867970.1</v>
      </c>
      <c r="I113" s="42">
        <f>IFERROR(VLOOKUP(A113,AGOSTO!A:D,4,FALSE),0)</f>
        <v>821253.1</v>
      </c>
      <c r="J113" s="42">
        <f>IFERROR(VLOOKUP(A113,'AJ AGO'!A:D,4,FALSE),0)</f>
        <v>0</v>
      </c>
      <c r="K113" s="42">
        <f t="shared" si="13"/>
        <v>821253.1</v>
      </c>
      <c r="L113" s="42">
        <f>IFERROR(VLOOKUP(A113,SEPTIEMBRE!A:D,4,FALSE),0)</f>
        <v>892274.8</v>
      </c>
      <c r="M113" s="42">
        <f>IFERROR(VLOOKUP(A113,OCTUBRE!A:D,4,FALSE),0)</f>
        <v>1030116.8</v>
      </c>
      <c r="N113" s="42">
        <f>IFERROR(VLOOKUP(A113,'AJ OCT'!A:D,4,FALSE),0)</f>
        <v>32911.909999999996</v>
      </c>
      <c r="O113" s="42">
        <f t="shared" si="14"/>
        <v>1063028.71</v>
      </c>
      <c r="P113" s="42">
        <f>IFERROR(VLOOKUP(A113,NOVIEMBRE!A:D,4,FALSE),0)</f>
        <v>835650.4</v>
      </c>
      <c r="Q113" s="42">
        <f>IFERROR(VLOOKUP(A113,'AJ NOVIEMBRE'!A:D,4,FALSE),0)</f>
        <v>14722.100000000002</v>
      </c>
      <c r="R113" s="42">
        <f t="shared" si="15"/>
        <v>850372.5</v>
      </c>
      <c r="S113" s="42"/>
      <c r="T113" s="42">
        <f t="shared" si="16"/>
        <v>1063028.71</v>
      </c>
      <c r="U113" s="14">
        <f t="shared" si="17"/>
        <v>184</v>
      </c>
      <c r="V113" s="10">
        <f t="shared" si="18"/>
        <v>531514.35499999998</v>
      </c>
      <c r="W113" s="24">
        <f t="shared" si="19"/>
        <v>103645.299225</v>
      </c>
      <c r="X113" s="90">
        <f>427869.06*0.25</f>
        <v>106967.265</v>
      </c>
      <c r="Y113" s="23">
        <f t="shared" si="11"/>
        <v>320901.790775</v>
      </c>
      <c r="Z113" s="1">
        <f>IFERROR(VLOOKUP(A113,'NETOS SAC'!A:R,18,FALSE),0)</f>
        <v>320902</v>
      </c>
      <c r="AA113" s="1">
        <f t="shared" si="12"/>
        <v>-0.20922499999869615</v>
      </c>
    </row>
    <row r="114" spans="1:27" x14ac:dyDescent="0.25">
      <c r="A114" s="86">
        <v>5831</v>
      </c>
      <c r="B114" s="85">
        <v>5831</v>
      </c>
      <c r="C114" s="85">
        <f t="shared" si="10"/>
        <v>0</v>
      </c>
      <c r="D114" s="85" t="s">
        <v>969</v>
      </c>
      <c r="E114" s="85" t="s">
        <v>970</v>
      </c>
      <c r="F114" s="85" t="s">
        <v>1549</v>
      </c>
      <c r="G114" s="87">
        <v>45261</v>
      </c>
      <c r="H114" s="42">
        <f>IFERROR(VLOOKUP(A114,JULIO!A:D,4,FALSE),0)</f>
        <v>1008001.7999999999</v>
      </c>
      <c r="I114" s="42">
        <f>IFERROR(VLOOKUP(A114,AGOSTO!A:D,4,FALSE),0)</f>
        <v>1114545.92</v>
      </c>
      <c r="J114" s="42">
        <f>IFERROR(VLOOKUP(A114,'AJ AGO'!A:D,4,FALSE),0)</f>
        <v>0</v>
      </c>
      <c r="K114" s="42">
        <f t="shared" si="13"/>
        <v>1114545.92</v>
      </c>
      <c r="L114" s="42">
        <f>IFERROR(VLOOKUP(A114,SEPTIEMBRE!A:D,4,FALSE),0)</f>
        <v>1294662.24</v>
      </c>
      <c r="M114" s="42">
        <f>IFERROR(VLOOKUP(A114,OCTUBRE!A:D,4,FALSE),0)</f>
        <v>1504547.0099999998</v>
      </c>
      <c r="N114" s="42">
        <f>IFERROR(VLOOKUP(A114,'AJ OCT'!A:D,4,FALSE),0)</f>
        <v>60181.45</v>
      </c>
      <c r="O114" s="42">
        <f t="shared" si="14"/>
        <v>1564728.4599999997</v>
      </c>
      <c r="P114" s="42">
        <f>IFERROR(VLOOKUP(A114,NOVIEMBRE!A:D,4,FALSE),0)</f>
        <v>1397826.63</v>
      </c>
      <c r="Q114" s="42">
        <f>IFERROR(VLOOKUP(A114,'AJ NOVIEMBRE'!A:D,4,FALSE),0)</f>
        <v>34307.979999999996</v>
      </c>
      <c r="R114" s="42">
        <f t="shared" si="15"/>
        <v>1432134.6099999999</v>
      </c>
      <c r="S114" s="42"/>
      <c r="T114" s="42">
        <f t="shared" si="16"/>
        <v>1564728.4599999997</v>
      </c>
      <c r="U114" s="14">
        <f t="shared" si="17"/>
        <v>184</v>
      </c>
      <c r="V114" s="10">
        <f t="shared" si="18"/>
        <v>782364.22999999986</v>
      </c>
      <c r="W114" s="24">
        <f t="shared" si="19"/>
        <v>152561.02484999999</v>
      </c>
      <c r="X114" s="22"/>
      <c r="Y114" s="23">
        <f t="shared" si="11"/>
        <v>629803.20514999982</v>
      </c>
      <c r="Z114" s="1">
        <f>IFERROR(VLOOKUP(A114,'NETOS SAC'!A:R,18,FALSE),0)</f>
        <v>629803</v>
      </c>
      <c r="AA114" s="1">
        <f t="shared" si="12"/>
        <v>0.20514999981969595</v>
      </c>
    </row>
    <row r="115" spans="1:27" x14ac:dyDescent="0.25">
      <c r="A115" s="86">
        <v>5853</v>
      </c>
      <c r="B115" s="85">
        <v>5853</v>
      </c>
      <c r="C115" s="85">
        <f t="shared" si="10"/>
        <v>0</v>
      </c>
      <c r="D115" s="85" t="s">
        <v>922</v>
      </c>
      <c r="E115" s="85" t="s">
        <v>973</v>
      </c>
      <c r="F115" s="85" t="s">
        <v>1549</v>
      </c>
      <c r="G115" s="87">
        <v>45419</v>
      </c>
      <c r="H115" s="42">
        <f>IFERROR(VLOOKUP(A115,JULIO!A:D,4,FALSE),0)</f>
        <v>988742.85000000009</v>
      </c>
      <c r="I115" s="42">
        <f>IFERROR(VLOOKUP(A115,AGOSTO!A:D,4,FALSE),0)</f>
        <v>952806.96</v>
      </c>
      <c r="J115" s="42">
        <f>IFERROR(VLOOKUP(A115,'AJ AGO'!A:D,4,FALSE),0)</f>
        <v>0</v>
      </c>
      <c r="K115" s="42">
        <f t="shared" si="13"/>
        <v>952806.96</v>
      </c>
      <c r="L115" s="42">
        <f>IFERROR(VLOOKUP(A115,SEPTIEMBRE!A:D,4,FALSE),0)</f>
        <v>1431505.52</v>
      </c>
      <c r="M115" s="42">
        <f>IFERROR(VLOOKUP(A115,OCTUBRE!A:D,4,FALSE),0)</f>
        <v>2414386.6800000002</v>
      </c>
      <c r="N115" s="42">
        <f>IFERROR(VLOOKUP(A115,'AJ OCT'!A:D,4,FALSE),0)</f>
        <v>73252.45</v>
      </c>
      <c r="O115" s="42">
        <f t="shared" si="14"/>
        <v>2487639.1300000004</v>
      </c>
      <c r="P115" s="42">
        <f>IFERROR(VLOOKUP(A115,NOVIEMBRE!A:D,4,FALSE),0)</f>
        <v>1652854.1099999999</v>
      </c>
      <c r="Q115" s="42">
        <f>IFERROR(VLOOKUP(A115,'AJ NOVIEMBRE'!A:D,4,FALSE),0)</f>
        <v>35678.33</v>
      </c>
      <c r="R115" s="42">
        <f t="shared" si="15"/>
        <v>1688532.44</v>
      </c>
      <c r="S115" s="42"/>
      <c r="T115" s="42">
        <f t="shared" si="16"/>
        <v>2487639.1300000004</v>
      </c>
      <c r="U115" s="14">
        <f t="shared" si="17"/>
        <v>184</v>
      </c>
      <c r="V115" s="10">
        <f t="shared" si="18"/>
        <v>1243819.5650000002</v>
      </c>
      <c r="W115" s="24">
        <f t="shared" si="19"/>
        <v>242544.81517500005</v>
      </c>
      <c r="X115" s="90">
        <f>1001274.75*0.3</f>
        <v>300382.42499999999</v>
      </c>
      <c r="Y115" s="23">
        <f t="shared" si="11"/>
        <v>700892.32482500002</v>
      </c>
      <c r="Z115" s="1">
        <f>IFERROR(VLOOKUP(A115,'NETOS SAC'!A:R,18,FALSE),0)</f>
        <v>700892</v>
      </c>
      <c r="AA115" s="1">
        <f t="shared" si="12"/>
        <v>0.32482500001788139</v>
      </c>
    </row>
    <row r="116" spans="1:27" x14ac:dyDescent="0.25">
      <c r="A116" s="86">
        <v>5966</v>
      </c>
      <c r="B116" s="85">
        <v>5966</v>
      </c>
      <c r="C116" s="85">
        <f t="shared" si="10"/>
        <v>0</v>
      </c>
      <c r="D116" s="85" t="s">
        <v>890</v>
      </c>
      <c r="E116" s="85" t="s">
        <v>978</v>
      </c>
      <c r="F116" s="85" t="s">
        <v>1549</v>
      </c>
      <c r="G116" s="87">
        <v>45261</v>
      </c>
      <c r="H116" s="42">
        <f>IFERROR(VLOOKUP(A116,JULIO!A:D,4,FALSE),0)</f>
        <v>1959241.6</v>
      </c>
      <c r="I116" s="42">
        <f>IFERROR(VLOOKUP(A116,AGOSTO!A:D,4,FALSE),0)</f>
        <v>1903734.15</v>
      </c>
      <c r="J116" s="42">
        <f>IFERROR(VLOOKUP(A116,'AJ AGO'!A:D,4,FALSE),0)</f>
        <v>21182.61</v>
      </c>
      <c r="K116" s="42">
        <f t="shared" si="13"/>
        <v>1924916.76</v>
      </c>
      <c r="L116" s="42">
        <f>IFERROR(VLOOKUP(A116,SEPTIEMBRE!A:D,4,FALSE),0)</f>
        <v>1916420.69</v>
      </c>
      <c r="M116" s="42">
        <f>IFERROR(VLOOKUP(A116,OCTUBRE!A:D,4,FALSE),0)</f>
        <v>2442990.5699999998</v>
      </c>
      <c r="N116" s="42">
        <f>IFERROR(VLOOKUP(A116,'AJ OCT'!A:D,4,FALSE),0)</f>
        <v>97719.32</v>
      </c>
      <c r="O116" s="42">
        <f t="shared" si="14"/>
        <v>2540709.8899999997</v>
      </c>
      <c r="P116" s="42">
        <f>IFERROR(VLOOKUP(A116,NOVIEMBRE!A:D,4,FALSE),0)</f>
        <v>1918766.14</v>
      </c>
      <c r="Q116" s="42">
        <f>IFERROR(VLOOKUP(A116,'AJ NOVIEMBRE'!A:D,4,FALSE),0)</f>
        <v>32251</v>
      </c>
      <c r="R116" s="42">
        <f t="shared" si="15"/>
        <v>1951017.14</v>
      </c>
      <c r="S116" s="42"/>
      <c r="T116" s="42">
        <f t="shared" si="16"/>
        <v>2540709.8899999997</v>
      </c>
      <c r="U116" s="14">
        <f t="shared" si="17"/>
        <v>184</v>
      </c>
      <c r="V116" s="10">
        <f t="shared" si="18"/>
        <v>1270354.9449999998</v>
      </c>
      <c r="W116" s="24">
        <f t="shared" si="19"/>
        <v>247719.21427499998</v>
      </c>
      <c r="X116" s="22"/>
      <c r="Y116" s="23">
        <f t="shared" si="11"/>
        <v>1022635.7307249999</v>
      </c>
      <c r="Z116" s="1">
        <f>IFERROR(VLOOKUP(A116,'NETOS SAC'!A:R,18,FALSE),0)</f>
        <v>1022636</v>
      </c>
      <c r="AA116" s="1">
        <f t="shared" si="12"/>
        <v>-0.26927500008605421</v>
      </c>
    </row>
    <row r="117" spans="1:27" x14ac:dyDescent="0.25">
      <c r="A117" s="86">
        <v>6109</v>
      </c>
      <c r="B117" s="85">
        <v>6109</v>
      </c>
      <c r="C117" s="85">
        <f t="shared" si="10"/>
        <v>0</v>
      </c>
      <c r="D117" s="85" t="s">
        <v>821</v>
      </c>
      <c r="E117" s="85" t="s">
        <v>981</v>
      </c>
      <c r="F117" s="85" t="s">
        <v>1549</v>
      </c>
      <c r="G117" s="87">
        <v>45261</v>
      </c>
      <c r="H117" s="42">
        <f>IFERROR(VLOOKUP(A117,JULIO!A:D,4,FALSE),0)</f>
        <v>714943.8</v>
      </c>
      <c r="I117" s="42">
        <f>IFERROR(VLOOKUP(A117,AGOSTO!A:D,4,FALSE),0)</f>
        <v>840928</v>
      </c>
      <c r="J117" s="42">
        <f>IFERROR(VLOOKUP(A117,'AJ AGO'!A:D,4,FALSE),0)</f>
        <v>0</v>
      </c>
      <c r="K117" s="42">
        <f t="shared" si="13"/>
        <v>840928</v>
      </c>
      <c r="L117" s="42">
        <f>IFERROR(VLOOKUP(A117,SEPTIEMBRE!A:D,4,FALSE),0)</f>
        <v>900007.4</v>
      </c>
      <c r="M117" s="42">
        <f>IFERROR(VLOOKUP(A117,OCTUBRE!A:D,4,FALSE),0)</f>
        <v>992126.2</v>
      </c>
      <c r="N117" s="42">
        <f>IFERROR(VLOOKUP(A117,'AJ OCT'!A:D,4,FALSE),0)</f>
        <v>39685.58</v>
      </c>
      <c r="O117" s="42">
        <f t="shared" si="14"/>
        <v>1031811.7799999999</v>
      </c>
      <c r="P117" s="42">
        <f>IFERROR(VLOOKUP(A117,NOVIEMBRE!A:D,4,FALSE),0)</f>
        <v>739633.6</v>
      </c>
      <c r="Q117" s="42">
        <f>IFERROR(VLOOKUP(A117,'AJ NOVIEMBRE'!A:D,4,FALSE),0)</f>
        <v>18370.260000000002</v>
      </c>
      <c r="R117" s="42">
        <f t="shared" si="15"/>
        <v>758003.86</v>
      </c>
      <c r="S117" s="42"/>
      <c r="T117" s="42">
        <f t="shared" si="16"/>
        <v>1031811.7799999999</v>
      </c>
      <c r="U117" s="14">
        <f t="shared" si="17"/>
        <v>184</v>
      </c>
      <c r="V117" s="10">
        <f t="shared" si="18"/>
        <v>515905.88999999996</v>
      </c>
      <c r="W117" s="24">
        <f t="shared" si="19"/>
        <v>100601.64855</v>
      </c>
      <c r="X117" s="22"/>
      <c r="Y117" s="23">
        <f t="shared" si="11"/>
        <v>415304.24144999997</v>
      </c>
      <c r="Z117" s="1">
        <f>IFERROR(VLOOKUP(A117,'NETOS SAC'!A:R,18,FALSE),0)</f>
        <v>415304</v>
      </c>
      <c r="AA117" s="1">
        <f t="shared" si="12"/>
        <v>0.24144999997224659</v>
      </c>
    </row>
    <row r="118" spans="1:27" x14ac:dyDescent="0.25">
      <c r="A118" s="86">
        <v>6132</v>
      </c>
      <c r="B118" s="85">
        <v>6132</v>
      </c>
      <c r="C118" s="85">
        <f t="shared" si="10"/>
        <v>0</v>
      </c>
      <c r="D118" s="85" t="s">
        <v>805</v>
      </c>
      <c r="E118" s="85" t="s">
        <v>982</v>
      </c>
      <c r="F118" s="85" t="s">
        <v>1549</v>
      </c>
      <c r="G118" s="87">
        <v>45261</v>
      </c>
      <c r="H118" s="42">
        <f>IFERROR(VLOOKUP(A118,JULIO!A:D,4,FALSE),0)</f>
        <v>794843.85</v>
      </c>
      <c r="I118" s="42">
        <f>IFERROR(VLOOKUP(A118,AGOSTO!A:D,4,FALSE),0)</f>
        <v>880070.05</v>
      </c>
      <c r="J118" s="42">
        <f>IFERROR(VLOOKUP(A118,'AJ AGO'!A:D,4,FALSE),0)</f>
        <v>0</v>
      </c>
      <c r="K118" s="42">
        <f t="shared" si="13"/>
        <v>880070.05</v>
      </c>
      <c r="L118" s="42">
        <f>IFERROR(VLOOKUP(A118,SEPTIEMBRE!A:D,4,FALSE),0)</f>
        <v>869077</v>
      </c>
      <c r="M118" s="42">
        <f>IFERROR(VLOOKUP(A118,OCTUBRE!A:D,4,FALSE),0)</f>
        <v>1019358.4</v>
      </c>
      <c r="N118" s="42">
        <f>IFERROR(VLOOKUP(A118,'AJ OCT'!A:D,4,FALSE),0)</f>
        <v>40774</v>
      </c>
      <c r="O118" s="42">
        <f t="shared" si="14"/>
        <v>1060132.3999999999</v>
      </c>
      <c r="P118" s="42">
        <f>IFERROR(VLOOKUP(A118,NOVIEMBRE!A:D,4,FALSE),0)</f>
        <v>835650.4</v>
      </c>
      <c r="Q118" s="42">
        <f>IFERROR(VLOOKUP(A118,'AJ NOVIEMBRE'!A:D,4,FALSE),0)</f>
        <v>18413.740000000002</v>
      </c>
      <c r="R118" s="42">
        <f t="shared" si="15"/>
        <v>854064.14</v>
      </c>
      <c r="S118" s="42"/>
      <c r="T118" s="42">
        <f t="shared" si="16"/>
        <v>1060132.3999999999</v>
      </c>
      <c r="U118" s="14">
        <f t="shared" si="17"/>
        <v>184</v>
      </c>
      <c r="V118" s="10">
        <f t="shared" si="18"/>
        <v>530066.19999999995</v>
      </c>
      <c r="W118" s="24">
        <f t="shared" si="19"/>
        <v>103362.909</v>
      </c>
      <c r="X118" s="22"/>
      <c r="Y118" s="23">
        <f t="shared" si="11"/>
        <v>426703.29099999997</v>
      </c>
      <c r="Z118" s="1">
        <f>IFERROR(VLOOKUP(A118,'NETOS SAC'!A:R,18,FALSE),0)</f>
        <v>426703</v>
      </c>
      <c r="AA118" s="1">
        <f t="shared" si="12"/>
        <v>0.29099999996833503</v>
      </c>
    </row>
    <row r="119" spans="1:27" x14ac:dyDescent="0.25">
      <c r="A119" s="86">
        <v>6154</v>
      </c>
      <c r="B119" s="85">
        <v>6154</v>
      </c>
      <c r="C119" s="85">
        <f t="shared" si="10"/>
        <v>0</v>
      </c>
      <c r="D119" s="85" t="s">
        <v>984</v>
      </c>
      <c r="E119" s="85" t="s">
        <v>985</v>
      </c>
      <c r="F119" s="85" t="s">
        <v>1549</v>
      </c>
      <c r="G119" s="87">
        <v>45166</v>
      </c>
      <c r="H119" s="42">
        <f>IFERROR(VLOOKUP(A119,JULIO!A:D,4,FALSE),0)</f>
        <v>854422.5</v>
      </c>
      <c r="I119" s="42">
        <f>IFERROR(VLOOKUP(A119,AGOSTO!A:D,4,FALSE),0)</f>
        <v>925339.2</v>
      </c>
      <c r="J119" s="42">
        <f>IFERROR(VLOOKUP(A119,'AJ AGO'!A:D,4,FALSE),0)</f>
        <v>0</v>
      </c>
      <c r="K119" s="42">
        <f t="shared" si="13"/>
        <v>925339.2</v>
      </c>
      <c r="L119" s="42">
        <f>IFERROR(VLOOKUP(A119,SEPTIEMBRE!A:D,4,FALSE),0)</f>
        <v>946403</v>
      </c>
      <c r="M119" s="42">
        <f>IFERROR(VLOOKUP(A119,OCTUBRE!A:D,4,FALSE),0)</f>
        <v>1068779.8</v>
      </c>
      <c r="N119" s="42">
        <f>IFERROR(VLOOKUP(A119,'AJ OCT'!A:D,4,FALSE),0)</f>
        <v>42751.49</v>
      </c>
      <c r="O119" s="42">
        <f t="shared" si="14"/>
        <v>1111531.29</v>
      </c>
      <c r="P119" s="42">
        <f>IFERROR(VLOOKUP(A119,NOVIEMBRE!A:D,4,FALSE),0)</f>
        <v>1698703.07</v>
      </c>
      <c r="Q119" s="42">
        <f>IFERROR(VLOOKUP(A119,'AJ NOVIEMBRE'!A:D,4,FALSE),0)</f>
        <v>21249.75</v>
      </c>
      <c r="R119" s="42">
        <f t="shared" si="15"/>
        <v>1719952.82</v>
      </c>
      <c r="S119" s="42"/>
      <c r="T119" s="42">
        <f t="shared" si="16"/>
        <v>1719952.82</v>
      </c>
      <c r="U119" s="14">
        <f t="shared" si="17"/>
        <v>184</v>
      </c>
      <c r="V119" s="10">
        <f t="shared" si="18"/>
        <v>859976.41</v>
      </c>
      <c r="W119" s="24">
        <f t="shared" si="19"/>
        <v>167695.39995000002</v>
      </c>
      <c r="X119" s="22"/>
      <c r="Y119" s="23">
        <f t="shared" si="11"/>
        <v>692281.01005000004</v>
      </c>
      <c r="Z119" s="1">
        <f>IFERROR(VLOOKUP(A119,'NETOS SAC'!A:R,18,FALSE),0)</f>
        <v>692281</v>
      </c>
      <c r="AA119" s="1">
        <f t="shared" si="12"/>
        <v>1.0050000040791929E-2</v>
      </c>
    </row>
    <row r="120" spans="1:27" x14ac:dyDescent="0.25">
      <c r="A120" s="86">
        <v>6156</v>
      </c>
      <c r="B120" s="85">
        <v>6156</v>
      </c>
      <c r="C120" s="85">
        <f t="shared" si="10"/>
        <v>0</v>
      </c>
      <c r="D120" s="85" t="s">
        <v>986</v>
      </c>
      <c r="E120" s="85" t="s">
        <v>987</v>
      </c>
      <c r="F120" s="85" t="s">
        <v>1549</v>
      </c>
      <c r="G120" s="87">
        <v>45252</v>
      </c>
      <c r="H120" s="42">
        <f>IFERROR(VLOOKUP(A120,JULIO!A:D,4,FALSE),0)</f>
        <v>913524.2</v>
      </c>
      <c r="I120" s="42">
        <f>IFERROR(VLOOKUP(A120,AGOSTO!A:D,4,FALSE),0)</f>
        <v>845608.95</v>
      </c>
      <c r="J120" s="42">
        <f>IFERROR(VLOOKUP(A120,'AJ AGO'!A:D,4,FALSE),0)</f>
        <v>0</v>
      </c>
      <c r="K120" s="42">
        <f t="shared" si="13"/>
        <v>845608.95</v>
      </c>
      <c r="L120" s="42">
        <f>IFERROR(VLOOKUP(A120,SEPTIEMBRE!A:D,4,FALSE),0)</f>
        <v>907740</v>
      </c>
      <c r="M120" s="42">
        <f>IFERROR(VLOOKUP(A120,OCTUBRE!A:D,4,FALSE),0)</f>
        <v>981367.8</v>
      </c>
      <c r="N120" s="42">
        <f>IFERROR(VLOOKUP(A120,'AJ OCT'!A:D,4,FALSE),0)</f>
        <v>39254.660000000003</v>
      </c>
      <c r="O120" s="42">
        <f t="shared" si="14"/>
        <v>1020622.4600000001</v>
      </c>
      <c r="P120" s="42">
        <f>IFERROR(VLOOKUP(A120,NOVIEMBRE!A:D,4,FALSE),0)</f>
        <v>962399.7</v>
      </c>
      <c r="Q120" s="42">
        <f>IFERROR(VLOOKUP(A120,'AJ NOVIEMBRE'!A:D,4,FALSE),0)</f>
        <v>21110.46</v>
      </c>
      <c r="R120" s="42">
        <f t="shared" si="15"/>
        <v>983510.15999999992</v>
      </c>
      <c r="S120" s="42"/>
      <c r="T120" s="42">
        <f t="shared" si="16"/>
        <v>1020622.4600000001</v>
      </c>
      <c r="U120" s="14">
        <f t="shared" si="17"/>
        <v>184</v>
      </c>
      <c r="V120" s="10">
        <f t="shared" si="18"/>
        <v>510311.23000000004</v>
      </c>
      <c r="W120" s="24">
        <f t="shared" si="19"/>
        <v>99510.68985000001</v>
      </c>
      <c r="X120" s="22"/>
      <c r="Y120" s="23">
        <f t="shared" si="11"/>
        <v>410800.54015000002</v>
      </c>
      <c r="Z120" s="1">
        <f>IFERROR(VLOOKUP(A120,'NETOS SAC'!A:R,18,FALSE),0)</f>
        <v>410801</v>
      </c>
      <c r="AA120" s="1">
        <f t="shared" si="12"/>
        <v>-0.45984999998472631</v>
      </c>
    </row>
    <row r="121" spans="1:27" x14ac:dyDescent="0.25">
      <c r="A121" s="86">
        <v>6162</v>
      </c>
      <c r="B121" s="85">
        <v>6162</v>
      </c>
      <c r="C121" s="85">
        <f t="shared" si="10"/>
        <v>0</v>
      </c>
      <c r="D121" s="85" t="s">
        <v>988</v>
      </c>
      <c r="E121" s="85" t="s">
        <v>989</v>
      </c>
      <c r="F121" s="85" t="s">
        <v>1572</v>
      </c>
      <c r="G121" s="87">
        <v>45261</v>
      </c>
      <c r="H121" s="42">
        <f>IFERROR(VLOOKUP(A121,JULIO!A:D,4,FALSE),0)</f>
        <v>746089.2</v>
      </c>
      <c r="I121" s="42">
        <f>IFERROR(VLOOKUP(A121,AGOSTO!A:D,4,FALSE),0)</f>
        <v>755535.6</v>
      </c>
      <c r="J121" s="42">
        <f>IFERROR(VLOOKUP(A121,'AJ AGO'!A:D,4,FALSE),0)</f>
        <v>0</v>
      </c>
      <c r="K121" s="42">
        <f t="shared" si="13"/>
        <v>755535.6</v>
      </c>
      <c r="L121" s="42">
        <f>IFERROR(VLOOKUP(A121,SEPTIEMBRE!A:D,4,FALSE),0)</f>
        <v>795460</v>
      </c>
      <c r="M121" s="42">
        <f>IFERROR(VLOOKUP(A121,OCTUBRE!A:D,4,FALSE),0)</f>
        <v>879160</v>
      </c>
      <c r="N121" s="42">
        <f>IFERROR(VLOOKUP(A121,'AJ OCT'!A:D,4,FALSE),0)</f>
        <v>35166.450000000004</v>
      </c>
      <c r="O121" s="42">
        <f t="shared" si="14"/>
        <v>914326.45</v>
      </c>
      <c r="P121" s="42">
        <f>IFERROR(VLOOKUP(A121,NOVIEMBRE!A:D,4,FALSE),0)</f>
        <v>786507.3</v>
      </c>
      <c r="Q121" s="42">
        <f>IFERROR(VLOOKUP(A121,'AJ NOVIEMBRE'!A:D,4,FALSE),0)</f>
        <v>17563.96</v>
      </c>
      <c r="R121" s="42">
        <f t="shared" si="15"/>
        <v>804071.26</v>
      </c>
      <c r="S121" s="42"/>
      <c r="T121" s="42">
        <f t="shared" si="16"/>
        <v>914326.45</v>
      </c>
      <c r="U121" s="14">
        <f t="shared" si="17"/>
        <v>184</v>
      </c>
      <c r="V121" s="10">
        <f t="shared" si="18"/>
        <v>457163.22499999998</v>
      </c>
      <c r="W121" s="24">
        <f t="shared" si="19"/>
        <v>89146.828874999992</v>
      </c>
      <c r="X121" s="22"/>
      <c r="Y121" s="23">
        <f t="shared" si="11"/>
        <v>368016.39612499997</v>
      </c>
      <c r="Z121" s="1">
        <f>IFERROR(VLOOKUP(A121,'NETOS SAC'!A:R,18,FALSE),0)</f>
        <v>368016</v>
      </c>
      <c r="AA121" s="1">
        <f t="shared" si="12"/>
        <v>0.39612499997019768</v>
      </c>
    </row>
    <row r="122" spans="1:27" x14ac:dyDescent="0.25">
      <c r="A122" s="86">
        <v>6198</v>
      </c>
      <c r="B122" s="85">
        <v>6198</v>
      </c>
      <c r="C122" s="85">
        <f t="shared" si="10"/>
        <v>0</v>
      </c>
      <c r="D122" s="85" t="s">
        <v>990</v>
      </c>
      <c r="E122" s="85" t="s">
        <v>991</v>
      </c>
      <c r="F122" s="85" t="s">
        <v>1572</v>
      </c>
      <c r="G122" s="87">
        <v>45261</v>
      </c>
      <c r="H122" s="42">
        <f>IFERROR(VLOOKUP(A122,JULIO!A:D,4,FALSE),0)</f>
        <v>754038.4</v>
      </c>
      <c r="I122" s="42">
        <f>IFERROR(VLOOKUP(A122,AGOSTO!A:D,4,FALSE),0)</f>
        <v>772768.7</v>
      </c>
      <c r="J122" s="42">
        <f>IFERROR(VLOOKUP(A122,'AJ AGO'!A:D,4,FALSE),0)</f>
        <v>0</v>
      </c>
      <c r="K122" s="42">
        <f t="shared" si="13"/>
        <v>772768.7</v>
      </c>
      <c r="L122" s="42">
        <f>IFERROR(VLOOKUP(A122,SEPTIEMBRE!A:D,4,FALSE),0)</f>
        <v>740900</v>
      </c>
      <c r="M122" s="42">
        <f>IFERROR(VLOOKUP(A122,OCTUBRE!A:D,4,FALSE),0)</f>
        <v>776860</v>
      </c>
      <c r="N122" s="42">
        <f>IFERROR(VLOOKUP(A122,'AJ OCT'!A:D,4,FALSE),0)</f>
        <v>31074.5</v>
      </c>
      <c r="O122" s="42">
        <f t="shared" si="14"/>
        <v>807934.5</v>
      </c>
      <c r="P122" s="42">
        <f>IFERROR(VLOOKUP(A122,NOVIEMBRE!A:D,4,FALSE),0)</f>
        <v>842215.3</v>
      </c>
      <c r="Q122" s="42">
        <f>IFERROR(VLOOKUP(A122,'AJ NOVIEMBRE'!A:D,4,FALSE),0)</f>
        <v>19457.25</v>
      </c>
      <c r="R122" s="42">
        <f t="shared" si="15"/>
        <v>861672.55</v>
      </c>
      <c r="S122" s="42"/>
      <c r="T122" s="42">
        <f t="shared" si="16"/>
        <v>861672.55</v>
      </c>
      <c r="U122" s="14">
        <f t="shared" si="17"/>
        <v>184</v>
      </c>
      <c r="V122" s="10">
        <f t="shared" si="18"/>
        <v>430836.27500000002</v>
      </c>
      <c r="W122" s="24">
        <f t="shared" si="19"/>
        <v>84013.073625000005</v>
      </c>
      <c r="X122" s="22"/>
      <c r="Y122" s="23">
        <f t="shared" si="11"/>
        <v>346823.201375</v>
      </c>
      <c r="Z122" s="1">
        <f>IFERROR(VLOOKUP(A122,'NETOS SAC'!A:R,18,FALSE),0)</f>
        <v>346823</v>
      </c>
      <c r="AA122" s="1">
        <f t="shared" si="12"/>
        <v>0.20137500000419095</v>
      </c>
    </row>
    <row r="123" spans="1:27" x14ac:dyDescent="0.25">
      <c r="A123" s="86">
        <v>6232</v>
      </c>
      <c r="B123" s="85">
        <v>6232</v>
      </c>
      <c r="C123" s="85">
        <f t="shared" si="10"/>
        <v>0</v>
      </c>
      <c r="D123" s="85" t="s">
        <v>993</v>
      </c>
      <c r="E123" s="85" t="s">
        <v>994</v>
      </c>
      <c r="F123" s="85" t="s">
        <v>1572</v>
      </c>
      <c r="G123" s="87">
        <v>45160</v>
      </c>
      <c r="H123" s="42">
        <f>IFERROR(VLOOKUP(A123,JULIO!A:D,4,FALSE),0)</f>
        <v>798894.6</v>
      </c>
      <c r="I123" s="42">
        <f>IFERROR(VLOOKUP(A123,AGOSTO!A:D,4,FALSE),0)</f>
        <v>812997.4</v>
      </c>
      <c r="J123" s="42">
        <f>IFERROR(VLOOKUP(A123,'AJ AGO'!A:D,4,FALSE),0)</f>
        <v>0</v>
      </c>
      <c r="K123" s="42">
        <f t="shared" si="13"/>
        <v>812997.4</v>
      </c>
      <c r="L123" s="42">
        <f>IFERROR(VLOOKUP(A123,SEPTIEMBRE!A:D,4,FALSE),0)</f>
        <v>809100</v>
      </c>
      <c r="M123" s="42">
        <f>IFERROR(VLOOKUP(A123,OCTUBRE!A:D,4,FALSE),0)</f>
        <v>913260</v>
      </c>
      <c r="N123" s="42">
        <f>IFERROR(VLOOKUP(A123,'AJ OCT'!A:D,4,FALSE),0)</f>
        <v>36530.43</v>
      </c>
      <c r="O123" s="42">
        <f t="shared" si="14"/>
        <v>949790.43</v>
      </c>
      <c r="P123" s="42">
        <f>IFERROR(VLOOKUP(A123,NOVIEMBRE!A:D,4,FALSE),0)</f>
        <v>822277.1</v>
      </c>
      <c r="Q123" s="42">
        <f>IFERROR(VLOOKUP(A123,'AJ NOVIEMBRE'!A:D,4,FALSE),0)</f>
        <v>18163.98</v>
      </c>
      <c r="R123" s="42">
        <f t="shared" si="15"/>
        <v>840441.08</v>
      </c>
      <c r="S123" s="42"/>
      <c r="T123" s="42">
        <f t="shared" si="16"/>
        <v>949790.43</v>
      </c>
      <c r="U123" s="14">
        <f t="shared" si="17"/>
        <v>184</v>
      </c>
      <c r="V123" s="10">
        <f t="shared" si="18"/>
        <v>474895.21500000003</v>
      </c>
      <c r="W123" s="24">
        <f t="shared" si="19"/>
        <v>92604.566925000006</v>
      </c>
      <c r="X123" s="22"/>
      <c r="Y123" s="23">
        <f t="shared" si="11"/>
        <v>382290.64807500003</v>
      </c>
      <c r="Z123" s="1">
        <f>IFERROR(VLOOKUP(A123,'NETOS SAC'!A:R,18,FALSE),0)</f>
        <v>382291</v>
      </c>
      <c r="AA123" s="1">
        <f t="shared" si="12"/>
        <v>-0.35192499996628612</v>
      </c>
    </row>
    <row r="124" spans="1:27" x14ac:dyDescent="0.25">
      <c r="A124" s="86">
        <v>6277</v>
      </c>
      <c r="B124" s="85">
        <v>6277</v>
      </c>
      <c r="C124" s="85">
        <f t="shared" si="10"/>
        <v>0</v>
      </c>
      <c r="D124" s="85" t="s">
        <v>997</v>
      </c>
      <c r="E124" s="85" t="s">
        <v>998</v>
      </c>
      <c r="F124" s="85" t="s">
        <v>1549</v>
      </c>
      <c r="G124" s="87">
        <v>45330</v>
      </c>
      <c r="H124" s="42">
        <f>IFERROR(VLOOKUP(A124,JULIO!A:D,4,FALSE),0)</f>
        <v>867970.1</v>
      </c>
      <c r="I124" s="42">
        <f>IFERROR(VLOOKUP(A124,AGOSTO!A:D,4,FALSE),0)</f>
        <v>782526.75</v>
      </c>
      <c r="J124" s="42">
        <f>IFERROR(VLOOKUP(A124,'AJ AGO'!A:D,4,FALSE),0)</f>
        <v>0</v>
      </c>
      <c r="K124" s="42">
        <f t="shared" si="13"/>
        <v>782526.75</v>
      </c>
      <c r="L124" s="42">
        <f>IFERROR(VLOOKUP(A124,SEPTIEMBRE!A:D,4,FALSE),0)</f>
        <v>869077</v>
      </c>
      <c r="M124" s="42">
        <f>IFERROR(VLOOKUP(A124,OCTUBRE!A:D,4,FALSE),0)</f>
        <v>1001970.13</v>
      </c>
      <c r="N124" s="42">
        <f>IFERROR(VLOOKUP(A124,'AJ OCT'!A:D,4,FALSE),0)</f>
        <v>40078.36</v>
      </c>
      <c r="O124" s="42">
        <f t="shared" si="14"/>
        <v>1042048.49</v>
      </c>
      <c r="P124" s="42">
        <f>IFERROR(VLOOKUP(A124,NOVIEMBRE!A:D,4,FALSE),0)</f>
        <v>910208.9</v>
      </c>
      <c r="Q124" s="42">
        <f>IFERROR(VLOOKUP(A124,'AJ NOVIEMBRE'!A:D,4,FALSE),0)</f>
        <v>18386.330000000002</v>
      </c>
      <c r="R124" s="42">
        <f t="shared" si="15"/>
        <v>928595.23</v>
      </c>
      <c r="S124" s="42"/>
      <c r="T124" s="42">
        <f t="shared" si="16"/>
        <v>1042048.49</v>
      </c>
      <c r="U124" s="14">
        <f t="shared" si="17"/>
        <v>184</v>
      </c>
      <c r="V124" s="10">
        <f t="shared" si="18"/>
        <v>521024.24500000005</v>
      </c>
      <c r="W124" s="24">
        <f t="shared" si="19"/>
        <v>101599.72777500001</v>
      </c>
      <c r="X124" s="22"/>
      <c r="Y124" s="23">
        <f t="shared" si="11"/>
        <v>419424.51722500008</v>
      </c>
      <c r="Z124" s="1">
        <f>IFERROR(VLOOKUP(A124,'NETOS SAC'!A:R,18,FALSE),0)</f>
        <v>419425</v>
      </c>
      <c r="AA124" s="1">
        <f t="shared" si="12"/>
        <v>-0.48277499992400408</v>
      </c>
    </row>
    <row r="125" spans="1:27" x14ac:dyDescent="0.25">
      <c r="A125" s="86">
        <v>6293</v>
      </c>
      <c r="B125" s="85">
        <v>6293</v>
      </c>
      <c r="C125" s="85">
        <f t="shared" si="10"/>
        <v>0</v>
      </c>
      <c r="D125" s="85" t="s">
        <v>999</v>
      </c>
      <c r="E125" s="85" t="s">
        <v>1000</v>
      </c>
      <c r="F125" s="85" t="s">
        <v>1549</v>
      </c>
      <c r="G125" s="87">
        <v>45147</v>
      </c>
      <c r="H125" s="42">
        <f>IFERROR(VLOOKUP(A125,JULIO!A:D,4,FALSE),0)</f>
        <v>971720.09</v>
      </c>
      <c r="I125" s="42">
        <f>IFERROR(VLOOKUP(A125,AGOSTO!A:D,4,FALSE),0)</f>
        <v>1990811.32</v>
      </c>
      <c r="J125" s="42">
        <f>IFERROR(VLOOKUP(A125,'AJ AGO'!A:D,4,FALSE),0)</f>
        <v>21182.61</v>
      </c>
      <c r="K125" s="42">
        <f t="shared" si="13"/>
        <v>2011993.9300000002</v>
      </c>
      <c r="L125" s="42">
        <f>IFERROR(VLOOKUP(A125,SEPTIEMBRE!A:D,4,FALSE),0)</f>
        <v>2514843.2400000002</v>
      </c>
      <c r="M125" s="42">
        <f>IFERROR(VLOOKUP(A125,OCTUBRE!A:D,4,FALSE),0)</f>
        <v>2431976.66</v>
      </c>
      <c r="N125" s="42">
        <f>IFERROR(VLOOKUP(A125,'AJ OCT'!A:D,4,FALSE),0)</f>
        <v>97278.41</v>
      </c>
      <c r="O125" s="42">
        <f t="shared" si="14"/>
        <v>2529255.0700000003</v>
      </c>
      <c r="P125" s="42">
        <f>IFERROR(VLOOKUP(A125,NOVIEMBRE!A:D,4,FALSE),0)</f>
        <v>2311790.0499999998</v>
      </c>
      <c r="Q125" s="42">
        <f>IFERROR(VLOOKUP(A125,'AJ NOVIEMBRE'!A:D,4,FALSE),0)</f>
        <v>36198.74</v>
      </c>
      <c r="R125" s="42">
        <f t="shared" si="15"/>
        <v>2347988.79</v>
      </c>
      <c r="S125" s="42"/>
      <c r="T125" s="42">
        <f t="shared" si="16"/>
        <v>2529255.0700000003</v>
      </c>
      <c r="U125" s="14">
        <f t="shared" si="17"/>
        <v>184</v>
      </c>
      <c r="V125" s="10">
        <f t="shared" si="18"/>
        <v>1264627.5350000001</v>
      </c>
      <c r="W125" s="24">
        <f t="shared" si="19"/>
        <v>246602.36932500004</v>
      </c>
      <c r="X125" s="22"/>
      <c r="Y125" s="23">
        <f t="shared" si="11"/>
        <v>1018025.1656750001</v>
      </c>
      <c r="Z125" s="1">
        <f>IFERROR(VLOOKUP(A125,'NETOS SAC'!A:R,18,FALSE),0)</f>
        <v>1018025</v>
      </c>
      <c r="AA125" s="1">
        <f t="shared" si="12"/>
        <v>0.16567500005476177</v>
      </c>
    </row>
    <row r="126" spans="1:27" x14ac:dyDescent="0.25">
      <c r="A126" s="86">
        <v>6306</v>
      </c>
      <c r="B126" s="85">
        <v>6306</v>
      </c>
      <c r="C126" s="85">
        <f t="shared" si="10"/>
        <v>0</v>
      </c>
      <c r="D126" s="85" t="s">
        <v>1003</v>
      </c>
      <c r="E126" s="85" t="s">
        <v>1004</v>
      </c>
      <c r="F126" s="85" t="s">
        <v>1572</v>
      </c>
      <c r="G126" s="87">
        <v>45110</v>
      </c>
      <c r="H126" s="42">
        <f>IFERROR(VLOOKUP(A126,JULIO!A:D,4,FALSE),0)</f>
        <v>739843.4</v>
      </c>
      <c r="I126" s="42">
        <f>IFERROR(VLOOKUP(A126,AGOSTO!A:D,4,FALSE),0)</f>
        <v>745980.14</v>
      </c>
      <c r="J126" s="42">
        <f>IFERROR(VLOOKUP(A126,'AJ AGO'!A:D,4,FALSE),0)</f>
        <v>0</v>
      </c>
      <c r="K126" s="42">
        <f t="shared" si="13"/>
        <v>745980.14</v>
      </c>
      <c r="L126" s="42">
        <f>IFERROR(VLOOKUP(A126,SEPTIEMBRE!A:D,4,FALSE),0)</f>
        <v>1062301.53</v>
      </c>
      <c r="M126" s="42">
        <f>IFERROR(VLOOKUP(A126,OCTUBRE!A:D,4,FALSE),0)</f>
        <v>1172783.56</v>
      </c>
      <c r="N126" s="42">
        <f>IFERROR(VLOOKUP(A126,'AJ OCT'!A:D,4,FALSE),0)</f>
        <v>46910.720000000001</v>
      </c>
      <c r="O126" s="42">
        <f t="shared" si="14"/>
        <v>1219694.28</v>
      </c>
      <c r="P126" s="42">
        <f>IFERROR(VLOOKUP(A126,NOVIEMBRE!A:D,4,FALSE),0)</f>
        <v>989553.83000000007</v>
      </c>
      <c r="Q126" s="42">
        <f>IFERROR(VLOOKUP(A126,'AJ NOVIEMBRE'!A:D,4,FALSE),0)</f>
        <v>21557.629999999997</v>
      </c>
      <c r="R126" s="42">
        <f t="shared" si="15"/>
        <v>1011111.4600000001</v>
      </c>
      <c r="S126" s="42"/>
      <c r="T126" s="42">
        <f t="shared" si="16"/>
        <v>1219694.28</v>
      </c>
      <c r="U126" s="14">
        <f t="shared" si="17"/>
        <v>184</v>
      </c>
      <c r="V126" s="10">
        <f t="shared" si="18"/>
        <v>609847.14</v>
      </c>
      <c r="W126" s="24">
        <f t="shared" si="19"/>
        <v>118920.19230000001</v>
      </c>
      <c r="X126" s="22"/>
      <c r="Y126" s="23">
        <f t="shared" si="11"/>
        <v>490926.94770000002</v>
      </c>
      <c r="Z126" s="1">
        <f>IFERROR(VLOOKUP(A126,'NETOS SAC'!A:R,18,FALSE),0)</f>
        <v>490927</v>
      </c>
      <c r="AA126" s="1">
        <f t="shared" si="12"/>
        <v>-5.2299999981187284E-2</v>
      </c>
    </row>
    <row r="127" spans="1:27" x14ac:dyDescent="0.25">
      <c r="A127" s="86">
        <v>6322</v>
      </c>
      <c r="B127" s="85">
        <v>6322</v>
      </c>
      <c r="C127" s="85">
        <f t="shared" si="10"/>
        <v>0</v>
      </c>
      <c r="D127" s="85" t="s">
        <v>1006</v>
      </c>
      <c r="E127" s="85" t="s">
        <v>1007</v>
      </c>
      <c r="F127" s="85" t="s">
        <v>1549</v>
      </c>
      <c r="G127" s="87">
        <v>45261</v>
      </c>
      <c r="H127" s="42">
        <f>IFERROR(VLOOKUP(A127,JULIO!A:D,4,FALSE),0)</f>
        <v>783913.4</v>
      </c>
      <c r="I127" s="42">
        <f>IFERROR(VLOOKUP(A127,AGOSTO!A:D,4,FALSE),0)</f>
        <v>886374.40000000002</v>
      </c>
      <c r="J127" s="42">
        <f>IFERROR(VLOOKUP(A127,'AJ AGO'!A:D,4,FALSE),0)</f>
        <v>0</v>
      </c>
      <c r="K127" s="42">
        <f t="shared" si="13"/>
        <v>886374.40000000002</v>
      </c>
      <c r="L127" s="42">
        <f>IFERROR(VLOOKUP(A127,SEPTIEMBRE!A:D,4,FALSE),0)</f>
        <v>869077</v>
      </c>
      <c r="M127" s="42">
        <f>IFERROR(VLOOKUP(A127,OCTUBRE!A:D,4,FALSE),0)</f>
        <v>980023</v>
      </c>
      <c r="N127" s="42">
        <f>IFERROR(VLOOKUP(A127,'AJ OCT'!A:D,4,FALSE),0)</f>
        <v>39200.18</v>
      </c>
      <c r="O127" s="42">
        <f t="shared" si="14"/>
        <v>1019223.18</v>
      </c>
      <c r="P127" s="42">
        <f>IFERROR(VLOOKUP(A127,NOVIEMBRE!A:D,4,FALSE),0)</f>
        <v>872455</v>
      </c>
      <c r="Q127" s="42">
        <f>IFERROR(VLOOKUP(A127,'AJ NOVIEMBRE'!A:D,4,FALSE),0)</f>
        <v>19561.48</v>
      </c>
      <c r="R127" s="42">
        <f t="shared" si="15"/>
        <v>892016.48</v>
      </c>
      <c r="S127" s="42"/>
      <c r="T127" s="42">
        <f t="shared" si="16"/>
        <v>1019223.18</v>
      </c>
      <c r="U127" s="14">
        <f t="shared" si="17"/>
        <v>184</v>
      </c>
      <c r="V127" s="10">
        <f t="shared" si="18"/>
        <v>509611.59</v>
      </c>
      <c r="W127" s="24">
        <f t="shared" si="19"/>
        <v>99374.260050000012</v>
      </c>
      <c r="X127" s="22"/>
      <c r="Y127" s="23">
        <f t="shared" si="11"/>
        <v>410237.32995000004</v>
      </c>
      <c r="Z127" s="1">
        <f>IFERROR(VLOOKUP(A127,'NETOS SAC'!A:R,18,FALSE),0)</f>
        <v>410237</v>
      </c>
      <c r="AA127" s="1">
        <f t="shared" si="12"/>
        <v>0.3299500000430271</v>
      </c>
    </row>
    <row r="128" spans="1:27" x14ac:dyDescent="0.25">
      <c r="A128" s="86">
        <v>6341</v>
      </c>
      <c r="B128" s="85">
        <v>6341</v>
      </c>
      <c r="C128" s="85">
        <f t="shared" si="10"/>
        <v>0</v>
      </c>
      <c r="D128" s="85" t="s">
        <v>1008</v>
      </c>
      <c r="E128" s="85" t="s">
        <v>1009</v>
      </c>
      <c r="F128" s="85" t="s">
        <v>1549</v>
      </c>
      <c r="G128" s="87">
        <v>45261</v>
      </c>
      <c r="H128" s="42">
        <f>IFERROR(VLOOKUP(A128,JULIO!A:D,4,FALSE),0)</f>
        <v>867970.1</v>
      </c>
      <c r="I128" s="42">
        <f>IFERROR(VLOOKUP(A128,AGOSTO!A:D,4,FALSE),0)</f>
        <v>864205.6</v>
      </c>
      <c r="J128" s="42">
        <f>IFERROR(VLOOKUP(A128,'AJ AGO'!A:D,4,FALSE),0)</f>
        <v>0</v>
      </c>
      <c r="K128" s="42">
        <f t="shared" si="13"/>
        <v>864205.6</v>
      </c>
      <c r="L128" s="42">
        <f>IFERROR(VLOOKUP(A128,SEPTIEMBRE!A:D,4,FALSE),0)</f>
        <v>780656.4</v>
      </c>
      <c r="M128" s="42">
        <f>IFERROR(VLOOKUP(A128,OCTUBRE!A:D,4,FALSE),0)</f>
        <v>999858.8</v>
      </c>
      <c r="N128" s="42">
        <f>IFERROR(VLOOKUP(A128,'AJ OCT'!A:D,4,FALSE),0)</f>
        <v>39994.9</v>
      </c>
      <c r="O128" s="42">
        <f t="shared" si="14"/>
        <v>1039853.7000000001</v>
      </c>
      <c r="P128" s="42">
        <f>IFERROR(VLOOKUP(A128,NOVIEMBRE!A:D,4,FALSE),0)</f>
        <v>865908.4</v>
      </c>
      <c r="Q128" s="42">
        <f>IFERROR(VLOOKUP(A128,'AJ NOVIEMBRE'!A:D,4,FALSE),0)</f>
        <v>19593.68</v>
      </c>
      <c r="R128" s="42">
        <f t="shared" si="15"/>
        <v>885502.08000000007</v>
      </c>
      <c r="S128" s="42"/>
      <c r="T128" s="42">
        <f t="shared" si="16"/>
        <v>1039853.7000000001</v>
      </c>
      <c r="U128" s="14">
        <f t="shared" si="17"/>
        <v>184</v>
      </c>
      <c r="V128" s="10">
        <f t="shared" si="18"/>
        <v>519926.85000000003</v>
      </c>
      <c r="W128" s="24">
        <f t="shared" si="19"/>
        <v>101385.73575000001</v>
      </c>
      <c r="X128" s="22"/>
      <c r="Y128" s="23">
        <f t="shared" si="11"/>
        <v>418541.11425000004</v>
      </c>
      <c r="Z128" s="1">
        <f>IFERROR(VLOOKUP(A128,'NETOS SAC'!A:R,18,FALSE),0)</f>
        <v>418541</v>
      </c>
      <c r="AA128" s="1">
        <f t="shared" si="12"/>
        <v>0.11425000004237518</v>
      </c>
    </row>
    <row r="129" spans="1:27" x14ac:dyDescent="0.25">
      <c r="A129" s="86">
        <v>6415</v>
      </c>
      <c r="B129" s="85">
        <v>6415</v>
      </c>
      <c r="C129" s="85">
        <f t="shared" si="10"/>
        <v>0</v>
      </c>
      <c r="D129" s="85" t="s">
        <v>955</v>
      </c>
      <c r="E129" s="85" t="s">
        <v>1597</v>
      </c>
      <c r="F129" s="85" t="s">
        <v>1572</v>
      </c>
      <c r="G129" s="87">
        <v>45568</v>
      </c>
      <c r="H129" s="42">
        <f>IFERROR(VLOOKUP(A129,JULIO!A:D,4,FALSE),0)</f>
        <v>0</v>
      </c>
      <c r="I129" s="42">
        <f>IFERROR(VLOOKUP(A129,AGOSTO!A:D,4,FALSE),0)</f>
        <v>0</v>
      </c>
      <c r="J129" s="42">
        <f>IFERROR(VLOOKUP(A129,'AJ AGO'!A:D,4,FALSE),0)</f>
        <v>0</v>
      </c>
      <c r="K129" s="42">
        <f t="shared" si="13"/>
        <v>0</v>
      </c>
      <c r="L129" s="42">
        <f>IFERROR(VLOOKUP(A129,SEPTIEMBRE!A:D,4,FALSE),0)</f>
        <v>0</v>
      </c>
      <c r="M129" s="42">
        <f>IFERROR(VLOOKUP(A129,OCTUBRE!A:D,4,FALSE),0)</f>
        <v>813897.25</v>
      </c>
      <c r="N129" s="42">
        <f>IFERROR(VLOOKUP(A129,'AJ OCT'!A:D,4,FALSE),0)</f>
        <v>32555.93</v>
      </c>
      <c r="O129" s="42">
        <f t="shared" si="14"/>
        <v>846453.18</v>
      </c>
      <c r="P129" s="42">
        <f>IFERROR(VLOOKUP(A129,NOVIEMBRE!A:D,4,FALSE),0)</f>
        <v>1025805.9500000001</v>
      </c>
      <c r="Q129" s="42">
        <f>IFERROR(VLOOKUP(A129,'AJ NOVIEMBRE'!A:D,4,FALSE),0)</f>
        <v>22433.440000000002</v>
      </c>
      <c r="R129" s="42">
        <f t="shared" si="15"/>
        <v>1048239.3900000001</v>
      </c>
      <c r="S129" s="42"/>
      <c r="T129" s="42">
        <f t="shared" si="16"/>
        <v>1048239.3900000001</v>
      </c>
      <c r="U129" s="14">
        <f t="shared" si="17"/>
        <v>89</v>
      </c>
      <c r="V129" s="10">
        <f t="shared" si="18"/>
        <v>253514.41769021744</v>
      </c>
      <c r="W129" s="24">
        <f t="shared" si="19"/>
        <v>49435.311449592402</v>
      </c>
      <c r="X129" s="22"/>
      <c r="Y129" s="23">
        <f t="shared" si="11"/>
        <v>204079.10624062503</v>
      </c>
      <c r="Z129" s="1">
        <f>IFERROR(VLOOKUP(A129,'NETOS SAC'!A:R,18,FALSE),0)</f>
        <v>204079</v>
      </c>
      <c r="AA129" s="1">
        <f t="shared" si="12"/>
        <v>0.10624062502756715</v>
      </c>
    </row>
    <row r="130" spans="1:27" x14ac:dyDescent="0.25">
      <c r="A130" s="86">
        <v>6427</v>
      </c>
      <c r="B130" s="85">
        <v>6427</v>
      </c>
      <c r="C130" s="85">
        <f t="shared" si="10"/>
        <v>0</v>
      </c>
      <c r="D130" s="85" t="s">
        <v>830</v>
      </c>
      <c r="E130" s="85" t="s">
        <v>1013</v>
      </c>
      <c r="F130" s="85" t="s">
        <v>1549</v>
      </c>
      <c r="G130" s="87">
        <v>45261</v>
      </c>
      <c r="H130" s="42">
        <f>IFERROR(VLOOKUP(A130,JULIO!A:D,4,FALSE),0)</f>
        <v>867970.1</v>
      </c>
      <c r="I130" s="42">
        <f>IFERROR(VLOOKUP(A130,AGOSTO!A:D,4,FALSE),0)</f>
        <v>871888.23</v>
      </c>
      <c r="J130" s="42">
        <f>IFERROR(VLOOKUP(A130,'AJ AGO'!A:D,4,FALSE),0)</f>
        <v>0</v>
      </c>
      <c r="K130" s="42">
        <f t="shared" si="13"/>
        <v>871888.23</v>
      </c>
      <c r="L130" s="42">
        <f>IFERROR(VLOOKUP(A130,SEPTIEMBRE!A:D,4,FALSE),0)</f>
        <v>1132154.25</v>
      </c>
      <c r="M130" s="42">
        <f>IFERROR(VLOOKUP(A130,OCTUBRE!A:D,4,FALSE),0)</f>
        <v>1211096.53</v>
      </c>
      <c r="N130" s="42">
        <f>IFERROR(VLOOKUP(A130,'AJ OCT'!A:D,4,FALSE),0)</f>
        <v>48444.549999999996</v>
      </c>
      <c r="O130" s="42">
        <f t="shared" si="14"/>
        <v>1259541.08</v>
      </c>
      <c r="P130" s="42">
        <f>IFERROR(VLOOKUP(A130,NOVIEMBRE!A:D,4,FALSE),0)</f>
        <v>1139712.93</v>
      </c>
      <c r="Q130" s="42">
        <f>IFERROR(VLOOKUP(A130,'AJ NOVIEMBRE'!A:D,4,FALSE),0)</f>
        <v>24586.399999999998</v>
      </c>
      <c r="R130" s="42">
        <f t="shared" si="15"/>
        <v>1164299.3299999998</v>
      </c>
      <c r="S130" s="42"/>
      <c r="T130" s="42">
        <f t="shared" si="16"/>
        <v>1259541.08</v>
      </c>
      <c r="U130" s="14">
        <f t="shared" si="17"/>
        <v>184</v>
      </c>
      <c r="V130" s="10">
        <f t="shared" si="18"/>
        <v>629770.54</v>
      </c>
      <c r="W130" s="24">
        <f t="shared" si="19"/>
        <v>122805.2553</v>
      </c>
      <c r="X130" s="22"/>
      <c r="Y130" s="23">
        <f t="shared" si="11"/>
        <v>506965.28470000002</v>
      </c>
      <c r="Z130" s="1">
        <f>IFERROR(VLOOKUP(A130,'NETOS SAC'!A:R,18,FALSE),0)</f>
        <v>506965</v>
      </c>
      <c r="AA130" s="1">
        <f t="shared" si="12"/>
        <v>0.28470000001834705</v>
      </c>
    </row>
    <row r="131" spans="1:27" x14ac:dyDescent="0.25">
      <c r="A131" s="86">
        <v>6480</v>
      </c>
      <c r="B131" s="85">
        <v>6480</v>
      </c>
      <c r="C131" s="85">
        <f t="shared" si="10"/>
        <v>0</v>
      </c>
      <c r="D131" s="85" t="s">
        <v>1001</v>
      </c>
      <c r="E131" s="85" t="s">
        <v>1016</v>
      </c>
      <c r="F131" s="85" t="s">
        <v>1549</v>
      </c>
      <c r="G131" s="87">
        <v>45261</v>
      </c>
      <c r="H131" s="42">
        <f>IFERROR(VLOOKUP(A131,JULIO!A:D,4,FALSE),0)</f>
        <v>938787.1</v>
      </c>
      <c r="I131" s="42">
        <f>IFERROR(VLOOKUP(A131,AGOSTO!A:D,4,FALSE),0)</f>
        <v>923553.9</v>
      </c>
      <c r="J131" s="42">
        <f>IFERROR(VLOOKUP(A131,'AJ AGO'!A:D,4,FALSE),0)</f>
        <v>0</v>
      </c>
      <c r="K131" s="42">
        <f t="shared" si="13"/>
        <v>923553.9</v>
      </c>
      <c r="L131" s="42">
        <f>IFERROR(VLOOKUP(A131,SEPTIEMBRE!A:D,4,FALSE),0)</f>
        <v>808561</v>
      </c>
      <c r="M131" s="42">
        <f>IFERROR(VLOOKUP(A131,OCTUBRE!A:D,4,FALSE),0)</f>
        <v>1005910.4</v>
      </c>
      <c r="N131" s="42">
        <f>IFERROR(VLOOKUP(A131,'AJ OCT'!A:D,4,FALSE),0)</f>
        <v>40236.089999999997</v>
      </c>
      <c r="O131" s="42">
        <f t="shared" si="14"/>
        <v>1046146.49</v>
      </c>
      <c r="P131" s="42">
        <f>IFERROR(VLOOKUP(A131,NOVIEMBRE!A:D,4,FALSE),0)</f>
        <v>898641.4</v>
      </c>
      <c r="Q131" s="42">
        <f>IFERROR(VLOOKUP(A131,'AJ NOVIEMBRE'!A:D,4,FALSE),0)</f>
        <v>19602.57</v>
      </c>
      <c r="R131" s="42">
        <f t="shared" si="15"/>
        <v>918243.97</v>
      </c>
      <c r="S131" s="42"/>
      <c r="T131" s="42">
        <f t="shared" si="16"/>
        <v>1046146.49</v>
      </c>
      <c r="U131" s="14">
        <f t="shared" si="17"/>
        <v>184</v>
      </c>
      <c r="V131" s="10">
        <f t="shared" si="18"/>
        <v>523073.245</v>
      </c>
      <c r="W131" s="24">
        <f t="shared" si="19"/>
        <v>101999.282775</v>
      </c>
      <c r="X131" s="22"/>
      <c r="Y131" s="23">
        <f t="shared" si="11"/>
        <v>421073.96222500002</v>
      </c>
      <c r="Z131" s="1">
        <f>IFERROR(VLOOKUP(A131,'NETOS SAC'!A:R,18,FALSE),0)</f>
        <v>421074</v>
      </c>
      <c r="AA131" s="1">
        <f t="shared" si="12"/>
        <v>-3.777499997522682E-2</v>
      </c>
    </row>
    <row r="132" spans="1:27" x14ac:dyDescent="0.25">
      <c r="A132" s="86">
        <v>6532</v>
      </c>
      <c r="B132" s="85">
        <v>6532</v>
      </c>
      <c r="C132" s="85">
        <f t="shared" ref="C132:C195" si="20">+A132-B132</f>
        <v>0</v>
      </c>
      <c r="D132" s="85" t="s">
        <v>1019</v>
      </c>
      <c r="E132" s="85" t="s">
        <v>1020</v>
      </c>
      <c r="F132" s="85" t="s">
        <v>1549</v>
      </c>
      <c r="G132" s="87">
        <v>45261</v>
      </c>
      <c r="H132" s="42">
        <f>IFERROR(VLOOKUP(A132,JULIO!A:D,4,FALSE),0)</f>
        <v>917944.6</v>
      </c>
      <c r="I132" s="42">
        <f>IFERROR(VLOOKUP(A132,AGOSTO!A:D,4,FALSE),0)</f>
        <v>941490.2</v>
      </c>
      <c r="J132" s="42">
        <f>IFERROR(VLOOKUP(A132,'AJ AGO'!A:D,4,FALSE),0)</f>
        <v>0</v>
      </c>
      <c r="K132" s="42">
        <f t="shared" si="13"/>
        <v>941490.2</v>
      </c>
      <c r="L132" s="42">
        <f>IFERROR(VLOOKUP(A132,SEPTIEMBRE!A:D,4,FALSE),0)</f>
        <v>908811.3</v>
      </c>
      <c r="M132" s="42">
        <f>IFERROR(VLOOKUP(A132,OCTUBRE!A:D,4,FALSE),0)</f>
        <v>1015946.1</v>
      </c>
      <c r="N132" s="42">
        <f>IFERROR(VLOOKUP(A132,'AJ OCT'!A:D,4,FALSE),0)</f>
        <v>40638.399999999994</v>
      </c>
      <c r="O132" s="42">
        <f t="shared" si="14"/>
        <v>1056584.5</v>
      </c>
      <c r="P132" s="42">
        <f>IFERROR(VLOOKUP(A132,NOVIEMBRE!A:D,4,FALSE),0)</f>
        <v>943095.8</v>
      </c>
      <c r="Q132" s="42">
        <f>IFERROR(VLOOKUP(A132,'AJ NOVIEMBRE'!A:D,4,FALSE),0)</f>
        <v>20734.07</v>
      </c>
      <c r="R132" s="42">
        <f t="shared" si="15"/>
        <v>963829.87</v>
      </c>
      <c r="S132" s="42"/>
      <c r="T132" s="42">
        <f t="shared" si="16"/>
        <v>1056584.5</v>
      </c>
      <c r="U132" s="14">
        <f t="shared" si="17"/>
        <v>184</v>
      </c>
      <c r="V132" s="10">
        <f t="shared" si="18"/>
        <v>528292.25</v>
      </c>
      <c r="W132" s="24">
        <f t="shared" si="19"/>
        <v>103016.98875</v>
      </c>
      <c r="X132" s="22"/>
      <c r="Y132" s="23">
        <f t="shared" ref="Y132:Y195" si="21">+V132-W132-X132</f>
        <v>425275.26124999998</v>
      </c>
      <c r="Z132" s="1">
        <f>IFERROR(VLOOKUP(A132,'NETOS SAC'!A:R,18,FALSE),0)</f>
        <v>425275</v>
      </c>
      <c r="AA132" s="1">
        <f t="shared" ref="AA132:AA195" si="22">+Y132-Z132</f>
        <v>0.26124999998137355</v>
      </c>
    </row>
    <row r="133" spans="1:27" x14ac:dyDescent="0.25">
      <c r="A133" s="86">
        <v>6574</v>
      </c>
      <c r="B133" s="85">
        <v>6574</v>
      </c>
      <c r="C133" s="85">
        <f t="shared" si="20"/>
        <v>0</v>
      </c>
      <c r="D133" s="85" t="s">
        <v>839</v>
      </c>
      <c r="E133" s="85" t="s">
        <v>1023</v>
      </c>
      <c r="F133" s="85" t="s">
        <v>1549</v>
      </c>
      <c r="G133" s="87">
        <v>45104</v>
      </c>
      <c r="H133" s="42">
        <f>IFERROR(VLOOKUP(A133,JULIO!A:D,4,FALSE),0)</f>
        <v>757126.1</v>
      </c>
      <c r="I133" s="42">
        <f>IFERROR(VLOOKUP(A133,AGOSTO!A:D,4,FALSE),0)</f>
        <v>784017.91</v>
      </c>
      <c r="J133" s="42">
        <f>IFERROR(VLOOKUP(A133,'AJ AGO'!A:D,4,FALSE),0)</f>
        <v>0</v>
      </c>
      <c r="K133" s="42">
        <f t="shared" ref="K133:K196" si="23">+I133+J133</f>
        <v>784017.91</v>
      </c>
      <c r="L133" s="42">
        <f>IFERROR(VLOOKUP(A133,SEPTIEMBRE!A:D,4,FALSE),0)</f>
        <v>824602.02</v>
      </c>
      <c r="M133" s="42">
        <f>IFERROR(VLOOKUP(A133,OCTUBRE!A:D,4,FALSE),0)</f>
        <v>999738.63</v>
      </c>
      <c r="N133" s="42">
        <f>IFERROR(VLOOKUP(A133,'AJ OCT'!A:D,4,FALSE),0)</f>
        <v>39988.959999999999</v>
      </c>
      <c r="O133" s="42">
        <f t="shared" ref="O133:O196" si="24">+M133+N133</f>
        <v>1039727.59</v>
      </c>
      <c r="P133" s="42">
        <f>IFERROR(VLOOKUP(A133,NOVIEMBRE!A:D,4,FALSE),0)</f>
        <v>932145.89999999991</v>
      </c>
      <c r="Q133" s="42">
        <f>IFERROR(VLOOKUP(A133,'AJ NOVIEMBRE'!A:D,4,FALSE),0)</f>
        <v>25834.74</v>
      </c>
      <c r="R133" s="42">
        <f t="shared" ref="R133:R196" si="25">+P133+Q133</f>
        <v>957980.6399999999</v>
      </c>
      <c r="S133" s="42"/>
      <c r="T133" s="42">
        <f t="shared" ref="T133:T196" si="26">MAX(H133,K133,L133,O133,R133,S133)</f>
        <v>1039727.59</v>
      </c>
      <c r="U133" s="14">
        <f t="shared" ref="U133:U196" si="27">IF(G133&lt;$U$1,184,$V$1-G133)</f>
        <v>184</v>
      </c>
      <c r="V133" s="10">
        <f t="shared" ref="V133:V196" si="28">+T133/2/184*U133</f>
        <v>519863.79499999998</v>
      </c>
      <c r="W133" s="24">
        <f t="shared" ref="W133:W196" si="29">V133*0.195+$W$1</f>
        <v>101373.440025</v>
      </c>
      <c r="X133" s="22"/>
      <c r="Y133" s="23">
        <f t="shared" si="21"/>
        <v>418490.35497499997</v>
      </c>
      <c r="Z133" s="1">
        <f>IFERROR(VLOOKUP(A133,'NETOS SAC'!A:R,18,FALSE),0)</f>
        <v>418490</v>
      </c>
      <c r="AA133" s="1">
        <f t="shared" si="22"/>
        <v>0.3549749999656342</v>
      </c>
    </row>
    <row r="134" spans="1:27" x14ac:dyDescent="0.25">
      <c r="A134" s="86">
        <v>6581</v>
      </c>
      <c r="B134" s="85">
        <v>6581</v>
      </c>
      <c r="C134" s="85">
        <f t="shared" si="20"/>
        <v>0</v>
      </c>
      <c r="D134" s="85" t="s">
        <v>839</v>
      </c>
      <c r="E134" s="85" t="s">
        <v>1024</v>
      </c>
      <c r="F134" s="85" t="s">
        <v>1549</v>
      </c>
      <c r="G134" s="87">
        <v>45261</v>
      </c>
      <c r="H134" s="42">
        <f>IFERROR(VLOOKUP(A134,JULIO!A:D,4,FALSE),0)</f>
        <v>988742.85000000009</v>
      </c>
      <c r="I134" s="42">
        <f>IFERROR(VLOOKUP(A134,AGOSTO!A:D,4,FALSE),0)</f>
        <v>968059.2</v>
      </c>
      <c r="J134" s="42">
        <f>IFERROR(VLOOKUP(A134,'AJ AGO'!A:D,4,FALSE),0)</f>
        <v>0</v>
      </c>
      <c r="K134" s="42">
        <f t="shared" si="23"/>
        <v>968059.2</v>
      </c>
      <c r="L134" s="42">
        <f>IFERROR(VLOOKUP(A134,SEPTIEMBRE!A:D,4,FALSE),0)</f>
        <v>1334315.19</v>
      </c>
      <c r="M134" s="42">
        <f>IFERROR(VLOOKUP(A134,OCTUBRE!A:D,4,FALSE),0)</f>
        <v>1480036.77</v>
      </c>
      <c r="N134" s="42">
        <f>IFERROR(VLOOKUP(A134,'AJ OCT'!A:D,4,FALSE),0)</f>
        <v>59201.279999999999</v>
      </c>
      <c r="O134" s="42">
        <f t="shared" si="24"/>
        <v>1539238.05</v>
      </c>
      <c r="P134" s="42">
        <f>IFERROR(VLOOKUP(A134,NOVIEMBRE!A:D,4,FALSE),0)</f>
        <v>1310151.51</v>
      </c>
      <c r="Q134" s="42">
        <f>IFERROR(VLOOKUP(A134,'AJ NOVIEMBRE'!A:D,4,FALSE),0)</f>
        <v>31834.71</v>
      </c>
      <c r="R134" s="42">
        <f t="shared" si="25"/>
        <v>1341986.22</v>
      </c>
      <c r="S134" s="42"/>
      <c r="T134" s="42">
        <f t="shared" si="26"/>
        <v>1539238.05</v>
      </c>
      <c r="U134" s="14">
        <f t="shared" si="27"/>
        <v>184</v>
      </c>
      <c r="V134" s="10">
        <f t="shared" si="28"/>
        <v>769619.02500000002</v>
      </c>
      <c r="W134" s="24">
        <f t="shared" si="29"/>
        <v>150075.709875</v>
      </c>
      <c r="X134" s="22"/>
      <c r="Y134" s="23">
        <f t="shared" si="21"/>
        <v>619543.31512499996</v>
      </c>
      <c r="Z134" s="1">
        <f>IFERROR(VLOOKUP(A134,'NETOS SAC'!A:R,18,FALSE),0)</f>
        <v>619543</v>
      </c>
      <c r="AA134" s="1">
        <f t="shared" si="22"/>
        <v>0.31512499996460974</v>
      </c>
    </row>
    <row r="135" spans="1:27" x14ac:dyDescent="0.25">
      <c r="A135" s="86">
        <v>6582</v>
      </c>
      <c r="B135" s="85">
        <v>6582</v>
      </c>
      <c r="C135" s="85">
        <f t="shared" si="20"/>
        <v>0</v>
      </c>
      <c r="D135" s="85" t="s">
        <v>846</v>
      </c>
      <c r="E135" s="85" t="s">
        <v>1025</v>
      </c>
      <c r="F135" s="85" t="s">
        <v>1549</v>
      </c>
      <c r="G135" s="87">
        <v>45261</v>
      </c>
      <c r="H135" s="42">
        <f>IFERROR(VLOOKUP(A135,JULIO!A:D,4,FALSE),0)</f>
        <v>867970.1</v>
      </c>
      <c r="I135" s="42">
        <f>IFERROR(VLOOKUP(A135,AGOSTO!A:D,4,FALSE),0)</f>
        <v>1845437.09</v>
      </c>
      <c r="J135" s="42">
        <f>IFERROR(VLOOKUP(A135,'AJ AGO'!A:D,4,FALSE),0)</f>
        <v>21182.61</v>
      </c>
      <c r="K135" s="42">
        <f t="shared" si="23"/>
        <v>1866619.7000000002</v>
      </c>
      <c r="L135" s="42">
        <f>IFERROR(VLOOKUP(A135,SEPTIEMBRE!A:D,4,FALSE),0)</f>
        <v>2088971.98</v>
      </c>
      <c r="M135" s="42">
        <f>IFERROR(VLOOKUP(A135,OCTUBRE!A:D,4,FALSE),0)</f>
        <v>2571486.21</v>
      </c>
      <c r="N135" s="42">
        <f>IFERROR(VLOOKUP(A135,'AJ OCT'!A:D,4,FALSE),0)</f>
        <v>102859.59</v>
      </c>
      <c r="O135" s="42">
        <f t="shared" si="24"/>
        <v>2674345.7999999998</v>
      </c>
      <c r="P135" s="42">
        <f>IFERROR(VLOOKUP(A135,NOVIEMBRE!A:D,4,FALSE),0)</f>
        <v>2491527.79</v>
      </c>
      <c r="Q135" s="42">
        <f>IFERROR(VLOOKUP(A135,'AJ NOVIEMBRE'!A:D,4,FALSE),0)</f>
        <v>65058.31</v>
      </c>
      <c r="R135" s="42">
        <f t="shared" si="25"/>
        <v>2556586.1</v>
      </c>
      <c r="S135" s="42"/>
      <c r="T135" s="42">
        <f t="shared" si="26"/>
        <v>2674345.7999999998</v>
      </c>
      <c r="U135" s="14">
        <f t="shared" si="27"/>
        <v>184</v>
      </c>
      <c r="V135" s="10">
        <f t="shared" si="28"/>
        <v>1337172.8999999999</v>
      </c>
      <c r="W135" s="24">
        <f t="shared" si="29"/>
        <v>260748.71549999999</v>
      </c>
      <c r="X135" s="22"/>
      <c r="Y135" s="23">
        <f t="shared" si="21"/>
        <v>1076424.1845</v>
      </c>
      <c r="Z135" s="1">
        <f>IFERROR(VLOOKUP(A135,'NETOS SAC'!A:R,18,FALSE),0)</f>
        <v>1076424</v>
      </c>
      <c r="AA135" s="1">
        <f t="shared" si="22"/>
        <v>0.18449999997392297</v>
      </c>
    </row>
    <row r="136" spans="1:27" x14ac:dyDescent="0.25">
      <c r="A136" s="86">
        <v>6589</v>
      </c>
      <c r="B136" s="85">
        <v>6589</v>
      </c>
      <c r="C136" s="85">
        <f t="shared" si="20"/>
        <v>0</v>
      </c>
      <c r="D136" s="85" t="s">
        <v>1026</v>
      </c>
      <c r="E136" s="85" t="s">
        <v>843</v>
      </c>
      <c r="F136" s="85" t="s">
        <v>1564</v>
      </c>
      <c r="G136" s="87">
        <v>45261</v>
      </c>
      <c r="H136" s="42">
        <f>IFERROR(VLOOKUP(A136,JULIO!A:D,4,FALSE),0)</f>
        <v>750044.4</v>
      </c>
      <c r="I136" s="42">
        <f>IFERROR(VLOOKUP(A136,AGOSTO!A:D,4,FALSE),0)</f>
        <v>799700.1</v>
      </c>
      <c r="J136" s="42">
        <f>IFERROR(VLOOKUP(A136,'AJ AGO'!A:D,4,FALSE),0)</f>
        <v>0</v>
      </c>
      <c r="K136" s="42">
        <f t="shared" si="23"/>
        <v>799700.1</v>
      </c>
      <c r="L136" s="42">
        <f>IFERROR(VLOOKUP(A136,SEPTIEMBRE!A:D,4,FALSE),0)</f>
        <v>808561</v>
      </c>
      <c r="M136" s="42">
        <f>IFERROR(VLOOKUP(A136,OCTUBRE!A:D,4,FALSE),0)</f>
        <v>1053314.6000000001</v>
      </c>
      <c r="N136" s="42">
        <f>IFERROR(VLOOKUP(A136,'AJ OCT'!A:D,4,FALSE),0)</f>
        <v>42131.86</v>
      </c>
      <c r="O136" s="42">
        <f t="shared" si="24"/>
        <v>1095446.4600000002</v>
      </c>
      <c r="P136" s="42">
        <f>IFERROR(VLOOKUP(A136,NOVIEMBRE!A:D,4,FALSE),0)</f>
        <v>835650.4</v>
      </c>
      <c r="Q136" s="42">
        <f>IFERROR(VLOOKUP(A136,'AJ NOVIEMBRE'!A:D,4,FALSE),0)</f>
        <v>18468.329999999998</v>
      </c>
      <c r="R136" s="42">
        <f t="shared" si="25"/>
        <v>854118.73</v>
      </c>
      <c r="S136" s="42"/>
      <c r="T136" s="42">
        <f t="shared" si="26"/>
        <v>1095446.4600000002</v>
      </c>
      <c r="U136" s="14">
        <f t="shared" si="27"/>
        <v>184</v>
      </c>
      <c r="V136" s="10">
        <f t="shared" si="28"/>
        <v>547723.2300000001</v>
      </c>
      <c r="W136" s="24">
        <f t="shared" si="29"/>
        <v>106806.02985000002</v>
      </c>
      <c r="X136" s="22"/>
      <c r="Y136" s="23">
        <f t="shared" si="21"/>
        <v>440917.20015000005</v>
      </c>
      <c r="Z136" s="1">
        <f>IFERROR(VLOOKUP(A136,'NETOS SAC'!A:R,18,FALSE),0)</f>
        <v>440917</v>
      </c>
      <c r="AA136" s="1">
        <f t="shared" si="22"/>
        <v>0.20015000004786998</v>
      </c>
    </row>
    <row r="137" spans="1:27" x14ac:dyDescent="0.25">
      <c r="A137" s="86">
        <v>6621</v>
      </c>
      <c r="B137" s="85">
        <v>6621</v>
      </c>
      <c r="C137" s="85">
        <f t="shared" si="20"/>
        <v>0</v>
      </c>
      <c r="D137" s="85" t="s">
        <v>1031</v>
      </c>
      <c r="E137" s="85" t="s">
        <v>1032</v>
      </c>
      <c r="F137" s="85" t="s">
        <v>1572</v>
      </c>
      <c r="G137" s="87">
        <v>45398</v>
      </c>
      <c r="H137" s="42">
        <f>IFERROR(VLOOKUP(A137,JULIO!A:D,4,FALSE),0)</f>
        <v>798894.6</v>
      </c>
      <c r="I137" s="42">
        <f>IFERROR(VLOOKUP(A137,AGOSTO!A:D,4,FALSE),0)</f>
        <v>812997.4</v>
      </c>
      <c r="J137" s="42">
        <f>IFERROR(VLOOKUP(A137,'AJ AGO'!A:D,4,FALSE),0)</f>
        <v>0</v>
      </c>
      <c r="K137" s="42">
        <f t="shared" si="23"/>
        <v>812997.4</v>
      </c>
      <c r="L137" s="42">
        <f>IFERROR(VLOOKUP(A137,SEPTIEMBRE!A:D,4,FALSE),0)</f>
        <v>809100</v>
      </c>
      <c r="M137" s="42">
        <f>IFERROR(VLOOKUP(A137,OCTUBRE!A:D,4,FALSE),0)</f>
        <v>913260</v>
      </c>
      <c r="N137" s="42">
        <f>IFERROR(VLOOKUP(A137,'AJ OCT'!A:D,4,FALSE),0)</f>
        <v>36530.43</v>
      </c>
      <c r="O137" s="42">
        <f t="shared" si="24"/>
        <v>949790.43</v>
      </c>
      <c r="P137" s="42">
        <f>IFERROR(VLOOKUP(A137,NOVIEMBRE!A:D,4,FALSE),0)</f>
        <v>822277.1</v>
      </c>
      <c r="Q137" s="42">
        <f>IFERROR(VLOOKUP(A137,'AJ NOVIEMBRE'!A:D,4,FALSE),0)</f>
        <v>18163.98</v>
      </c>
      <c r="R137" s="42">
        <f t="shared" si="25"/>
        <v>840441.08</v>
      </c>
      <c r="S137" s="42"/>
      <c r="T137" s="42">
        <f t="shared" si="26"/>
        <v>949790.43</v>
      </c>
      <c r="U137" s="14">
        <f t="shared" si="27"/>
        <v>184</v>
      </c>
      <c r="V137" s="10">
        <f t="shared" si="28"/>
        <v>474895.21500000003</v>
      </c>
      <c r="W137" s="24">
        <f t="shared" si="29"/>
        <v>92604.566925000006</v>
      </c>
      <c r="X137" s="22"/>
      <c r="Y137" s="23">
        <f t="shared" si="21"/>
        <v>382290.64807500003</v>
      </c>
      <c r="Z137" s="1">
        <f>IFERROR(VLOOKUP(A137,'NETOS SAC'!A:R,18,FALSE),0)</f>
        <v>382291</v>
      </c>
      <c r="AA137" s="1">
        <f t="shared" si="22"/>
        <v>-0.35192499996628612</v>
      </c>
    </row>
    <row r="138" spans="1:27" x14ac:dyDescent="0.25">
      <c r="A138" s="86">
        <v>6625</v>
      </c>
      <c r="B138" s="85">
        <v>6625</v>
      </c>
      <c r="C138" s="85">
        <f t="shared" si="20"/>
        <v>0</v>
      </c>
      <c r="D138" s="85" t="s">
        <v>1033</v>
      </c>
      <c r="E138" s="85" t="s">
        <v>1034</v>
      </c>
      <c r="F138" s="85" t="s">
        <v>1549</v>
      </c>
      <c r="G138" s="87">
        <v>45415</v>
      </c>
      <c r="H138" s="42">
        <f>IFERROR(VLOOKUP(A138,JULIO!A:D,4,FALSE),0)</f>
        <v>942394.38</v>
      </c>
      <c r="I138" s="42">
        <f>IFERROR(VLOOKUP(A138,AGOSTO!A:D,4,FALSE),0)</f>
        <v>952806.96</v>
      </c>
      <c r="J138" s="42">
        <f>IFERROR(VLOOKUP(A138,'AJ AGO'!A:D,4,FALSE),0)</f>
        <v>0</v>
      </c>
      <c r="K138" s="42">
        <f t="shared" si="23"/>
        <v>952806.96</v>
      </c>
      <c r="L138" s="42">
        <f>IFERROR(VLOOKUP(A138,SEPTIEMBRE!A:D,4,FALSE),0)</f>
        <v>1224295.53</v>
      </c>
      <c r="M138" s="42">
        <f>IFERROR(VLOOKUP(A138,OCTUBRE!A:D,4,FALSE),0)</f>
        <v>1262014.6499999999</v>
      </c>
      <c r="N138" s="42">
        <f>IFERROR(VLOOKUP(A138,'AJ OCT'!A:D,4,FALSE),0)</f>
        <v>50480.850000000006</v>
      </c>
      <c r="O138" s="42">
        <f t="shared" si="24"/>
        <v>1312495.5</v>
      </c>
      <c r="P138" s="42">
        <f>IFERROR(VLOOKUP(A138,NOVIEMBRE!A:D,4,FALSE),0)</f>
        <v>1351821.66</v>
      </c>
      <c r="Q138" s="42">
        <f>IFERROR(VLOOKUP(A138,'AJ NOVIEMBRE'!A:D,4,FALSE),0)</f>
        <v>33152.720000000001</v>
      </c>
      <c r="R138" s="42">
        <f t="shared" si="25"/>
        <v>1384974.38</v>
      </c>
      <c r="S138" s="42"/>
      <c r="T138" s="42">
        <f t="shared" si="26"/>
        <v>1384974.38</v>
      </c>
      <c r="U138" s="14">
        <f t="shared" si="27"/>
        <v>184</v>
      </c>
      <c r="V138" s="10">
        <f t="shared" si="28"/>
        <v>692487.19</v>
      </c>
      <c r="W138" s="24">
        <f t="shared" si="29"/>
        <v>135035.00204999998</v>
      </c>
      <c r="X138" s="22"/>
      <c r="Y138" s="23">
        <f t="shared" si="21"/>
        <v>557452.18794999993</v>
      </c>
      <c r="Z138" s="1">
        <f>IFERROR(VLOOKUP(A138,'NETOS SAC'!A:R,18,FALSE),0)</f>
        <v>557452</v>
      </c>
      <c r="AA138" s="1">
        <f t="shared" si="22"/>
        <v>0.18794999993406236</v>
      </c>
    </row>
    <row r="139" spans="1:27" x14ac:dyDescent="0.25">
      <c r="A139" s="86">
        <v>6635</v>
      </c>
      <c r="B139" s="85">
        <v>6635</v>
      </c>
      <c r="C139" s="85">
        <f t="shared" si="20"/>
        <v>0</v>
      </c>
      <c r="D139" s="85" t="s">
        <v>828</v>
      </c>
      <c r="E139" s="85" t="s">
        <v>1035</v>
      </c>
      <c r="F139" s="85" t="s">
        <v>1549</v>
      </c>
      <c r="G139" s="87">
        <v>45338</v>
      </c>
      <c r="H139" s="42">
        <f>IFERROR(VLOOKUP(A139,JULIO!A:D,4,FALSE),0)</f>
        <v>934784.4</v>
      </c>
      <c r="I139" s="42">
        <f>IFERROR(VLOOKUP(A139,AGOSTO!A:D,4,FALSE),0)</f>
        <v>958962.4</v>
      </c>
      <c r="J139" s="42">
        <f>IFERROR(VLOOKUP(A139,'AJ AGO'!A:D,4,FALSE),0)</f>
        <v>0</v>
      </c>
      <c r="K139" s="42">
        <f t="shared" si="23"/>
        <v>958962.4</v>
      </c>
      <c r="L139" s="42">
        <f>IFERROR(VLOOKUP(A139,SEPTIEMBRE!A:D,4,FALSE),0)</f>
        <v>946403</v>
      </c>
      <c r="M139" s="42">
        <f>IFERROR(VLOOKUP(A139,OCTUBRE!A:D,4,FALSE),0)</f>
        <v>1068779.8</v>
      </c>
      <c r="N139" s="42">
        <f>IFERROR(VLOOKUP(A139,'AJ OCT'!A:D,4,FALSE),0)</f>
        <v>42751.49</v>
      </c>
      <c r="O139" s="42">
        <f t="shared" si="24"/>
        <v>1111531.29</v>
      </c>
      <c r="P139" s="42">
        <f>IFERROR(VLOOKUP(A139,NOVIEMBRE!A:D,4,FALSE),0)</f>
        <v>1698703.07</v>
      </c>
      <c r="Q139" s="42">
        <f>IFERROR(VLOOKUP(A139,'AJ NOVIEMBRE'!A:D,4,FALSE),0)</f>
        <v>21249.75</v>
      </c>
      <c r="R139" s="42">
        <f t="shared" si="25"/>
        <v>1719952.82</v>
      </c>
      <c r="S139" s="42"/>
      <c r="T139" s="42">
        <f t="shared" si="26"/>
        <v>1719952.82</v>
      </c>
      <c r="U139" s="14">
        <f t="shared" si="27"/>
        <v>184</v>
      </c>
      <c r="V139" s="10">
        <f t="shared" si="28"/>
        <v>859976.41</v>
      </c>
      <c r="W139" s="24">
        <f t="shared" si="29"/>
        <v>167695.39995000002</v>
      </c>
      <c r="X139" s="22"/>
      <c r="Y139" s="23">
        <f t="shared" si="21"/>
        <v>692281.01005000004</v>
      </c>
      <c r="Z139" s="1">
        <f>IFERROR(VLOOKUP(A139,'NETOS SAC'!A:R,18,FALSE),0)</f>
        <v>692281</v>
      </c>
      <c r="AA139" s="1">
        <f t="shared" si="22"/>
        <v>1.0050000040791929E-2</v>
      </c>
    </row>
    <row r="140" spans="1:27" x14ac:dyDescent="0.25">
      <c r="A140" s="86">
        <v>6667</v>
      </c>
      <c r="B140" s="85">
        <v>6667</v>
      </c>
      <c r="C140" s="85">
        <f t="shared" si="20"/>
        <v>0</v>
      </c>
      <c r="D140" s="85" t="s">
        <v>979</v>
      </c>
      <c r="E140" s="85" t="s">
        <v>1036</v>
      </c>
      <c r="F140" s="85" t="s">
        <v>1549</v>
      </c>
      <c r="G140" s="87">
        <v>45261</v>
      </c>
      <c r="H140" s="42">
        <f>IFERROR(VLOOKUP(A140,JULIO!A:D,4,FALSE),0)</f>
        <v>841952.55</v>
      </c>
      <c r="I140" s="42">
        <f>IFERROR(VLOOKUP(A140,AGOSTO!A:D,4,FALSE),0)</f>
        <v>829566.4</v>
      </c>
      <c r="J140" s="42">
        <f>IFERROR(VLOOKUP(A140,'AJ AGO'!A:D,4,FALSE),0)</f>
        <v>0</v>
      </c>
      <c r="K140" s="42">
        <f t="shared" si="23"/>
        <v>829566.4</v>
      </c>
      <c r="L140" s="42">
        <f>IFERROR(VLOOKUP(A140,SEPTIEMBRE!A:D,4,FALSE),0)</f>
        <v>892274.8</v>
      </c>
      <c r="M140" s="42">
        <f>IFERROR(VLOOKUP(A140,OCTUBRE!A:D,4,FALSE),0)</f>
        <v>1030116.8</v>
      </c>
      <c r="N140" s="42">
        <f>IFERROR(VLOOKUP(A140,'AJ OCT'!A:D,4,FALSE),0)</f>
        <v>41204.910000000003</v>
      </c>
      <c r="O140" s="42">
        <f t="shared" si="24"/>
        <v>1071321.71</v>
      </c>
      <c r="P140" s="42">
        <f>IFERROR(VLOOKUP(A140,NOVIEMBRE!A:D,4,FALSE),0)</f>
        <v>1034416</v>
      </c>
      <c r="Q140" s="42">
        <f>IFERROR(VLOOKUP(A140,'AJ NOVIEMBRE'!A:D,4,FALSE),0)</f>
        <v>34703.15</v>
      </c>
      <c r="R140" s="42">
        <f t="shared" si="25"/>
        <v>1069119.1499999999</v>
      </c>
      <c r="S140" s="42"/>
      <c r="T140" s="42">
        <f t="shared" si="26"/>
        <v>1071321.71</v>
      </c>
      <c r="U140" s="14">
        <f t="shared" si="27"/>
        <v>184</v>
      </c>
      <c r="V140" s="10">
        <f t="shared" si="28"/>
        <v>535660.85499999998</v>
      </c>
      <c r="W140" s="24">
        <f t="shared" si="29"/>
        <v>104453.866725</v>
      </c>
      <c r="X140" s="22"/>
      <c r="Y140" s="23">
        <f t="shared" si="21"/>
        <v>431206.98827500001</v>
      </c>
      <c r="Z140" s="1">
        <f>IFERROR(VLOOKUP(A140,'NETOS SAC'!A:R,18,FALSE),0)</f>
        <v>431207</v>
      </c>
      <c r="AA140" s="1">
        <f t="shared" si="22"/>
        <v>-1.1724999989382923E-2</v>
      </c>
    </row>
    <row r="141" spans="1:27" x14ac:dyDescent="0.25">
      <c r="A141" s="86">
        <v>6687</v>
      </c>
      <c r="B141" s="85">
        <v>6687</v>
      </c>
      <c r="C141" s="85">
        <f t="shared" si="20"/>
        <v>0</v>
      </c>
      <c r="D141" s="85" t="s">
        <v>1043</v>
      </c>
      <c r="E141" s="85" t="s">
        <v>1044</v>
      </c>
      <c r="F141" s="85" t="s">
        <v>1549</v>
      </c>
      <c r="G141" s="87">
        <v>45261</v>
      </c>
      <c r="H141" s="42">
        <f>IFERROR(VLOOKUP(A141,JULIO!A:D,4,FALSE),0)</f>
        <v>867970.1</v>
      </c>
      <c r="I141" s="42">
        <f>IFERROR(VLOOKUP(A141,AGOSTO!A:D,4,FALSE),0)</f>
        <v>829566.4</v>
      </c>
      <c r="J141" s="42">
        <f>IFERROR(VLOOKUP(A141,'AJ AGO'!A:D,4,FALSE),0)</f>
        <v>0</v>
      </c>
      <c r="K141" s="42">
        <f t="shared" si="23"/>
        <v>829566.4</v>
      </c>
      <c r="L141" s="42">
        <f>IFERROR(VLOOKUP(A141,SEPTIEMBRE!A:D,4,FALSE),0)</f>
        <v>932114.5</v>
      </c>
      <c r="M141" s="42">
        <f>IFERROR(VLOOKUP(A141,OCTUBRE!A:D,4,FALSE),0)</f>
        <v>1269310.1400000001</v>
      </c>
      <c r="N141" s="42">
        <f>IFERROR(VLOOKUP(A141,'AJ OCT'!A:D,4,FALSE),0)</f>
        <v>50772.619999999995</v>
      </c>
      <c r="O141" s="42">
        <f t="shared" si="24"/>
        <v>1320082.7600000002</v>
      </c>
      <c r="P141" s="42">
        <f>IFERROR(VLOOKUP(A141,NOVIEMBRE!A:D,4,FALSE),0)</f>
        <v>1173452.49</v>
      </c>
      <c r="Q141" s="42">
        <f>IFERROR(VLOOKUP(A141,'AJ NOVIEMBRE'!A:D,4,FALSE),0)</f>
        <v>26029.72</v>
      </c>
      <c r="R141" s="42">
        <f t="shared" si="25"/>
        <v>1199482.21</v>
      </c>
      <c r="S141" s="42"/>
      <c r="T141" s="42">
        <f t="shared" si="26"/>
        <v>1320082.7600000002</v>
      </c>
      <c r="U141" s="14">
        <f t="shared" si="27"/>
        <v>184</v>
      </c>
      <c r="V141" s="10">
        <f t="shared" si="28"/>
        <v>660041.38000000012</v>
      </c>
      <c r="W141" s="24">
        <f t="shared" si="29"/>
        <v>128708.06910000002</v>
      </c>
      <c r="X141" s="22"/>
      <c r="Y141" s="23">
        <f t="shared" si="21"/>
        <v>531333.31090000016</v>
      </c>
      <c r="Z141" s="1">
        <f>IFERROR(VLOOKUP(A141,'NETOS SAC'!A:R,18,FALSE),0)</f>
        <v>531333</v>
      </c>
      <c r="AA141" s="1">
        <f t="shared" si="22"/>
        <v>0.31090000015683472</v>
      </c>
    </row>
    <row r="142" spans="1:27" x14ac:dyDescent="0.25">
      <c r="A142" s="86">
        <v>6719</v>
      </c>
      <c r="B142" s="85">
        <v>6719</v>
      </c>
      <c r="C142" s="85">
        <f t="shared" si="20"/>
        <v>0</v>
      </c>
      <c r="D142" s="85" t="s">
        <v>948</v>
      </c>
      <c r="E142" s="85" t="s">
        <v>1045</v>
      </c>
      <c r="F142" s="85" t="s">
        <v>1549</v>
      </c>
      <c r="G142" s="87">
        <v>45261</v>
      </c>
      <c r="H142" s="42">
        <f>IFERROR(VLOOKUP(A142,JULIO!A:D,4,FALSE),0)</f>
        <v>867970.1</v>
      </c>
      <c r="I142" s="42">
        <f>IFERROR(VLOOKUP(A142,AGOSTO!A:D,4,FALSE),0)</f>
        <v>858663.4</v>
      </c>
      <c r="J142" s="42">
        <f>IFERROR(VLOOKUP(A142,'AJ AGO'!A:D,4,FALSE),0)</f>
        <v>0</v>
      </c>
      <c r="K142" s="42">
        <f t="shared" si="23"/>
        <v>858663.4</v>
      </c>
      <c r="L142" s="42">
        <f>IFERROR(VLOOKUP(A142,SEPTIEMBRE!A:D,4,FALSE),0)</f>
        <v>930937.8</v>
      </c>
      <c r="M142" s="42">
        <f>IFERROR(VLOOKUP(A142,OCTUBRE!A:D,4,FALSE),0)</f>
        <v>999858.8</v>
      </c>
      <c r="N142" s="42">
        <f>IFERROR(VLOOKUP(A142,'AJ OCT'!A:D,4,FALSE),0)</f>
        <v>39994.9</v>
      </c>
      <c r="O142" s="42">
        <f t="shared" si="24"/>
        <v>1039853.7000000001</v>
      </c>
      <c r="P142" s="42">
        <f>IFERROR(VLOOKUP(A142,NOVIEMBRE!A:D,4,FALSE),0)</f>
        <v>880486.6</v>
      </c>
      <c r="Q142" s="42">
        <f>IFERROR(VLOOKUP(A142,'AJ NOVIEMBRE'!A:D,4,FALSE),0)</f>
        <v>18867.07</v>
      </c>
      <c r="R142" s="42">
        <f t="shared" si="25"/>
        <v>899353.66999999993</v>
      </c>
      <c r="S142" s="42"/>
      <c r="T142" s="42">
        <f t="shared" si="26"/>
        <v>1039853.7000000001</v>
      </c>
      <c r="U142" s="14">
        <f t="shared" si="27"/>
        <v>184</v>
      </c>
      <c r="V142" s="10">
        <f t="shared" si="28"/>
        <v>519926.85000000003</v>
      </c>
      <c r="W142" s="24">
        <f t="shared" si="29"/>
        <v>101385.73575000001</v>
      </c>
      <c r="X142" s="22"/>
      <c r="Y142" s="23">
        <f t="shared" si="21"/>
        <v>418541.11425000004</v>
      </c>
      <c r="Z142" s="1">
        <f>IFERROR(VLOOKUP(A142,'NETOS SAC'!A:R,18,FALSE),0)</f>
        <v>418541</v>
      </c>
      <c r="AA142" s="1">
        <f t="shared" si="22"/>
        <v>0.11425000004237518</v>
      </c>
    </row>
    <row r="143" spans="1:27" x14ac:dyDescent="0.25">
      <c r="A143" s="86">
        <v>6735</v>
      </c>
      <c r="B143" s="85">
        <v>6735</v>
      </c>
      <c r="C143" s="85">
        <f t="shared" si="20"/>
        <v>0</v>
      </c>
      <c r="D143" s="85" t="s">
        <v>835</v>
      </c>
      <c r="E143" s="85" t="s">
        <v>1047</v>
      </c>
      <c r="F143" s="85" t="s">
        <v>1549</v>
      </c>
      <c r="G143" s="87">
        <v>45261</v>
      </c>
      <c r="H143" s="42">
        <f>IFERROR(VLOOKUP(A143,JULIO!A:D,4,FALSE),0)</f>
        <v>938787.1</v>
      </c>
      <c r="I143" s="42">
        <f>IFERROR(VLOOKUP(A143,AGOSTO!A:D,4,FALSE),0)</f>
        <v>958962.4</v>
      </c>
      <c r="J143" s="42">
        <f>IFERROR(VLOOKUP(A143,'AJ AGO'!A:D,4,FALSE),0)</f>
        <v>0</v>
      </c>
      <c r="K143" s="42">
        <f t="shared" si="23"/>
        <v>958962.4</v>
      </c>
      <c r="L143" s="42">
        <f>IFERROR(VLOOKUP(A143,SEPTIEMBRE!A:D,4,FALSE),0)</f>
        <v>946403</v>
      </c>
      <c r="M143" s="42">
        <f>IFERROR(VLOOKUP(A143,OCTUBRE!A:D,4,FALSE),0)</f>
        <v>1064409.2</v>
      </c>
      <c r="N143" s="42">
        <f>IFERROR(VLOOKUP(A143,'AJ OCT'!A:D,4,FALSE),0)</f>
        <v>42576.390000000007</v>
      </c>
      <c r="O143" s="42">
        <f t="shared" si="24"/>
        <v>1106985.5899999999</v>
      </c>
      <c r="P143" s="42">
        <f>IFERROR(VLOOKUP(A143,NOVIEMBRE!A:D,4,FALSE),0)</f>
        <v>979129.9</v>
      </c>
      <c r="Q143" s="42">
        <f>IFERROR(VLOOKUP(A143,'AJ NOVIEMBRE'!A:D,4,FALSE),0)</f>
        <v>21243.390000000003</v>
      </c>
      <c r="R143" s="42">
        <f t="shared" si="25"/>
        <v>1000373.29</v>
      </c>
      <c r="S143" s="42"/>
      <c r="T143" s="42">
        <f t="shared" si="26"/>
        <v>1106985.5899999999</v>
      </c>
      <c r="U143" s="14">
        <f t="shared" si="27"/>
        <v>184</v>
      </c>
      <c r="V143" s="10">
        <f t="shared" si="28"/>
        <v>553492.79499999993</v>
      </c>
      <c r="W143" s="24">
        <f t="shared" si="29"/>
        <v>107931.09502499999</v>
      </c>
      <c r="X143" s="22"/>
      <c r="Y143" s="23">
        <f t="shared" si="21"/>
        <v>445561.69997499994</v>
      </c>
      <c r="Z143" s="1">
        <f>IFERROR(VLOOKUP(A143,'NETOS SAC'!A:R,18,FALSE),0)</f>
        <v>445562</v>
      </c>
      <c r="AA143" s="1">
        <f t="shared" si="22"/>
        <v>-0.30002500006230548</v>
      </c>
    </row>
    <row r="144" spans="1:27" x14ac:dyDescent="0.25">
      <c r="A144" s="86">
        <v>6749</v>
      </c>
      <c r="B144" s="85">
        <v>6749</v>
      </c>
      <c r="C144" s="85">
        <f t="shared" si="20"/>
        <v>0</v>
      </c>
      <c r="D144" s="85" t="s">
        <v>1048</v>
      </c>
      <c r="E144" s="85" t="s">
        <v>1020</v>
      </c>
      <c r="F144" s="85" t="s">
        <v>1549</v>
      </c>
      <c r="G144" s="87">
        <v>45261</v>
      </c>
      <c r="H144" s="42">
        <f>IFERROR(VLOOKUP(A144,JULIO!A:D,4,FALSE),0)</f>
        <v>903378.6</v>
      </c>
      <c r="I144" s="42">
        <f>IFERROR(VLOOKUP(A144,AGOSTO!A:D,4,FALSE),0)</f>
        <v>886374.40000000002</v>
      </c>
      <c r="J144" s="42">
        <f>IFERROR(VLOOKUP(A144,'AJ AGO'!A:D,4,FALSE),0)</f>
        <v>0</v>
      </c>
      <c r="K144" s="42">
        <f t="shared" si="23"/>
        <v>886374.40000000002</v>
      </c>
      <c r="L144" s="42">
        <f>IFERROR(VLOOKUP(A144,SEPTIEMBRE!A:D,4,FALSE),0)</f>
        <v>892274.8</v>
      </c>
      <c r="M144" s="42">
        <f>IFERROR(VLOOKUP(A144,OCTUBRE!A:D,4,FALSE),0)</f>
        <v>815285</v>
      </c>
      <c r="N144" s="42">
        <f>IFERROR(VLOOKUP(A144,'AJ OCT'!A:D,4,FALSE),0)</f>
        <v>32611.22</v>
      </c>
      <c r="O144" s="42">
        <f t="shared" si="24"/>
        <v>847896.22</v>
      </c>
      <c r="P144" s="42">
        <f>IFERROR(VLOOKUP(A144,NOVIEMBRE!A:D,4,FALSE),0)</f>
        <v>874187.5</v>
      </c>
      <c r="Q144" s="42">
        <f>IFERROR(VLOOKUP(A144,'AJ NOVIEMBRE'!A:D,4,FALSE),0)</f>
        <v>18450.88</v>
      </c>
      <c r="R144" s="42">
        <f t="shared" si="25"/>
        <v>892638.38</v>
      </c>
      <c r="S144" s="42"/>
      <c r="T144" s="42">
        <f t="shared" si="26"/>
        <v>903378.6</v>
      </c>
      <c r="U144" s="14">
        <f t="shared" si="27"/>
        <v>184</v>
      </c>
      <c r="V144" s="10">
        <f t="shared" si="28"/>
        <v>451689.29999999993</v>
      </c>
      <c r="W144" s="24">
        <f t="shared" si="29"/>
        <v>88079.413499999995</v>
      </c>
      <c r="X144" s="22"/>
      <c r="Y144" s="23">
        <f t="shared" si="21"/>
        <v>363609.88649999991</v>
      </c>
      <c r="Z144" s="1">
        <f>IFERROR(VLOOKUP(A144,'NETOS SAC'!A:R,18,FALSE),0)</f>
        <v>363610</v>
      </c>
      <c r="AA144" s="1">
        <f t="shared" si="22"/>
        <v>-0.11350000009406358</v>
      </c>
    </row>
    <row r="145" spans="1:27" x14ac:dyDescent="0.25">
      <c r="A145" s="86">
        <v>6781</v>
      </c>
      <c r="B145" s="85">
        <v>6781</v>
      </c>
      <c r="C145" s="85">
        <f t="shared" si="20"/>
        <v>0</v>
      </c>
      <c r="D145" s="85" t="s">
        <v>1050</v>
      </c>
      <c r="E145" s="85" t="s">
        <v>1051</v>
      </c>
      <c r="F145" s="85" t="s">
        <v>1549</v>
      </c>
      <c r="G145" s="87">
        <v>45261</v>
      </c>
      <c r="H145" s="42">
        <f>IFERROR(VLOOKUP(A145,JULIO!A:D,4,FALSE),0)</f>
        <v>812548.1</v>
      </c>
      <c r="I145" s="42">
        <f>IFERROR(VLOOKUP(A145,AGOSTO!A:D,4,FALSE),0)</f>
        <v>829566.4</v>
      </c>
      <c r="J145" s="42">
        <f>IFERROR(VLOOKUP(A145,'AJ AGO'!A:D,4,FALSE),0)</f>
        <v>0</v>
      </c>
      <c r="K145" s="42">
        <f t="shared" si="23"/>
        <v>829566.4</v>
      </c>
      <c r="L145" s="42">
        <f>IFERROR(VLOOKUP(A145,SEPTIEMBRE!A:D,4,FALSE),0)</f>
        <v>808561</v>
      </c>
      <c r="M145" s="42">
        <f>IFERROR(VLOOKUP(A145,OCTUBRE!A:D,4,FALSE),0)</f>
        <v>930937.8</v>
      </c>
      <c r="N145" s="42">
        <f>IFERROR(VLOOKUP(A145,'AJ OCT'!A:D,4,FALSE),0)</f>
        <v>37237.32</v>
      </c>
      <c r="O145" s="42">
        <f t="shared" si="24"/>
        <v>968175.12</v>
      </c>
      <c r="P145" s="42">
        <f>IFERROR(VLOOKUP(A145,NOVIEMBRE!A:D,4,FALSE),0)</f>
        <v>835650.4</v>
      </c>
      <c r="Q145" s="42">
        <f>IFERROR(VLOOKUP(A145,'AJ NOVIEMBRE'!A:D,4,FALSE),0)</f>
        <v>18272.169999999998</v>
      </c>
      <c r="R145" s="42">
        <f t="shared" si="25"/>
        <v>853922.57000000007</v>
      </c>
      <c r="S145" s="42"/>
      <c r="T145" s="42">
        <f t="shared" si="26"/>
        <v>968175.12</v>
      </c>
      <c r="U145" s="14">
        <f t="shared" si="27"/>
        <v>184</v>
      </c>
      <c r="V145" s="10">
        <f t="shared" si="28"/>
        <v>484087.56</v>
      </c>
      <c r="W145" s="24">
        <f t="shared" si="29"/>
        <v>94397.074200000003</v>
      </c>
      <c r="X145" s="22"/>
      <c r="Y145" s="23">
        <f t="shared" si="21"/>
        <v>389690.48580000002</v>
      </c>
      <c r="Z145" s="1">
        <f>IFERROR(VLOOKUP(A145,'NETOS SAC'!A:R,18,FALSE),0)</f>
        <v>389690</v>
      </c>
      <c r="AA145" s="1">
        <f t="shared" si="22"/>
        <v>0.48580000002402812</v>
      </c>
    </row>
    <row r="146" spans="1:27" x14ac:dyDescent="0.25">
      <c r="A146" s="86">
        <v>6784</v>
      </c>
      <c r="B146" s="85">
        <v>6784</v>
      </c>
      <c r="C146" s="85">
        <f t="shared" si="20"/>
        <v>0</v>
      </c>
      <c r="D146" s="85" t="s">
        <v>1052</v>
      </c>
      <c r="E146" s="85" t="s">
        <v>1053</v>
      </c>
      <c r="F146" s="85" t="s">
        <v>1549</v>
      </c>
      <c r="G146" s="87">
        <v>45261</v>
      </c>
      <c r="H146" s="42">
        <f>IFERROR(VLOOKUP(A146,JULIO!A:D,4,FALSE),0)</f>
        <v>812548.1</v>
      </c>
      <c r="I146" s="42">
        <f>IFERROR(VLOOKUP(A146,AGOSTO!A:D,4,FALSE),0)</f>
        <v>829566.4</v>
      </c>
      <c r="J146" s="42">
        <f>IFERROR(VLOOKUP(A146,'AJ AGO'!A:D,4,FALSE),0)</f>
        <v>0</v>
      </c>
      <c r="K146" s="42">
        <f t="shared" si="23"/>
        <v>829566.4</v>
      </c>
      <c r="L146" s="42">
        <f>IFERROR(VLOOKUP(A146,SEPTIEMBRE!A:D,4,FALSE),0)</f>
        <v>808561</v>
      </c>
      <c r="M146" s="42">
        <f>IFERROR(VLOOKUP(A146,OCTUBRE!A:D,4,FALSE),0)</f>
        <v>598772.19999999995</v>
      </c>
      <c r="N146" s="42">
        <f>IFERROR(VLOOKUP(A146,'AJ OCT'!A:D,4,FALSE),0)</f>
        <v>23950.43</v>
      </c>
      <c r="O146" s="42">
        <f t="shared" si="24"/>
        <v>622722.63</v>
      </c>
      <c r="P146" s="42">
        <f>IFERROR(VLOOKUP(A146,NOVIEMBRE!A:D,4,FALSE),0)</f>
        <v>835650.4</v>
      </c>
      <c r="Q146" s="42">
        <f>IFERROR(VLOOKUP(A146,'AJ NOVIEMBRE'!A:D,4,FALSE),0)</f>
        <v>17741.510000000002</v>
      </c>
      <c r="R146" s="42">
        <f t="shared" si="25"/>
        <v>853391.91</v>
      </c>
      <c r="S146" s="42"/>
      <c r="T146" s="42">
        <f t="shared" si="26"/>
        <v>853391.91</v>
      </c>
      <c r="U146" s="14">
        <f t="shared" si="27"/>
        <v>184</v>
      </c>
      <c r="V146" s="10">
        <f t="shared" si="28"/>
        <v>426695.95500000007</v>
      </c>
      <c r="W146" s="24">
        <f t="shared" si="29"/>
        <v>83205.711225000021</v>
      </c>
      <c r="X146" s="22"/>
      <c r="Y146" s="23">
        <f t="shared" si="21"/>
        <v>343490.24377500004</v>
      </c>
      <c r="Z146" s="1">
        <f>IFERROR(VLOOKUP(A146,'NETOS SAC'!A:R,18,FALSE),0)</f>
        <v>343490</v>
      </c>
      <c r="AA146" s="1">
        <f t="shared" si="22"/>
        <v>0.24377500003902242</v>
      </c>
    </row>
    <row r="147" spans="1:27" x14ac:dyDescent="0.25">
      <c r="A147" s="86">
        <v>6786</v>
      </c>
      <c r="B147" s="85">
        <v>6786</v>
      </c>
      <c r="C147" s="85">
        <f t="shared" si="20"/>
        <v>0</v>
      </c>
      <c r="D147" s="85" t="s">
        <v>1054</v>
      </c>
      <c r="E147" s="85" t="s">
        <v>1055</v>
      </c>
      <c r="F147" s="85" t="s">
        <v>1549</v>
      </c>
      <c r="G147" s="87">
        <v>45261</v>
      </c>
      <c r="H147" s="42">
        <f>IFERROR(VLOOKUP(A147,JULIO!A:D,4,FALSE),0)</f>
        <v>1317951.8600000001</v>
      </c>
      <c r="I147" s="42">
        <f>IFERROR(VLOOKUP(A147,AGOSTO!A:D,4,FALSE),0)</f>
        <v>1056021.8899999999</v>
      </c>
      <c r="J147" s="42">
        <f>IFERROR(VLOOKUP(A147,'AJ AGO'!A:D,4,FALSE),0)</f>
        <v>0</v>
      </c>
      <c r="K147" s="42">
        <f t="shared" si="23"/>
        <v>1056021.8899999999</v>
      </c>
      <c r="L147" s="42">
        <f>IFERROR(VLOOKUP(A147,SEPTIEMBRE!A:D,4,FALSE),0)</f>
        <v>1072025.46</v>
      </c>
      <c r="M147" s="42">
        <f>IFERROR(VLOOKUP(A147,OCTUBRE!A:D,4,FALSE),0)</f>
        <v>1309598.19</v>
      </c>
      <c r="N147" s="42">
        <f>IFERROR(VLOOKUP(A147,'AJ OCT'!A:D,4,FALSE),0)</f>
        <v>52383.85</v>
      </c>
      <c r="O147" s="42">
        <f t="shared" si="24"/>
        <v>1361982.04</v>
      </c>
      <c r="P147" s="42">
        <f>IFERROR(VLOOKUP(A147,NOVIEMBRE!A:D,4,FALSE),0)</f>
        <v>1139712.93</v>
      </c>
      <c r="Q147" s="42">
        <f>IFERROR(VLOOKUP(A147,'AJ NOVIEMBRE'!A:D,4,FALSE),0)</f>
        <v>24744.140000000003</v>
      </c>
      <c r="R147" s="42">
        <f t="shared" si="25"/>
        <v>1164457.0699999998</v>
      </c>
      <c r="S147" s="42"/>
      <c r="T147" s="42">
        <f t="shared" si="26"/>
        <v>1361982.04</v>
      </c>
      <c r="U147" s="14">
        <f t="shared" si="27"/>
        <v>184</v>
      </c>
      <c r="V147" s="10">
        <f t="shared" si="28"/>
        <v>680991.02</v>
      </c>
      <c r="W147" s="24">
        <f t="shared" si="29"/>
        <v>132793.24890000001</v>
      </c>
      <c r="X147" s="22"/>
      <c r="Y147" s="23">
        <f t="shared" si="21"/>
        <v>548197.77110000001</v>
      </c>
      <c r="Z147" s="1">
        <f>IFERROR(VLOOKUP(A147,'NETOS SAC'!A:R,18,FALSE),0)</f>
        <v>548198</v>
      </c>
      <c r="AA147" s="1">
        <f t="shared" si="22"/>
        <v>-0.22889999998733401</v>
      </c>
    </row>
    <row r="148" spans="1:27" x14ac:dyDescent="0.25">
      <c r="A148" s="86">
        <v>6789</v>
      </c>
      <c r="B148" s="85">
        <v>6789</v>
      </c>
      <c r="C148" s="85">
        <f t="shared" si="20"/>
        <v>0</v>
      </c>
      <c r="D148" s="85" t="s">
        <v>1056</v>
      </c>
      <c r="E148" s="85" t="s">
        <v>1057</v>
      </c>
      <c r="F148" s="85" t="s">
        <v>1549</v>
      </c>
      <c r="G148" s="87">
        <v>45261</v>
      </c>
      <c r="H148" s="42">
        <f>IFERROR(VLOOKUP(A148,JULIO!A:D,4,FALSE),0)</f>
        <v>808853.3</v>
      </c>
      <c r="I148" s="42">
        <f>IFERROR(VLOOKUP(A148,AGOSTO!A:D,4,FALSE),0)</f>
        <v>823562.35</v>
      </c>
      <c r="J148" s="42">
        <f>IFERROR(VLOOKUP(A148,'AJ AGO'!A:D,4,FALSE),0)</f>
        <v>0</v>
      </c>
      <c r="K148" s="42">
        <f t="shared" si="23"/>
        <v>823562.35</v>
      </c>
      <c r="L148" s="42">
        <f>IFERROR(VLOOKUP(A148,SEPTIEMBRE!A:D,4,FALSE),0)</f>
        <v>869077</v>
      </c>
      <c r="M148" s="42">
        <f>IFERROR(VLOOKUP(A148,OCTUBRE!A:D,4,FALSE),0)</f>
        <v>856637.6</v>
      </c>
      <c r="N148" s="42">
        <f>IFERROR(VLOOKUP(A148,'AJ OCT'!A:D,4,FALSE),0)</f>
        <v>34265.759999999995</v>
      </c>
      <c r="O148" s="42">
        <f t="shared" si="24"/>
        <v>890903.36</v>
      </c>
      <c r="P148" s="42">
        <f>IFERROR(VLOOKUP(A148,NOVIEMBRE!A:D,4,FALSE),0)</f>
        <v>1004158</v>
      </c>
      <c r="Q148" s="42">
        <f>IFERROR(VLOOKUP(A148,'AJ NOVIEMBRE'!A:D,4,FALSE),0)</f>
        <v>33215.009999999995</v>
      </c>
      <c r="R148" s="42">
        <f t="shared" si="25"/>
        <v>1037373.01</v>
      </c>
      <c r="S148" s="42"/>
      <c r="T148" s="42">
        <f t="shared" si="26"/>
        <v>1037373.01</v>
      </c>
      <c r="U148" s="14">
        <f t="shared" si="27"/>
        <v>184</v>
      </c>
      <c r="V148" s="10">
        <f t="shared" si="28"/>
        <v>518686.50500000006</v>
      </c>
      <c r="W148" s="24">
        <f t="shared" si="29"/>
        <v>101143.86847500001</v>
      </c>
      <c r="X148" s="22"/>
      <c r="Y148" s="23">
        <f t="shared" si="21"/>
        <v>417542.63652500004</v>
      </c>
      <c r="Z148" s="1">
        <f>IFERROR(VLOOKUP(A148,'NETOS SAC'!A:R,18,FALSE),0)</f>
        <v>417543</v>
      </c>
      <c r="AA148" s="1">
        <f t="shared" si="22"/>
        <v>-0.36347499996190891</v>
      </c>
    </row>
    <row r="149" spans="1:27" x14ac:dyDescent="0.25">
      <c r="A149" s="86">
        <v>6794</v>
      </c>
      <c r="B149" s="85">
        <v>6794</v>
      </c>
      <c r="C149" s="85">
        <f t="shared" si="20"/>
        <v>0</v>
      </c>
      <c r="D149" s="85" t="s">
        <v>1058</v>
      </c>
      <c r="E149" s="85" t="s">
        <v>1059</v>
      </c>
      <c r="F149" s="85" t="s">
        <v>1549</v>
      </c>
      <c r="G149" s="87">
        <v>45261</v>
      </c>
      <c r="H149" s="42">
        <f>IFERROR(VLOOKUP(A149,JULIO!A:D,4,FALSE),0)</f>
        <v>829944.45</v>
      </c>
      <c r="I149" s="42">
        <f>IFERROR(VLOOKUP(A149,AGOSTO!A:D,4,FALSE),0)</f>
        <v>829566.4</v>
      </c>
      <c r="J149" s="42">
        <f>IFERROR(VLOOKUP(A149,'AJ AGO'!A:D,4,FALSE),0)</f>
        <v>0</v>
      </c>
      <c r="K149" s="42">
        <f t="shared" si="23"/>
        <v>829566.4</v>
      </c>
      <c r="L149" s="42">
        <f>IFERROR(VLOOKUP(A149,SEPTIEMBRE!A:D,4,FALSE),0)</f>
        <v>869077</v>
      </c>
      <c r="M149" s="42">
        <f>IFERROR(VLOOKUP(A149,OCTUBRE!A:D,4,FALSE),0)</f>
        <v>999858.8</v>
      </c>
      <c r="N149" s="42">
        <f>IFERROR(VLOOKUP(A149,'AJ OCT'!A:D,4,FALSE),0)</f>
        <v>39994.9</v>
      </c>
      <c r="O149" s="42">
        <f t="shared" si="24"/>
        <v>1039853.7000000001</v>
      </c>
      <c r="P149" s="42">
        <f>IFERROR(VLOOKUP(A149,NOVIEMBRE!A:D,4,FALSE),0)</f>
        <v>863723.1</v>
      </c>
      <c r="Q149" s="42">
        <f>IFERROR(VLOOKUP(A149,'AJ NOVIEMBRE'!A:D,4,FALSE),0)</f>
        <v>19505.63</v>
      </c>
      <c r="R149" s="42">
        <f t="shared" si="25"/>
        <v>883228.73</v>
      </c>
      <c r="S149" s="42"/>
      <c r="T149" s="42">
        <f t="shared" si="26"/>
        <v>1039853.7000000001</v>
      </c>
      <c r="U149" s="14">
        <f t="shared" si="27"/>
        <v>184</v>
      </c>
      <c r="V149" s="10">
        <f t="shared" si="28"/>
        <v>519926.85000000003</v>
      </c>
      <c r="W149" s="24">
        <f t="shared" si="29"/>
        <v>101385.73575000001</v>
      </c>
      <c r="X149" s="22"/>
      <c r="Y149" s="23">
        <f t="shared" si="21"/>
        <v>418541.11425000004</v>
      </c>
      <c r="Z149" s="1">
        <f>IFERROR(VLOOKUP(A149,'NETOS SAC'!A:R,18,FALSE),0)</f>
        <v>418541</v>
      </c>
      <c r="AA149" s="1">
        <f t="shared" si="22"/>
        <v>0.11425000004237518</v>
      </c>
    </row>
    <row r="150" spans="1:27" x14ac:dyDescent="0.25">
      <c r="A150" s="86">
        <v>6797</v>
      </c>
      <c r="B150" s="85">
        <v>6797</v>
      </c>
      <c r="C150" s="85">
        <f t="shared" si="20"/>
        <v>0</v>
      </c>
      <c r="D150" s="85" t="s">
        <v>1599</v>
      </c>
      <c r="E150" s="85" t="s">
        <v>1600</v>
      </c>
      <c r="F150" s="85" t="s">
        <v>1549</v>
      </c>
      <c r="G150" s="87">
        <v>45575</v>
      </c>
      <c r="H150" s="42">
        <f>IFERROR(VLOOKUP(A150,JULIO!A:D,4,FALSE),0)</f>
        <v>0</v>
      </c>
      <c r="I150" s="42">
        <f>IFERROR(VLOOKUP(A150,AGOSTO!A:D,4,FALSE),0)</f>
        <v>0</v>
      </c>
      <c r="J150" s="42">
        <f>IFERROR(VLOOKUP(A150,'AJ AGO'!A:D,4,FALSE),0)</f>
        <v>0</v>
      </c>
      <c r="K150" s="42">
        <f t="shared" si="23"/>
        <v>0</v>
      </c>
      <c r="L150" s="42">
        <f>IFERROR(VLOOKUP(A150,SEPTIEMBRE!A:D,4,FALSE),0)</f>
        <v>0</v>
      </c>
      <c r="M150" s="42">
        <f>IFERROR(VLOOKUP(A150,OCTUBRE!A:D,4,FALSE),0)</f>
        <v>2204355.8199999998</v>
      </c>
      <c r="N150" s="42">
        <f>IFERROR(VLOOKUP(A150,'AJ OCT'!A:D,4,FALSE),0)</f>
        <v>88173.98</v>
      </c>
      <c r="O150" s="42">
        <f t="shared" si="24"/>
        <v>2292529.7999999998</v>
      </c>
      <c r="P150" s="42">
        <f>IFERROR(VLOOKUP(A150,NOVIEMBRE!A:D,4,FALSE),0)</f>
        <v>2265738.2200000002</v>
      </c>
      <c r="Q150" s="42">
        <f>IFERROR(VLOOKUP(A150,'AJ NOVIEMBRE'!A:D,4,FALSE),0)</f>
        <v>46701.78</v>
      </c>
      <c r="R150" s="42">
        <f t="shared" si="25"/>
        <v>2312440</v>
      </c>
      <c r="S150" s="42"/>
      <c r="T150" s="42">
        <f t="shared" si="26"/>
        <v>2312440</v>
      </c>
      <c r="U150" s="14">
        <f t="shared" si="27"/>
        <v>82</v>
      </c>
      <c r="V150" s="10">
        <f t="shared" si="28"/>
        <v>515271.95652173914</v>
      </c>
      <c r="W150" s="24">
        <f t="shared" si="29"/>
        <v>100478.03152173913</v>
      </c>
      <c r="X150" s="22"/>
      <c r="Y150" s="23">
        <f t="shared" si="21"/>
        <v>414793.92499999999</v>
      </c>
      <c r="Z150" s="1">
        <f>IFERROR(VLOOKUP(A150,'NETOS SAC'!A:R,18,FALSE),0)</f>
        <v>414794</v>
      </c>
      <c r="AA150" s="1">
        <f t="shared" si="22"/>
        <v>-7.5000000011641532E-2</v>
      </c>
    </row>
    <row r="151" spans="1:27" x14ac:dyDescent="0.25">
      <c r="A151" s="86">
        <v>6813</v>
      </c>
      <c r="B151" s="85">
        <v>6813</v>
      </c>
      <c r="C151" s="85">
        <f t="shared" si="20"/>
        <v>0</v>
      </c>
      <c r="D151" s="85" t="s">
        <v>1060</v>
      </c>
      <c r="E151" s="85" t="s">
        <v>1061</v>
      </c>
      <c r="F151" s="85" t="s">
        <v>1549</v>
      </c>
      <c r="G151" s="87">
        <v>45261</v>
      </c>
      <c r="H151" s="42">
        <f>IFERROR(VLOOKUP(A151,JULIO!A:D,4,FALSE),0)</f>
        <v>867970.1</v>
      </c>
      <c r="I151" s="42">
        <f>IFERROR(VLOOKUP(A151,AGOSTO!A:D,4,FALSE),0)</f>
        <v>672765.9</v>
      </c>
      <c r="J151" s="42">
        <f>IFERROR(VLOOKUP(A151,'AJ AGO'!A:D,4,FALSE),0)</f>
        <v>0</v>
      </c>
      <c r="K151" s="42">
        <f t="shared" si="23"/>
        <v>672765.9</v>
      </c>
      <c r="L151" s="42">
        <f>IFERROR(VLOOKUP(A151,SEPTIEMBRE!A:D,4,FALSE),0)</f>
        <v>526569.24</v>
      </c>
      <c r="M151" s="42">
        <f>IFERROR(VLOOKUP(A151,OCTUBRE!A:D,4,FALSE),0)</f>
        <v>1432453.23</v>
      </c>
      <c r="N151" s="42">
        <f>IFERROR(VLOOKUP(A151,'AJ OCT'!A:D,4,FALSE),0)</f>
        <v>57298.13</v>
      </c>
      <c r="O151" s="42">
        <f t="shared" si="24"/>
        <v>1489751.3599999999</v>
      </c>
      <c r="P151" s="42">
        <f>IFERROR(VLOOKUP(A151,NOVIEMBRE!A:D,4,FALSE),0)</f>
        <v>1351821.66</v>
      </c>
      <c r="Q151" s="42">
        <f>IFERROR(VLOOKUP(A151,'AJ NOVIEMBRE'!A:D,4,FALSE),0)</f>
        <v>33424.9</v>
      </c>
      <c r="R151" s="42">
        <f t="shared" si="25"/>
        <v>1385246.5599999998</v>
      </c>
      <c r="S151" s="42"/>
      <c r="T151" s="42">
        <f t="shared" si="26"/>
        <v>1489751.3599999999</v>
      </c>
      <c r="U151" s="14">
        <f t="shared" si="27"/>
        <v>184</v>
      </c>
      <c r="V151" s="10">
        <f t="shared" si="28"/>
        <v>744875.67999999993</v>
      </c>
      <c r="W151" s="24">
        <f t="shared" si="29"/>
        <v>145250.75759999998</v>
      </c>
      <c r="X151" s="22"/>
      <c r="Y151" s="23">
        <f t="shared" si="21"/>
        <v>599624.92239999992</v>
      </c>
      <c r="Z151" s="1">
        <f>IFERROR(VLOOKUP(A151,'NETOS SAC'!A:R,18,FALSE),0)</f>
        <v>599625</v>
      </c>
      <c r="AA151" s="1">
        <f t="shared" si="22"/>
        <v>-7.7600000076927245E-2</v>
      </c>
    </row>
    <row r="152" spans="1:27" x14ac:dyDescent="0.25">
      <c r="A152" s="86">
        <v>6814</v>
      </c>
      <c r="B152" s="85">
        <v>6814</v>
      </c>
      <c r="C152" s="85">
        <f t="shared" si="20"/>
        <v>0</v>
      </c>
      <c r="D152" s="85" t="s">
        <v>821</v>
      </c>
      <c r="E152" s="85" t="s">
        <v>1361</v>
      </c>
      <c r="F152" s="85" t="s">
        <v>1549</v>
      </c>
      <c r="G152" s="87">
        <v>45433</v>
      </c>
      <c r="H152" s="42">
        <f>IFERROR(VLOOKUP(A152,JULIO!A:D,4,FALSE),0)</f>
        <v>867970.1</v>
      </c>
      <c r="I152" s="42">
        <f>IFERROR(VLOOKUP(A152,AGOSTO!A:D,4,FALSE),0)</f>
        <v>858663.4</v>
      </c>
      <c r="J152" s="42">
        <f>IFERROR(VLOOKUP(A152,'AJ AGO'!A:D,4,FALSE),0)</f>
        <v>0</v>
      </c>
      <c r="K152" s="42">
        <f t="shared" si="23"/>
        <v>858663.4</v>
      </c>
      <c r="L152" s="42">
        <f>IFERROR(VLOOKUP(A152,SEPTIEMBRE!A:D,4,FALSE),0)</f>
        <v>869077</v>
      </c>
      <c r="M152" s="42">
        <f>IFERROR(VLOOKUP(A152,OCTUBRE!A:D,4,FALSE),0)</f>
        <v>992126.2</v>
      </c>
      <c r="N152" s="42">
        <f>IFERROR(VLOOKUP(A152,'AJ OCT'!A:D,4,FALSE),0)</f>
        <v>39685.31</v>
      </c>
      <c r="O152" s="42">
        <f t="shared" si="24"/>
        <v>1031811.51</v>
      </c>
      <c r="P152" s="42">
        <f>IFERROR(VLOOKUP(A152,NOVIEMBRE!A:D,4,FALSE),0)</f>
        <v>881461.5</v>
      </c>
      <c r="Q152" s="42">
        <f>IFERROR(VLOOKUP(A152,'AJ NOVIEMBRE'!A:D,4,FALSE),0)</f>
        <v>18734.060000000001</v>
      </c>
      <c r="R152" s="42">
        <f t="shared" si="25"/>
        <v>900195.56</v>
      </c>
      <c r="S152" s="42"/>
      <c r="T152" s="42">
        <f t="shared" si="26"/>
        <v>1031811.51</v>
      </c>
      <c r="U152" s="14">
        <f t="shared" si="27"/>
        <v>184</v>
      </c>
      <c r="V152" s="10">
        <f t="shared" si="28"/>
        <v>515905.755</v>
      </c>
      <c r="W152" s="24">
        <f t="shared" si="29"/>
        <v>100601.622225</v>
      </c>
      <c r="X152" s="22"/>
      <c r="Y152" s="23">
        <f t="shared" si="21"/>
        <v>415304.13277500001</v>
      </c>
      <c r="Z152" s="1">
        <f>IFERROR(VLOOKUP(A152,'NETOS SAC'!A:R,18,FALSE),0)</f>
        <v>415304</v>
      </c>
      <c r="AA152" s="1">
        <f t="shared" si="22"/>
        <v>0.1327750000054948</v>
      </c>
    </row>
    <row r="153" spans="1:27" x14ac:dyDescent="0.25">
      <c r="A153" s="86">
        <v>6835</v>
      </c>
      <c r="B153" s="85">
        <v>6835</v>
      </c>
      <c r="C153" s="85">
        <f t="shared" si="20"/>
        <v>0</v>
      </c>
      <c r="D153" s="85" t="s">
        <v>1043</v>
      </c>
      <c r="E153" s="85" t="s">
        <v>1064</v>
      </c>
      <c r="F153" s="85" t="s">
        <v>1572</v>
      </c>
      <c r="G153" s="87">
        <v>45261</v>
      </c>
      <c r="H153" s="42">
        <f>IFERROR(VLOOKUP(A153,JULIO!A:D,4,FALSE),0)</f>
        <v>739843.4</v>
      </c>
      <c r="I153" s="42">
        <f>IFERROR(VLOOKUP(A153,AGOSTO!A:D,4,FALSE),0)</f>
        <v>700955.4</v>
      </c>
      <c r="J153" s="42">
        <f>IFERROR(VLOOKUP(A153,'AJ AGO'!A:D,4,FALSE),0)</f>
        <v>0</v>
      </c>
      <c r="K153" s="42">
        <f t="shared" si="23"/>
        <v>700955.4</v>
      </c>
      <c r="L153" s="42">
        <f>IFERROR(VLOOKUP(A153,SEPTIEMBRE!A:D,4,FALSE),0)</f>
        <v>744620</v>
      </c>
      <c r="M153" s="42">
        <f>IFERROR(VLOOKUP(A153,OCTUBRE!A:D,4,FALSE),0)</f>
        <v>771900</v>
      </c>
      <c r="N153" s="42">
        <f>IFERROR(VLOOKUP(A153,'AJ OCT'!A:D,4,FALSE),0)</f>
        <v>30875.82</v>
      </c>
      <c r="O153" s="42">
        <f t="shared" si="24"/>
        <v>802775.82</v>
      </c>
      <c r="P153" s="42">
        <f>IFERROR(VLOOKUP(A153,NOVIEMBRE!A:D,4,FALSE),0)</f>
        <v>907708.4</v>
      </c>
      <c r="Q153" s="42">
        <f>IFERROR(VLOOKUP(A153,'AJ NOVIEMBRE'!A:D,4,FALSE),0)</f>
        <v>30462.049999999996</v>
      </c>
      <c r="R153" s="42">
        <f t="shared" si="25"/>
        <v>938170.45000000007</v>
      </c>
      <c r="S153" s="42"/>
      <c r="T153" s="42">
        <f t="shared" si="26"/>
        <v>938170.45000000007</v>
      </c>
      <c r="U153" s="14">
        <f t="shared" si="27"/>
        <v>184</v>
      </c>
      <c r="V153" s="10">
        <f t="shared" si="28"/>
        <v>469085.22500000003</v>
      </c>
      <c r="W153" s="24">
        <f t="shared" si="29"/>
        <v>91471.618875000015</v>
      </c>
      <c r="X153" s="22"/>
      <c r="Y153" s="23">
        <f t="shared" si="21"/>
        <v>377613.60612500005</v>
      </c>
      <c r="Z153" s="1">
        <f>IFERROR(VLOOKUP(A153,'NETOS SAC'!A:R,18,FALSE),0)</f>
        <v>377614</v>
      </c>
      <c r="AA153" s="1">
        <f t="shared" si="22"/>
        <v>-0.3938749999506399</v>
      </c>
    </row>
    <row r="154" spans="1:27" x14ac:dyDescent="0.25">
      <c r="A154" s="86">
        <v>6843</v>
      </c>
      <c r="B154" s="85">
        <v>6843</v>
      </c>
      <c r="C154" s="85">
        <f t="shared" si="20"/>
        <v>0</v>
      </c>
      <c r="D154" s="85" t="s">
        <v>992</v>
      </c>
      <c r="E154" s="85" t="s">
        <v>1065</v>
      </c>
      <c r="F154" s="85" t="s">
        <v>1549</v>
      </c>
      <c r="G154" s="87">
        <v>45261</v>
      </c>
      <c r="H154" s="42">
        <f>IFERROR(VLOOKUP(A154,JULIO!A:D,4,FALSE),0)</f>
        <v>896296.9</v>
      </c>
      <c r="I154" s="42">
        <f>IFERROR(VLOOKUP(A154,AGOSTO!A:D,4,FALSE),0)</f>
        <v>886374.40000000002</v>
      </c>
      <c r="J154" s="42">
        <f>IFERROR(VLOOKUP(A154,'AJ AGO'!A:D,4,FALSE),0)</f>
        <v>0</v>
      </c>
      <c r="K154" s="42">
        <f t="shared" si="23"/>
        <v>886374.40000000002</v>
      </c>
      <c r="L154" s="42">
        <f>IFERROR(VLOOKUP(A154,SEPTIEMBRE!A:D,4,FALSE),0)</f>
        <v>927770.79</v>
      </c>
      <c r="M154" s="42">
        <f>IFERROR(VLOOKUP(A154,OCTUBRE!A:D,4,FALSE),0)</f>
        <v>1071227.3400000001</v>
      </c>
      <c r="N154" s="42">
        <f>IFERROR(VLOOKUP(A154,'AJ OCT'!A:D,4,FALSE),0)</f>
        <v>42849.560000000005</v>
      </c>
      <c r="O154" s="42">
        <f t="shared" si="24"/>
        <v>1114076.9000000001</v>
      </c>
      <c r="P154" s="42">
        <f>IFERROR(VLOOKUP(A154,NOVIEMBRE!A:D,4,FALSE),0)</f>
        <v>937654.05</v>
      </c>
      <c r="Q154" s="42">
        <f>IFERROR(VLOOKUP(A154,'AJ NOVIEMBRE'!A:D,4,FALSE),0)</f>
        <v>21268.25</v>
      </c>
      <c r="R154" s="42">
        <f t="shared" si="25"/>
        <v>958922.3</v>
      </c>
      <c r="S154" s="42"/>
      <c r="T154" s="42">
        <f t="shared" si="26"/>
        <v>1114076.9000000001</v>
      </c>
      <c r="U154" s="14">
        <f t="shared" si="27"/>
        <v>184</v>
      </c>
      <c r="V154" s="10">
        <f t="shared" si="28"/>
        <v>557038.45000000007</v>
      </c>
      <c r="W154" s="24">
        <f t="shared" si="29"/>
        <v>108622.49775000002</v>
      </c>
      <c r="X154" s="22"/>
      <c r="Y154" s="23">
        <f t="shared" si="21"/>
        <v>448415.95225000003</v>
      </c>
      <c r="Z154" s="1">
        <f>IFERROR(VLOOKUP(A154,'NETOS SAC'!A:R,18,FALSE),0)</f>
        <v>448416</v>
      </c>
      <c r="AA154" s="1">
        <f t="shared" si="22"/>
        <v>-4.7749999968800694E-2</v>
      </c>
    </row>
    <row r="155" spans="1:27" x14ac:dyDescent="0.25">
      <c r="A155" s="86">
        <v>6848</v>
      </c>
      <c r="B155" s="85">
        <v>6848</v>
      </c>
      <c r="C155" s="85">
        <f t="shared" si="20"/>
        <v>0</v>
      </c>
      <c r="D155" s="85" t="s">
        <v>1066</v>
      </c>
      <c r="E155" s="85" t="s">
        <v>1067</v>
      </c>
      <c r="F155" s="85" t="s">
        <v>1572</v>
      </c>
      <c r="G155" s="87">
        <v>44614</v>
      </c>
      <c r="H155" s="42">
        <f>IFERROR(VLOOKUP(A155,JULIO!A:D,4,FALSE),0)</f>
        <v>682779.5</v>
      </c>
      <c r="I155" s="42">
        <f>IFERROR(VLOOKUP(A155,AGOSTO!A:D,4,FALSE),0)</f>
        <v>801869.1</v>
      </c>
      <c r="J155" s="42">
        <f>IFERROR(VLOOKUP(A155,'AJ AGO'!A:D,4,FALSE),0)</f>
        <v>0</v>
      </c>
      <c r="K155" s="42">
        <f t="shared" si="23"/>
        <v>801869.1</v>
      </c>
      <c r="L155" s="42">
        <f>IFERROR(VLOOKUP(A155,SEPTIEMBRE!A:D,4,FALSE),0)</f>
        <v>1287120</v>
      </c>
      <c r="M155" s="42">
        <f>IFERROR(VLOOKUP(A155,OCTUBRE!A:D,4,FALSE),0)</f>
        <v>1712130</v>
      </c>
      <c r="N155" s="42">
        <f>IFERROR(VLOOKUP(A155,'AJ OCT'!A:D,4,FALSE),0)</f>
        <v>68485.62999999999</v>
      </c>
      <c r="O155" s="42">
        <f t="shared" si="24"/>
        <v>1780615.63</v>
      </c>
      <c r="P155" s="42">
        <f>IFERROR(VLOOKUP(A155,NOVIEMBRE!A:D,4,FALSE),0)</f>
        <v>1595524.5</v>
      </c>
      <c r="Q155" s="42">
        <f>IFERROR(VLOOKUP(A155,'AJ NOVIEMBRE'!A:D,4,FALSE),0)</f>
        <v>36182.550000000003</v>
      </c>
      <c r="R155" s="42">
        <f t="shared" si="25"/>
        <v>1631707.05</v>
      </c>
      <c r="S155" s="42"/>
      <c r="T155" s="42">
        <f t="shared" si="26"/>
        <v>1780615.63</v>
      </c>
      <c r="U155" s="14">
        <f t="shared" si="27"/>
        <v>184</v>
      </c>
      <c r="V155" s="10">
        <f t="shared" si="28"/>
        <v>890307.81499999994</v>
      </c>
      <c r="W155" s="24">
        <f t="shared" si="29"/>
        <v>173610.02392499999</v>
      </c>
      <c r="X155" s="22"/>
      <c r="Y155" s="23">
        <f t="shared" si="21"/>
        <v>716697.79107499996</v>
      </c>
      <c r="Z155" s="1">
        <f>IFERROR(VLOOKUP(A155,'NETOS SAC'!A:R,18,FALSE),0)</f>
        <v>716698</v>
      </c>
      <c r="AA155" s="1">
        <f t="shared" si="22"/>
        <v>-0.20892500004265457</v>
      </c>
    </row>
    <row r="156" spans="1:27" x14ac:dyDescent="0.25">
      <c r="A156" s="86">
        <v>6852</v>
      </c>
      <c r="B156" s="85">
        <v>6852</v>
      </c>
      <c r="C156" s="85">
        <f t="shared" si="20"/>
        <v>0</v>
      </c>
      <c r="D156" s="85" t="s">
        <v>901</v>
      </c>
      <c r="E156" s="85" t="s">
        <v>1601</v>
      </c>
      <c r="F156" s="85" t="s">
        <v>761</v>
      </c>
      <c r="G156" s="87">
        <v>45516</v>
      </c>
      <c r="H156" s="42">
        <f>IFERROR(VLOOKUP(A156,JULIO!A:D,4,FALSE),0)</f>
        <v>0</v>
      </c>
      <c r="I156" s="42">
        <f>IFERROR(VLOOKUP(A156,AGOSTO!A:D,4,FALSE),0)</f>
        <v>646035.14</v>
      </c>
      <c r="J156" s="42">
        <f>IFERROR(VLOOKUP(A156,'AJ AGO'!A:D,4,FALSE),0)</f>
        <v>0</v>
      </c>
      <c r="K156" s="42">
        <f t="shared" si="23"/>
        <v>646035.14</v>
      </c>
      <c r="L156" s="42">
        <f>IFERROR(VLOOKUP(A156,SEPTIEMBRE!A:D,4,FALSE),0)</f>
        <v>1007814.5</v>
      </c>
      <c r="M156" s="42">
        <f>IFERROR(VLOOKUP(A156,OCTUBRE!A:D,4,FALSE),0)</f>
        <v>1007814.5</v>
      </c>
      <c r="N156" s="42">
        <f>IFERROR(VLOOKUP(A156,'AJ OCT'!A:D,4,FALSE),0)</f>
        <v>40312.58</v>
      </c>
      <c r="O156" s="42">
        <f t="shared" si="24"/>
        <v>1048127.08</v>
      </c>
      <c r="P156" s="42">
        <f>IFERROR(VLOOKUP(A156,NOVIEMBRE!A:D,4,FALSE),0)</f>
        <v>1090052.7</v>
      </c>
      <c r="Q156" s="42">
        <f>IFERROR(VLOOKUP(A156,'AJ NOVIEMBRE'!A:D,4,FALSE),0)</f>
        <v>0</v>
      </c>
      <c r="R156" s="42">
        <f t="shared" si="25"/>
        <v>1090052.7</v>
      </c>
      <c r="S156" s="42"/>
      <c r="T156" s="42">
        <f t="shared" si="26"/>
        <v>1090052.7</v>
      </c>
      <c r="U156" s="14">
        <f t="shared" si="27"/>
        <v>141</v>
      </c>
      <c r="V156" s="10">
        <f t="shared" si="28"/>
        <v>417656.06168478262</v>
      </c>
      <c r="W156" s="24">
        <f>V156*0.18</f>
        <v>75178.091103260871</v>
      </c>
      <c r="X156" s="22"/>
      <c r="Y156" s="23">
        <f t="shared" si="21"/>
        <v>342477.97058152175</v>
      </c>
      <c r="Z156" s="1">
        <f>IFERROR(VLOOKUP(A156,'NETOS SAC'!A:R,18,FALSE),0)</f>
        <v>342478</v>
      </c>
      <c r="AA156" s="1">
        <f t="shared" si="22"/>
        <v>-2.941847825422883E-2</v>
      </c>
    </row>
    <row r="157" spans="1:27" x14ac:dyDescent="0.25">
      <c r="A157" s="86">
        <v>6855</v>
      </c>
      <c r="B157" s="85">
        <v>6855</v>
      </c>
      <c r="C157" s="85">
        <f t="shared" si="20"/>
        <v>0</v>
      </c>
      <c r="D157" s="85" t="s">
        <v>1068</v>
      </c>
      <c r="E157" s="85" t="s">
        <v>1069</v>
      </c>
      <c r="F157" s="85" t="s">
        <v>1549</v>
      </c>
      <c r="G157" s="87">
        <v>45261</v>
      </c>
      <c r="H157" s="42">
        <f>IFERROR(VLOOKUP(A157,JULIO!A:D,4,FALSE),0)</f>
        <v>853960.65</v>
      </c>
      <c r="I157" s="42">
        <f>IFERROR(VLOOKUP(A157,AGOSTO!A:D,4,FALSE),0)</f>
        <v>902470.3</v>
      </c>
      <c r="J157" s="42">
        <f>IFERROR(VLOOKUP(A157,'AJ AGO'!A:D,4,FALSE),0)</f>
        <v>0</v>
      </c>
      <c r="K157" s="42">
        <f t="shared" si="23"/>
        <v>902470.3</v>
      </c>
      <c r="L157" s="42">
        <f>IFERROR(VLOOKUP(A157,SEPTIEMBRE!A:D,4,FALSE),0)</f>
        <v>875296.7</v>
      </c>
      <c r="M157" s="42">
        <f>IFERROR(VLOOKUP(A157,OCTUBRE!A:D,4,FALSE),0)</f>
        <v>933291.2</v>
      </c>
      <c r="N157" s="42">
        <f>IFERROR(VLOOKUP(A157,'AJ OCT'!A:D,4,FALSE),0)</f>
        <v>37331.67</v>
      </c>
      <c r="O157" s="42">
        <f t="shared" si="24"/>
        <v>970622.87</v>
      </c>
      <c r="P157" s="42">
        <f>IFERROR(VLOOKUP(A157,NOVIEMBRE!A:D,4,FALSE),0)</f>
        <v>870419.2</v>
      </c>
      <c r="Q157" s="42">
        <f>IFERROR(VLOOKUP(A157,'AJ NOVIEMBRE'!A:D,4,FALSE),0)</f>
        <v>18881.910000000003</v>
      </c>
      <c r="R157" s="42">
        <f t="shared" si="25"/>
        <v>889301.11</v>
      </c>
      <c r="S157" s="42"/>
      <c r="T157" s="42">
        <f t="shared" si="26"/>
        <v>970622.87</v>
      </c>
      <c r="U157" s="14">
        <f t="shared" si="27"/>
        <v>184</v>
      </c>
      <c r="V157" s="10">
        <f t="shared" si="28"/>
        <v>485311.43500000006</v>
      </c>
      <c r="W157" s="24">
        <f t="shared" si="29"/>
        <v>94635.729825000017</v>
      </c>
      <c r="X157" s="22"/>
      <c r="Y157" s="23">
        <f t="shared" si="21"/>
        <v>390675.70517500001</v>
      </c>
      <c r="Z157" s="1">
        <f>IFERROR(VLOOKUP(A157,'NETOS SAC'!A:R,18,FALSE),0)</f>
        <v>390676</v>
      </c>
      <c r="AA157" s="1">
        <f t="shared" si="22"/>
        <v>-0.29482499998994172</v>
      </c>
    </row>
    <row r="158" spans="1:27" x14ac:dyDescent="0.25">
      <c r="A158" s="86">
        <v>6861</v>
      </c>
      <c r="B158" s="85">
        <v>6861</v>
      </c>
      <c r="C158" s="85">
        <f t="shared" si="20"/>
        <v>0</v>
      </c>
      <c r="D158" s="85" t="s">
        <v>809</v>
      </c>
      <c r="E158" s="85" t="s">
        <v>793</v>
      </c>
      <c r="F158" s="85" t="s">
        <v>1549</v>
      </c>
      <c r="G158" s="87">
        <v>45161</v>
      </c>
      <c r="H158" s="42">
        <f>IFERROR(VLOOKUP(A158,JULIO!A:D,4,FALSE),0)</f>
        <v>701396.2</v>
      </c>
      <c r="I158" s="42">
        <f>IFERROR(VLOOKUP(A158,AGOSTO!A:D,4,FALSE),0)</f>
        <v>1802340.66</v>
      </c>
      <c r="J158" s="42">
        <f>IFERROR(VLOOKUP(A158,'AJ AGO'!A:D,4,FALSE),0)</f>
        <v>21182.61</v>
      </c>
      <c r="K158" s="42">
        <f t="shared" si="23"/>
        <v>1823523.27</v>
      </c>
      <c r="L158" s="42">
        <f>IFERROR(VLOOKUP(A158,SEPTIEMBRE!A:D,4,FALSE),0)</f>
        <v>1949462.43</v>
      </c>
      <c r="M158" s="42">
        <f>IFERROR(VLOOKUP(A158,OCTUBRE!A:D,4,FALSE),0)</f>
        <v>2435647.98</v>
      </c>
      <c r="N158" s="42">
        <f>IFERROR(VLOOKUP(A158,'AJ OCT'!A:D,4,FALSE),0)</f>
        <v>97426.06</v>
      </c>
      <c r="O158" s="42">
        <f t="shared" si="24"/>
        <v>2533074.04</v>
      </c>
      <c r="P158" s="42">
        <f>IFERROR(VLOOKUP(A158,NOVIEMBRE!A:D,4,FALSE),0)</f>
        <v>2895527.38</v>
      </c>
      <c r="Q158" s="42">
        <f>IFERROR(VLOOKUP(A158,'AJ NOVIEMBRE'!A:D,4,FALSE),0)</f>
        <v>59554.03</v>
      </c>
      <c r="R158" s="42">
        <f t="shared" si="25"/>
        <v>2955081.4099999997</v>
      </c>
      <c r="S158" s="42"/>
      <c r="T158" s="42">
        <f t="shared" si="26"/>
        <v>2955081.4099999997</v>
      </c>
      <c r="U158" s="14">
        <f t="shared" si="27"/>
        <v>184</v>
      </c>
      <c r="V158" s="10">
        <f t="shared" si="28"/>
        <v>1477540.7049999998</v>
      </c>
      <c r="W158" s="24">
        <f t="shared" si="29"/>
        <v>288120.43747499998</v>
      </c>
      <c r="X158" s="22"/>
      <c r="Y158" s="23">
        <f t="shared" si="21"/>
        <v>1189420.2675249998</v>
      </c>
      <c r="Z158" s="1">
        <f>IFERROR(VLOOKUP(A158,'NETOS SAC'!A:R,18,FALSE),0)</f>
        <v>1189420</v>
      </c>
      <c r="AA158" s="1">
        <f t="shared" si="22"/>
        <v>0.26752499979920685</v>
      </c>
    </row>
    <row r="159" spans="1:27" x14ac:dyDescent="0.25">
      <c r="A159" s="86">
        <v>6874</v>
      </c>
      <c r="B159" s="85">
        <v>6874</v>
      </c>
      <c r="C159" s="85">
        <f t="shared" si="20"/>
        <v>0</v>
      </c>
      <c r="D159" s="85" t="s">
        <v>1072</v>
      </c>
      <c r="E159" s="85" t="s">
        <v>1073</v>
      </c>
      <c r="F159" s="85" t="s">
        <v>1549</v>
      </c>
      <c r="G159" s="87">
        <v>45261</v>
      </c>
      <c r="H159" s="42">
        <f>IFERROR(VLOOKUP(A159,JULIO!A:D,4,FALSE),0)</f>
        <v>1683535.62</v>
      </c>
      <c r="I159" s="42">
        <f>IFERROR(VLOOKUP(A159,AGOSTO!A:D,4,FALSE),0)</f>
        <v>2096222.08</v>
      </c>
      <c r="J159" s="42">
        <f>IFERROR(VLOOKUP(A159,'AJ AGO'!A:D,4,FALSE),0)</f>
        <v>0</v>
      </c>
      <c r="K159" s="42">
        <f t="shared" si="23"/>
        <v>2096222.08</v>
      </c>
      <c r="L159" s="42">
        <f>IFERROR(VLOOKUP(A159,SEPTIEMBRE!A:D,4,FALSE),0)</f>
        <v>2030231.12</v>
      </c>
      <c r="M159" s="42">
        <f>IFERROR(VLOOKUP(A159,OCTUBRE!A:D,4,FALSE),0)</f>
        <v>2362221.88</v>
      </c>
      <c r="N159" s="42">
        <f>IFERROR(VLOOKUP(A159,'AJ OCT'!A:D,4,FALSE),0)</f>
        <v>94489.34</v>
      </c>
      <c r="O159" s="42">
        <f t="shared" si="24"/>
        <v>2456711.2199999997</v>
      </c>
      <c r="P159" s="42">
        <f>IFERROR(VLOOKUP(A159,NOVIEMBRE!A:D,4,FALSE),0)</f>
        <v>2421734.79</v>
      </c>
      <c r="Q159" s="42">
        <f>IFERROR(VLOOKUP(A159,'AJ NOVIEMBRE'!A:D,4,FALSE),0)</f>
        <v>52240.95</v>
      </c>
      <c r="R159" s="42">
        <f t="shared" si="25"/>
        <v>2473975.7400000002</v>
      </c>
      <c r="S159" s="42"/>
      <c r="T159" s="42">
        <f t="shared" si="26"/>
        <v>2473975.7400000002</v>
      </c>
      <c r="U159" s="14">
        <f t="shared" si="27"/>
        <v>184</v>
      </c>
      <c r="V159" s="10">
        <f t="shared" si="28"/>
        <v>1236987.8700000001</v>
      </c>
      <c r="W159" s="24">
        <f t="shared" si="29"/>
        <v>241212.63465000002</v>
      </c>
      <c r="X159" s="22"/>
      <c r="Y159" s="23">
        <f t="shared" si="21"/>
        <v>995775.23535000009</v>
      </c>
      <c r="Z159" s="1">
        <f>IFERROR(VLOOKUP(A159,'NETOS SAC'!A:R,18,FALSE),0)</f>
        <v>995775</v>
      </c>
      <c r="AA159" s="1">
        <f t="shared" si="22"/>
        <v>0.23535000008996576</v>
      </c>
    </row>
    <row r="160" spans="1:27" x14ac:dyDescent="0.25">
      <c r="A160" s="86">
        <v>6875</v>
      </c>
      <c r="B160" s="85">
        <v>6875</v>
      </c>
      <c r="C160" s="85">
        <f t="shared" si="20"/>
        <v>0</v>
      </c>
      <c r="D160" s="85" t="s">
        <v>1074</v>
      </c>
      <c r="E160" s="85" t="s">
        <v>1075</v>
      </c>
      <c r="F160" s="85" t="s">
        <v>1549</v>
      </c>
      <c r="G160" s="87">
        <v>45054</v>
      </c>
      <c r="H160" s="42">
        <f>IFERROR(VLOOKUP(A160,JULIO!A:D,4,FALSE),0)</f>
        <v>798894.6</v>
      </c>
      <c r="I160" s="42">
        <f>IFERROR(VLOOKUP(A160,AGOSTO!A:D,4,FALSE),0)</f>
        <v>893401.1</v>
      </c>
      <c r="J160" s="42">
        <f>IFERROR(VLOOKUP(A160,'AJ AGO'!A:D,4,FALSE),0)</f>
        <v>0</v>
      </c>
      <c r="K160" s="42">
        <f t="shared" si="23"/>
        <v>893401.1</v>
      </c>
      <c r="L160" s="42">
        <f>IFERROR(VLOOKUP(A160,SEPTIEMBRE!A:D,4,FALSE),0)</f>
        <v>946403</v>
      </c>
      <c r="M160" s="42">
        <f>IFERROR(VLOOKUP(A160,OCTUBRE!A:D,4,FALSE),0)</f>
        <v>1068779.8</v>
      </c>
      <c r="N160" s="42">
        <f>IFERROR(VLOOKUP(A160,'AJ OCT'!A:D,4,FALSE),0)</f>
        <v>42751.49</v>
      </c>
      <c r="O160" s="42">
        <f t="shared" si="24"/>
        <v>1111531.29</v>
      </c>
      <c r="P160" s="42">
        <f>IFERROR(VLOOKUP(A160,NOVIEMBRE!A:D,4,FALSE),0)</f>
        <v>962399.7</v>
      </c>
      <c r="Q160" s="42">
        <f>IFERROR(VLOOKUP(A160,'AJ NOVIEMBRE'!A:D,4,FALSE),0)</f>
        <v>21249.75</v>
      </c>
      <c r="R160" s="42">
        <f t="shared" si="25"/>
        <v>983649.45</v>
      </c>
      <c r="S160" s="42"/>
      <c r="T160" s="42">
        <f t="shared" si="26"/>
        <v>1111531.29</v>
      </c>
      <c r="U160" s="14">
        <f t="shared" si="27"/>
        <v>184</v>
      </c>
      <c r="V160" s="10">
        <f t="shared" si="28"/>
        <v>555765.64500000002</v>
      </c>
      <c r="W160" s="24">
        <f t="shared" si="29"/>
        <v>108374.30077500001</v>
      </c>
      <c r="X160" s="22"/>
      <c r="Y160" s="23">
        <f t="shared" si="21"/>
        <v>447391.34422500001</v>
      </c>
      <c r="Z160" s="1">
        <f>IFERROR(VLOOKUP(A160,'NETOS SAC'!A:R,18,FALSE),0)</f>
        <v>447391</v>
      </c>
      <c r="AA160" s="1">
        <f t="shared" si="22"/>
        <v>0.34422500000800937</v>
      </c>
    </row>
    <row r="161" spans="1:27" x14ac:dyDescent="0.25">
      <c r="A161" s="86">
        <v>6884</v>
      </c>
      <c r="B161" s="85">
        <v>6884</v>
      </c>
      <c r="C161" s="85">
        <f t="shared" si="20"/>
        <v>0</v>
      </c>
      <c r="D161" s="85" t="s">
        <v>1077</v>
      </c>
      <c r="E161" s="85" t="s">
        <v>1078</v>
      </c>
      <c r="F161" s="85" t="s">
        <v>1572</v>
      </c>
      <c r="G161" s="87">
        <v>45261</v>
      </c>
      <c r="H161" s="42">
        <f>IFERROR(VLOOKUP(A161,JULIO!A:D,4,FALSE),0)</f>
        <v>727777.65</v>
      </c>
      <c r="I161" s="42">
        <f>IFERROR(VLOOKUP(A161,AGOSTO!A:D,4,FALSE),0)</f>
        <v>731404.1</v>
      </c>
      <c r="J161" s="42">
        <f>IFERROR(VLOOKUP(A161,'AJ AGO'!A:D,4,FALSE),0)</f>
        <v>0</v>
      </c>
      <c r="K161" s="42">
        <f t="shared" si="23"/>
        <v>731404.1</v>
      </c>
      <c r="L161" s="42">
        <f>IFERROR(VLOOKUP(A161,SEPTIEMBRE!A:D,4,FALSE),0)</f>
        <v>707420</v>
      </c>
      <c r="M161" s="42">
        <f>IFERROR(VLOOKUP(A161,OCTUBRE!A:D,4,FALSE),0)</f>
        <v>818710</v>
      </c>
      <c r="N161" s="42">
        <f>IFERROR(VLOOKUP(A161,'AJ OCT'!A:D,4,FALSE),0)</f>
        <v>32747.94</v>
      </c>
      <c r="O161" s="42">
        <f t="shared" si="24"/>
        <v>851457.94</v>
      </c>
      <c r="P161" s="42">
        <f>IFERROR(VLOOKUP(A161,NOVIEMBRE!A:D,4,FALSE),0)</f>
        <v>743246.9</v>
      </c>
      <c r="Q161" s="42">
        <f>IFERROR(VLOOKUP(A161,'AJ NOVIEMBRE'!A:D,4,FALSE),0)</f>
        <v>16648.5</v>
      </c>
      <c r="R161" s="42">
        <f t="shared" si="25"/>
        <v>759895.4</v>
      </c>
      <c r="S161" s="42"/>
      <c r="T161" s="42">
        <f t="shared" si="26"/>
        <v>851457.94</v>
      </c>
      <c r="U161" s="14">
        <f t="shared" si="27"/>
        <v>184</v>
      </c>
      <c r="V161" s="10">
        <f t="shared" si="28"/>
        <v>425728.97</v>
      </c>
      <c r="W161" s="24">
        <f t="shared" si="29"/>
        <v>83017.149149999997</v>
      </c>
      <c r="X161" s="22"/>
      <c r="Y161" s="23">
        <f t="shared" si="21"/>
        <v>342711.82084999996</v>
      </c>
      <c r="Z161" s="1">
        <f>IFERROR(VLOOKUP(A161,'NETOS SAC'!A:R,18,FALSE),0)</f>
        <v>342712</v>
      </c>
      <c r="AA161" s="1">
        <f t="shared" si="22"/>
        <v>-0.17915000003995374</v>
      </c>
    </row>
    <row r="162" spans="1:27" x14ac:dyDescent="0.25">
      <c r="A162" s="86">
        <v>6888</v>
      </c>
      <c r="B162" s="85">
        <v>6888</v>
      </c>
      <c r="C162" s="85">
        <f t="shared" si="20"/>
        <v>0</v>
      </c>
      <c r="D162" s="85" t="s">
        <v>1081</v>
      </c>
      <c r="E162" s="85" t="s">
        <v>1082</v>
      </c>
      <c r="F162" s="85" t="s">
        <v>1548</v>
      </c>
      <c r="G162" s="87">
        <v>45156</v>
      </c>
      <c r="H162" s="42">
        <f>IFERROR(VLOOKUP(A162,JULIO!A:D,4,FALSE),0)</f>
        <v>236723.76</v>
      </c>
      <c r="I162" s="42">
        <f>IFERROR(VLOOKUP(A162,AGOSTO!A:D,4,FALSE),0)</f>
        <v>2223266.7599999998</v>
      </c>
      <c r="J162" s="42">
        <f>IFERROR(VLOOKUP(A162,'AJ AGO'!A:D,4,FALSE),0)</f>
        <v>23674.560000000001</v>
      </c>
      <c r="K162" s="42">
        <f t="shared" si="23"/>
        <v>2246941.3199999998</v>
      </c>
      <c r="L162" s="42">
        <f>IFERROR(VLOOKUP(A162,SEPTIEMBRE!A:D,4,FALSE),0)</f>
        <v>2811130.4</v>
      </c>
      <c r="M162" s="42">
        <f>IFERROR(VLOOKUP(A162,OCTUBRE!A:D,4,FALSE),0)</f>
        <v>2722897.84</v>
      </c>
      <c r="N162" s="42">
        <f>IFERROR(VLOOKUP(A162,'AJ OCT'!A:D,4,FALSE),0)</f>
        <v>108915.59</v>
      </c>
      <c r="O162" s="42">
        <f t="shared" si="24"/>
        <v>2831813.4299999997</v>
      </c>
      <c r="P162" s="42">
        <f>IFERROR(VLOOKUP(A162,NOVIEMBRE!A:D,4,FALSE),0)</f>
        <v>2746023.28</v>
      </c>
      <c r="Q162" s="42">
        <f>IFERROR(VLOOKUP(A162,'AJ NOVIEMBRE'!A:D,4,FALSE),0)</f>
        <v>40470.730000000003</v>
      </c>
      <c r="R162" s="42">
        <f t="shared" si="25"/>
        <v>2786494.01</v>
      </c>
      <c r="S162" s="42"/>
      <c r="T162" s="42">
        <f t="shared" si="26"/>
        <v>2831813.4299999997</v>
      </c>
      <c r="U162" s="14">
        <f t="shared" si="27"/>
        <v>184</v>
      </c>
      <c r="V162" s="10">
        <f t="shared" si="28"/>
        <v>1415906.7149999999</v>
      </c>
      <c r="W162" s="24">
        <f t="shared" si="29"/>
        <v>276101.80942499998</v>
      </c>
      <c r="X162" s="22"/>
      <c r="Y162" s="23">
        <f t="shared" si="21"/>
        <v>1139804.9055749997</v>
      </c>
      <c r="Z162" s="1">
        <f>IFERROR(VLOOKUP(A162,'NETOS SAC'!A:R,18,FALSE),0)</f>
        <v>1139805</v>
      </c>
      <c r="AA162" s="1">
        <f t="shared" si="22"/>
        <v>-9.4425000250339508E-2</v>
      </c>
    </row>
    <row r="163" spans="1:27" x14ac:dyDescent="0.25">
      <c r="A163" s="86">
        <v>6889</v>
      </c>
      <c r="B163" s="85">
        <v>6889</v>
      </c>
      <c r="C163" s="85">
        <f t="shared" si="20"/>
        <v>0</v>
      </c>
      <c r="D163" s="85" t="s">
        <v>776</v>
      </c>
      <c r="E163" s="85" t="s">
        <v>1602</v>
      </c>
      <c r="F163" s="85" t="s">
        <v>1572</v>
      </c>
      <c r="G163" s="87">
        <v>45474</v>
      </c>
      <c r="H163" s="42">
        <f>IFERROR(VLOOKUP(A163,JULIO!A:D,4,FALSE),0)</f>
        <v>660148.65</v>
      </c>
      <c r="I163" s="42">
        <f>IFERROR(VLOOKUP(A163,AGOSTO!A:D,4,FALSE),0)</f>
        <v>809710.35000000009</v>
      </c>
      <c r="J163" s="42">
        <f>IFERROR(VLOOKUP(A163,'AJ AGO'!A:D,4,FALSE),0)</f>
        <v>0</v>
      </c>
      <c r="K163" s="42">
        <f t="shared" si="23"/>
        <v>809710.35000000009</v>
      </c>
      <c r="L163" s="42">
        <f>IFERROR(VLOOKUP(A163,SEPTIEMBRE!A:D,4,FALSE),0)</f>
        <v>940975.06</v>
      </c>
      <c r="M163" s="42">
        <f>IFERROR(VLOOKUP(A163,OCTUBRE!A:D,4,FALSE),0)</f>
        <v>1137771.43</v>
      </c>
      <c r="N163" s="42">
        <f>IFERROR(VLOOKUP(A163,'AJ OCT'!A:D,4,FALSE),0)</f>
        <v>45510.84</v>
      </c>
      <c r="O163" s="42">
        <f t="shared" si="24"/>
        <v>1183282.27</v>
      </c>
      <c r="P163" s="42">
        <f>IFERROR(VLOOKUP(A163,NOVIEMBRE!A:D,4,FALSE),0)</f>
        <v>786995.19999999995</v>
      </c>
      <c r="Q163" s="42">
        <f>IFERROR(VLOOKUP(A163,'AJ NOVIEMBRE'!A:D,4,FALSE),0)</f>
        <v>18470.780000000002</v>
      </c>
      <c r="R163" s="42">
        <f t="shared" si="25"/>
        <v>805465.98</v>
      </c>
      <c r="S163" s="42"/>
      <c r="T163" s="42">
        <f t="shared" si="26"/>
        <v>1183282.27</v>
      </c>
      <c r="U163" s="14">
        <f t="shared" si="27"/>
        <v>183</v>
      </c>
      <c r="V163" s="10">
        <f t="shared" si="28"/>
        <v>588425.69404891296</v>
      </c>
      <c r="W163" s="24">
        <f t="shared" si="29"/>
        <v>114743.01033953803</v>
      </c>
      <c r="X163" s="22"/>
      <c r="Y163" s="23">
        <f t="shared" si="21"/>
        <v>473682.68370937492</v>
      </c>
      <c r="Z163" s="1">
        <f>IFERROR(VLOOKUP(A163,'NETOS SAC'!A:R,18,FALSE),0)</f>
        <v>473683</v>
      </c>
      <c r="AA163" s="1">
        <f t="shared" si="22"/>
        <v>-0.31629062508000061</v>
      </c>
    </row>
    <row r="164" spans="1:27" x14ac:dyDescent="0.25">
      <c r="A164" s="86">
        <v>6894</v>
      </c>
      <c r="B164" s="85">
        <v>6894</v>
      </c>
      <c r="C164" s="85">
        <f t="shared" si="20"/>
        <v>0</v>
      </c>
      <c r="D164" s="85" t="s">
        <v>1083</v>
      </c>
      <c r="E164" s="85" t="s">
        <v>1084</v>
      </c>
      <c r="F164" s="85" t="s">
        <v>1549</v>
      </c>
      <c r="G164" s="87">
        <v>45261</v>
      </c>
      <c r="H164" s="42">
        <f>IFERROR(VLOOKUP(A164,JULIO!A:D,4,FALSE),0)</f>
        <v>2540913.96</v>
      </c>
      <c r="I164" s="42">
        <f>IFERROR(VLOOKUP(A164,AGOSTO!A:D,4,FALSE),0)</f>
        <v>1934833.22</v>
      </c>
      <c r="J164" s="42">
        <f>IFERROR(VLOOKUP(A164,'AJ AGO'!A:D,4,FALSE),0)</f>
        <v>0</v>
      </c>
      <c r="K164" s="42">
        <f t="shared" si="23"/>
        <v>1934833.22</v>
      </c>
      <c r="L164" s="42">
        <f>IFERROR(VLOOKUP(A164,SEPTIEMBRE!A:D,4,FALSE),0)</f>
        <v>2063272.85</v>
      </c>
      <c r="M164" s="42">
        <f>IFERROR(VLOOKUP(A164,OCTUBRE!A:D,4,FALSE),0)</f>
        <v>2832148.8</v>
      </c>
      <c r="N164" s="42">
        <f>IFERROR(VLOOKUP(A164,'AJ OCT'!A:D,4,FALSE),0)</f>
        <v>113285.75999999999</v>
      </c>
      <c r="O164" s="42">
        <f t="shared" si="24"/>
        <v>2945434.5599999996</v>
      </c>
      <c r="P164" s="42">
        <f>IFERROR(VLOOKUP(A164,NOVIEMBRE!A:D,4,FALSE),0)</f>
        <v>3019751.13</v>
      </c>
      <c r="Q164" s="42">
        <f>IFERROR(VLOOKUP(A164,'AJ NOVIEMBRE'!A:D,4,FALSE),0)</f>
        <v>65474.64</v>
      </c>
      <c r="R164" s="42">
        <f t="shared" si="25"/>
        <v>3085225.77</v>
      </c>
      <c r="S164" s="42"/>
      <c r="T164" s="42">
        <f t="shared" si="26"/>
        <v>3085225.77</v>
      </c>
      <c r="U164" s="14">
        <f t="shared" si="27"/>
        <v>184</v>
      </c>
      <c r="V164" s="10">
        <f t="shared" si="28"/>
        <v>1542612.8849999998</v>
      </c>
      <c r="W164" s="24">
        <f t="shared" si="29"/>
        <v>300809.51257499994</v>
      </c>
      <c r="X164" s="22"/>
      <c r="Y164" s="23">
        <f t="shared" si="21"/>
        <v>1241803.3724249997</v>
      </c>
      <c r="Z164" s="1">
        <f>IFERROR(VLOOKUP(A164,'NETOS SAC'!A:R,18,FALSE),0)</f>
        <v>1241803</v>
      </c>
      <c r="AA164" s="1">
        <f t="shared" si="22"/>
        <v>0.372424999717623</v>
      </c>
    </row>
    <row r="165" spans="1:27" x14ac:dyDescent="0.25">
      <c r="A165" s="86">
        <v>6897</v>
      </c>
      <c r="B165" s="85">
        <v>6897</v>
      </c>
      <c r="C165" s="85">
        <f t="shared" si="20"/>
        <v>0</v>
      </c>
      <c r="D165" s="85" t="s">
        <v>1085</v>
      </c>
      <c r="E165" s="85" t="s">
        <v>1086</v>
      </c>
      <c r="F165" s="85" t="s">
        <v>1549</v>
      </c>
      <c r="G165" s="87">
        <v>45415</v>
      </c>
      <c r="H165" s="42">
        <f>IFERROR(VLOOKUP(A165,JULIO!A:D,4,FALSE),0)</f>
        <v>934784.4</v>
      </c>
      <c r="I165" s="42">
        <f>IFERROR(VLOOKUP(A165,AGOSTO!A:D,4,FALSE),0)</f>
        <v>951526.5</v>
      </c>
      <c r="J165" s="42">
        <f>IFERROR(VLOOKUP(A165,'AJ AGO'!A:D,4,FALSE),0)</f>
        <v>0</v>
      </c>
      <c r="K165" s="42">
        <f t="shared" si="23"/>
        <v>951526.5</v>
      </c>
      <c r="L165" s="42">
        <f>IFERROR(VLOOKUP(A165,SEPTIEMBRE!A:D,4,FALSE),0)</f>
        <v>946403</v>
      </c>
      <c r="M165" s="42">
        <f>IFERROR(VLOOKUP(A165,OCTUBRE!A:D,4,FALSE),0)</f>
        <v>1068779.8</v>
      </c>
      <c r="N165" s="42">
        <f>IFERROR(VLOOKUP(A165,'AJ OCT'!A:D,4,FALSE),0)</f>
        <v>42751.21</v>
      </c>
      <c r="O165" s="42">
        <f t="shared" si="24"/>
        <v>1111531.01</v>
      </c>
      <c r="P165" s="42">
        <f>IFERROR(VLOOKUP(A165,NOVIEMBRE!A:D,4,FALSE),0)</f>
        <v>962399.7</v>
      </c>
      <c r="Q165" s="42">
        <f>IFERROR(VLOOKUP(A165,'AJ NOVIEMBRE'!A:D,4,FALSE),0)</f>
        <v>21249.75</v>
      </c>
      <c r="R165" s="42">
        <f t="shared" si="25"/>
        <v>983649.45</v>
      </c>
      <c r="S165" s="42"/>
      <c r="T165" s="42">
        <f t="shared" si="26"/>
        <v>1111531.01</v>
      </c>
      <c r="U165" s="14">
        <f t="shared" si="27"/>
        <v>184</v>
      </c>
      <c r="V165" s="10">
        <f t="shared" si="28"/>
        <v>555765.505</v>
      </c>
      <c r="W165" s="24">
        <f t="shared" si="29"/>
        <v>108374.27347500001</v>
      </c>
      <c r="X165" s="22"/>
      <c r="Y165" s="23">
        <f t="shared" si="21"/>
        <v>447391.23152500001</v>
      </c>
      <c r="Z165" s="1">
        <f>IFERROR(VLOOKUP(A165,'NETOS SAC'!A:R,18,FALSE),0)</f>
        <v>447391</v>
      </c>
      <c r="AA165" s="1">
        <f t="shared" si="22"/>
        <v>0.23152500001015142</v>
      </c>
    </row>
    <row r="166" spans="1:27" x14ac:dyDescent="0.25">
      <c r="A166" s="86">
        <v>6899</v>
      </c>
      <c r="B166" s="85">
        <v>6899</v>
      </c>
      <c r="C166" s="85">
        <f t="shared" si="20"/>
        <v>0</v>
      </c>
      <c r="D166" s="85" t="s">
        <v>1087</v>
      </c>
      <c r="E166" s="85" t="s">
        <v>1088</v>
      </c>
      <c r="F166" s="85" t="s">
        <v>1549</v>
      </c>
      <c r="G166" s="87">
        <v>45405</v>
      </c>
      <c r="H166" s="42">
        <f>IFERROR(VLOOKUP(A166,JULIO!A:D,4,FALSE),0)</f>
        <v>2039936.04</v>
      </c>
      <c r="I166" s="42">
        <f>IFERROR(VLOOKUP(A166,AGOSTO!A:D,4,FALSE),0)</f>
        <v>1378583.55</v>
      </c>
      <c r="J166" s="42">
        <f>IFERROR(VLOOKUP(A166,'AJ AGO'!A:D,4,FALSE),0)</f>
        <v>0</v>
      </c>
      <c r="K166" s="42">
        <f t="shared" si="23"/>
        <v>1378583.55</v>
      </c>
      <c r="L166" s="42">
        <f>IFERROR(VLOOKUP(A166,SEPTIEMBRE!A:D,4,FALSE),0)</f>
        <v>1622716.37</v>
      </c>
      <c r="M166" s="42">
        <f>IFERROR(VLOOKUP(A166,OCTUBRE!A:D,4,FALSE),0)</f>
        <v>2189670.6</v>
      </c>
      <c r="N166" s="42">
        <f>IFERROR(VLOOKUP(A166,'AJ OCT'!A:D,4,FALSE),0)</f>
        <v>87586.43</v>
      </c>
      <c r="O166" s="42">
        <f t="shared" si="24"/>
        <v>2277257.0300000003</v>
      </c>
      <c r="P166" s="42">
        <f>IFERROR(VLOOKUP(A166,NOVIEMBRE!A:D,4,FALSE),0)</f>
        <v>2603430.4900000002</v>
      </c>
      <c r="Q166" s="42">
        <f>IFERROR(VLOOKUP(A166,'AJ NOVIEMBRE'!A:D,4,FALSE),0)</f>
        <v>58279.46</v>
      </c>
      <c r="R166" s="42">
        <f t="shared" si="25"/>
        <v>2661709.9500000002</v>
      </c>
      <c r="S166" s="42"/>
      <c r="T166" s="42">
        <f t="shared" si="26"/>
        <v>2661709.9500000002</v>
      </c>
      <c r="U166" s="14">
        <f t="shared" si="27"/>
        <v>184</v>
      </c>
      <c r="V166" s="10">
        <f t="shared" si="28"/>
        <v>1330854.9750000001</v>
      </c>
      <c r="W166" s="24">
        <f t="shared" si="29"/>
        <v>259516.72012500002</v>
      </c>
      <c r="X166" s="22"/>
      <c r="Y166" s="23">
        <f t="shared" si="21"/>
        <v>1071338.2548750001</v>
      </c>
      <c r="Z166" s="1">
        <f>IFERROR(VLOOKUP(A166,'NETOS SAC'!A:R,18,FALSE),0)</f>
        <v>1071338</v>
      </c>
      <c r="AA166" s="1">
        <f t="shared" si="22"/>
        <v>0.25487500010058284</v>
      </c>
    </row>
    <row r="167" spans="1:27" x14ac:dyDescent="0.25">
      <c r="A167" s="86">
        <v>6900</v>
      </c>
      <c r="B167" s="85">
        <v>6900</v>
      </c>
      <c r="C167" s="85">
        <f t="shared" si="20"/>
        <v>0</v>
      </c>
      <c r="D167" s="85" t="s">
        <v>1087</v>
      </c>
      <c r="E167" s="85" t="s">
        <v>1089</v>
      </c>
      <c r="F167" s="85" t="s">
        <v>1548</v>
      </c>
      <c r="G167" s="87">
        <v>45405</v>
      </c>
      <c r="H167" s="42">
        <f>IFERROR(VLOOKUP(A167,JULIO!A:D,4,FALSE),0)</f>
        <v>2672536.1</v>
      </c>
      <c r="I167" s="42">
        <f>IFERROR(VLOOKUP(A167,AGOSTO!A:D,4,FALSE),0)</f>
        <v>2838247.88</v>
      </c>
      <c r="J167" s="42">
        <f>IFERROR(VLOOKUP(A167,'AJ AGO'!A:D,4,FALSE),0)</f>
        <v>23674.560000000001</v>
      </c>
      <c r="K167" s="42">
        <f t="shared" si="23"/>
        <v>2861922.44</v>
      </c>
      <c r="L167" s="42">
        <f>IFERROR(VLOOKUP(A167,SEPTIEMBRE!A:D,4,FALSE),0)</f>
        <v>2449992.48</v>
      </c>
      <c r="M167" s="42">
        <f>IFERROR(VLOOKUP(A167,OCTUBRE!A:D,4,FALSE),0)</f>
        <v>3268708.56</v>
      </c>
      <c r="N167" s="42">
        <f>IFERROR(VLOOKUP(A167,'AJ OCT'!A:D,4,FALSE),0)</f>
        <v>130748.90999999999</v>
      </c>
      <c r="O167" s="42">
        <f t="shared" si="24"/>
        <v>3399457.47</v>
      </c>
      <c r="P167" s="42">
        <f>IFERROR(VLOOKUP(A167,NOVIEMBRE!A:D,4,FALSE),0)</f>
        <v>2998963.76</v>
      </c>
      <c r="Q167" s="42">
        <f>IFERROR(VLOOKUP(A167,'AJ NOVIEMBRE'!A:D,4,FALSE),0)</f>
        <v>65310.49</v>
      </c>
      <c r="R167" s="42">
        <f t="shared" si="25"/>
        <v>3064274.25</v>
      </c>
      <c r="S167" s="42"/>
      <c r="T167" s="42">
        <f t="shared" si="26"/>
        <v>3399457.47</v>
      </c>
      <c r="U167" s="14">
        <f t="shared" si="27"/>
        <v>184</v>
      </c>
      <c r="V167" s="10">
        <f t="shared" si="28"/>
        <v>1699728.7350000001</v>
      </c>
      <c r="W167" s="24">
        <f t="shared" si="29"/>
        <v>331447.10332500003</v>
      </c>
      <c r="X167" s="22"/>
      <c r="Y167" s="23">
        <f t="shared" si="21"/>
        <v>1368281.6316750001</v>
      </c>
      <c r="Z167" s="1">
        <f>IFERROR(VLOOKUP(A167,'NETOS SAC'!A:R,18,FALSE),0)</f>
        <v>1368282</v>
      </c>
      <c r="AA167" s="1">
        <f t="shared" si="22"/>
        <v>-0.36832499993033707</v>
      </c>
    </row>
    <row r="168" spans="1:27" x14ac:dyDescent="0.25">
      <c r="A168" s="86">
        <v>6906</v>
      </c>
      <c r="B168" s="85">
        <v>6906</v>
      </c>
      <c r="C168" s="85">
        <f t="shared" si="20"/>
        <v>0</v>
      </c>
      <c r="D168" s="85" t="s">
        <v>1092</v>
      </c>
      <c r="E168" s="85" t="s">
        <v>1093</v>
      </c>
      <c r="F168" s="85" t="s">
        <v>1549</v>
      </c>
      <c r="G168" s="87">
        <v>45261</v>
      </c>
      <c r="H168" s="42">
        <f>IFERROR(VLOOKUP(A168,JULIO!A:D,4,FALSE),0)</f>
        <v>459694.7</v>
      </c>
      <c r="I168" s="42">
        <f>IFERROR(VLOOKUP(A168,AGOSTO!A:D,4,FALSE),0)</f>
        <v>459713.8</v>
      </c>
      <c r="J168" s="42">
        <f>IFERROR(VLOOKUP(A168,'AJ AGO'!A:D,4,FALSE),0)</f>
        <v>0</v>
      </c>
      <c r="K168" s="42">
        <f t="shared" si="23"/>
        <v>459713.8</v>
      </c>
      <c r="L168" s="42">
        <f>IFERROR(VLOOKUP(A168,SEPTIEMBRE!A:D,4,FALSE),0)</f>
        <v>362759.8</v>
      </c>
      <c r="M168" s="42">
        <f>IFERROR(VLOOKUP(A168,OCTUBRE!A:D,4,FALSE),0)</f>
        <v>515730.8</v>
      </c>
      <c r="N168" s="42">
        <f>IFERROR(VLOOKUP(A168,'AJ OCT'!A:D,4,FALSE),0)</f>
        <v>20629.7</v>
      </c>
      <c r="O168" s="42">
        <f t="shared" si="24"/>
        <v>536360.5</v>
      </c>
      <c r="P168" s="42">
        <f>IFERROR(VLOOKUP(A168,NOVIEMBRE!A:D,4,FALSE),0)</f>
        <v>536895.55000000005</v>
      </c>
      <c r="Q168" s="42">
        <f>IFERROR(VLOOKUP(A168,'AJ NOVIEMBRE'!A:D,4,FALSE),0)</f>
        <v>16277</v>
      </c>
      <c r="R168" s="42">
        <f t="shared" si="25"/>
        <v>553172.55000000005</v>
      </c>
      <c r="S168" s="42"/>
      <c r="T168" s="42">
        <f t="shared" si="26"/>
        <v>553172.55000000005</v>
      </c>
      <c r="U168" s="14">
        <f t="shared" si="27"/>
        <v>184</v>
      </c>
      <c r="V168" s="10">
        <f t="shared" si="28"/>
        <v>276586.27500000002</v>
      </c>
      <c r="W168" s="24">
        <f t="shared" si="29"/>
        <v>53934.323625000005</v>
      </c>
      <c r="X168" s="22"/>
      <c r="Y168" s="23">
        <f t="shared" si="21"/>
        <v>222651.951375</v>
      </c>
      <c r="Z168" s="1">
        <f>IFERROR(VLOOKUP(A168,'NETOS SAC'!A:R,18,FALSE),0)</f>
        <v>222652</v>
      </c>
      <c r="AA168" s="1">
        <f t="shared" si="22"/>
        <v>-4.8624999995809048E-2</v>
      </c>
    </row>
    <row r="169" spans="1:27" x14ac:dyDescent="0.25">
      <c r="A169" s="86">
        <v>6908</v>
      </c>
      <c r="B169" s="85">
        <v>6908</v>
      </c>
      <c r="C169" s="85">
        <f t="shared" si="20"/>
        <v>0</v>
      </c>
      <c r="D169" s="85" t="s">
        <v>1397</v>
      </c>
      <c r="E169" s="85" t="s">
        <v>1398</v>
      </c>
      <c r="F169" s="85" t="s">
        <v>1549</v>
      </c>
      <c r="G169" s="87">
        <v>45453</v>
      </c>
      <c r="H169" s="42">
        <f>IFERROR(VLOOKUP(A169,JULIO!A:D,4,FALSE),0)</f>
        <v>903378.6</v>
      </c>
      <c r="I169" s="42">
        <f>IFERROR(VLOOKUP(A169,AGOSTO!A:D,4,FALSE),0)</f>
        <v>873765.7</v>
      </c>
      <c r="J169" s="42">
        <f>IFERROR(VLOOKUP(A169,'AJ AGO'!A:D,4,FALSE),0)</f>
        <v>0</v>
      </c>
      <c r="K169" s="42">
        <f t="shared" si="23"/>
        <v>873765.7</v>
      </c>
      <c r="L169" s="42">
        <f>IFERROR(VLOOKUP(A169,SEPTIEMBRE!A:D,4,FALSE),0)</f>
        <v>1053314.6000000001</v>
      </c>
      <c r="M169" s="42">
        <f>IFERROR(VLOOKUP(A169,OCTUBRE!A:D,4,FALSE),0)</f>
        <v>2414386.38</v>
      </c>
      <c r="N169" s="42">
        <f>IFERROR(VLOOKUP(A169,'AJ OCT'!A:D,4,FALSE),0)</f>
        <v>96575.12</v>
      </c>
      <c r="O169" s="42">
        <f t="shared" si="24"/>
        <v>2510961.5</v>
      </c>
      <c r="P169" s="42">
        <f>IFERROR(VLOOKUP(A169,NOVIEMBRE!A:D,4,FALSE),0)</f>
        <v>2374046.06</v>
      </c>
      <c r="Q169" s="42">
        <f>IFERROR(VLOOKUP(A169,'AJ NOVIEMBRE'!A:D,4,FALSE),0)</f>
        <v>60106.93</v>
      </c>
      <c r="R169" s="42">
        <f t="shared" si="25"/>
        <v>2434152.9900000002</v>
      </c>
      <c r="S169" s="42"/>
      <c r="T169" s="42">
        <f t="shared" si="26"/>
        <v>2510961.5</v>
      </c>
      <c r="U169" s="14">
        <f t="shared" si="27"/>
        <v>184</v>
      </c>
      <c r="V169" s="10">
        <f t="shared" si="28"/>
        <v>1255480.75</v>
      </c>
      <c r="W169" s="24">
        <f t="shared" si="29"/>
        <v>244818.74625</v>
      </c>
      <c r="X169" s="22"/>
      <c r="Y169" s="23">
        <f t="shared" si="21"/>
        <v>1010662.00375</v>
      </c>
      <c r="Z169" s="1">
        <f>IFERROR(VLOOKUP(A169,'NETOS SAC'!A:R,18,FALSE),0)</f>
        <v>1010662</v>
      </c>
      <c r="AA169" s="1">
        <f t="shared" si="22"/>
        <v>3.7500000325962901E-3</v>
      </c>
    </row>
    <row r="170" spans="1:27" x14ac:dyDescent="0.25">
      <c r="A170" s="86">
        <v>6917</v>
      </c>
      <c r="B170" s="85">
        <v>6917</v>
      </c>
      <c r="C170" s="85">
        <f t="shared" si="20"/>
        <v>0</v>
      </c>
      <c r="D170" s="85" t="s">
        <v>839</v>
      </c>
      <c r="E170" s="85" t="s">
        <v>1094</v>
      </c>
      <c r="F170" s="85" t="s">
        <v>1572</v>
      </c>
      <c r="G170" s="87">
        <v>45261</v>
      </c>
      <c r="H170" s="42">
        <f>IFERROR(VLOOKUP(A170,JULIO!A:D,4,FALSE),0)</f>
        <v>856584.45</v>
      </c>
      <c r="I170" s="42">
        <f>IFERROR(VLOOKUP(A170,AGOSTO!A:D,4,FALSE),0)</f>
        <v>757549.12</v>
      </c>
      <c r="J170" s="42">
        <f>IFERROR(VLOOKUP(A170,'AJ AGO'!A:D,4,FALSE),0)</f>
        <v>0</v>
      </c>
      <c r="K170" s="42">
        <f t="shared" si="23"/>
        <v>757549.12</v>
      </c>
      <c r="L170" s="42">
        <f>IFERROR(VLOOKUP(A170,SEPTIEMBRE!A:D,4,FALSE),0)</f>
        <v>1118588.3999999999</v>
      </c>
      <c r="M170" s="42">
        <f>IFERROR(VLOOKUP(A170,OCTUBRE!A:D,4,FALSE),0)</f>
        <v>1247330.23</v>
      </c>
      <c r="N170" s="42">
        <f>IFERROR(VLOOKUP(A170,'AJ OCT'!A:D,4,FALSE),0)</f>
        <v>49893.16</v>
      </c>
      <c r="O170" s="42">
        <f t="shared" si="24"/>
        <v>1297223.3899999999</v>
      </c>
      <c r="P170" s="42">
        <f>IFERROR(VLOOKUP(A170,NOVIEMBRE!A:D,4,FALSE),0)</f>
        <v>1177379.3</v>
      </c>
      <c r="Q170" s="42">
        <f>IFERROR(VLOOKUP(A170,'AJ NOVIEMBRE'!A:D,4,FALSE),0)</f>
        <v>29188.940000000002</v>
      </c>
      <c r="R170" s="42">
        <f t="shared" si="25"/>
        <v>1206568.24</v>
      </c>
      <c r="S170" s="42"/>
      <c r="T170" s="42">
        <f t="shared" si="26"/>
        <v>1297223.3899999999</v>
      </c>
      <c r="U170" s="14">
        <f t="shared" si="27"/>
        <v>184</v>
      </c>
      <c r="V170" s="10">
        <f t="shared" si="28"/>
        <v>648611.69499999995</v>
      </c>
      <c r="W170" s="24">
        <f t="shared" si="29"/>
        <v>126479.28052499999</v>
      </c>
      <c r="X170" s="22"/>
      <c r="Y170" s="23">
        <f t="shared" si="21"/>
        <v>522132.41447499994</v>
      </c>
      <c r="Z170" s="1">
        <f>IFERROR(VLOOKUP(A170,'NETOS SAC'!A:R,18,FALSE),0)</f>
        <v>522132</v>
      </c>
      <c r="AA170" s="1">
        <f t="shared" si="22"/>
        <v>0.41447499993955716</v>
      </c>
    </row>
    <row r="171" spans="1:27" x14ac:dyDescent="0.25">
      <c r="A171" s="86">
        <v>6919</v>
      </c>
      <c r="B171" s="85">
        <v>6919</v>
      </c>
      <c r="C171" s="85">
        <f t="shared" si="20"/>
        <v>0</v>
      </c>
      <c r="D171" s="85" t="s">
        <v>790</v>
      </c>
      <c r="E171" s="85" t="s">
        <v>1095</v>
      </c>
      <c r="F171" s="85" t="s">
        <v>1549</v>
      </c>
      <c r="G171" s="87">
        <v>45261</v>
      </c>
      <c r="H171" s="42">
        <f>IFERROR(VLOOKUP(A171,JULIO!A:D,4,FALSE),0)</f>
        <v>988742.85000000009</v>
      </c>
      <c r="I171" s="42">
        <f>IFERROR(VLOOKUP(A171,AGOSTO!A:D,4,FALSE),0)</f>
        <v>952806.96</v>
      </c>
      <c r="J171" s="42">
        <f>IFERROR(VLOOKUP(A171,'AJ AGO'!A:D,4,FALSE),0)</f>
        <v>0</v>
      </c>
      <c r="K171" s="42">
        <f t="shared" si="23"/>
        <v>952806.96</v>
      </c>
      <c r="L171" s="42">
        <f>IFERROR(VLOOKUP(A171,SEPTIEMBRE!A:D,4,FALSE),0)</f>
        <v>1284424.3199999998</v>
      </c>
      <c r="M171" s="42">
        <f>IFERROR(VLOOKUP(A171,OCTUBRE!A:D,4,FALSE),0)</f>
        <v>1432453.23</v>
      </c>
      <c r="N171" s="42">
        <f>IFERROR(VLOOKUP(A171,'AJ OCT'!A:D,4,FALSE),0)</f>
        <v>57298.13</v>
      </c>
      <c r="O171" s="42">
        <f t="shared" si="24"/>
        <v>1489751.3599999999</v>
      </c>
      <c r="P171" s="42">
        <f>IFERROR(VLOOKUP(A171,NOVIEMBRE!A:D,4,FALSE),0)</f>
        <v>1351821.66</v>
      </c>
      <c r="Q171" s="42">
        <f>IFERROR(VLOOKUP(A171,'AJ NOVIEMBRE'!A:D,4,FALSE),0)</f>
        <v>33424.9</v>
      </c>
      <c r="R171" s="42">
        <f t="shared" si="25"/>
        <v>1385246.5599999998</v>
      </c>
      <c r="S171" s="42"/>
      <c r="T171" s="42">
        <f t="shared" si="26"/>
        <v>1489751.3599999999</v>
      </c>
      <c r="U171" s="14">
        <f t="shared" si="27"/>
        <v>184</v>
      </c>
      <c r="V171" s="10">
        <f t="shared" si="28"/>
        <v>744875.67999999993</v>
      </c>
      <c r="W171" s="24">
        <f t="shared" si="29"/>
        <v>145250.75759999998</v>
      </c>
      <c r="X171" s="22"/>
      <c r="Y171" s="23">
        <f t="shared" si="21"/>
        <v>599624.92239999992</v>
      </c>
      <c r="Z171" s="1">
        <f>IFERROR(VLOOKUP(A171,'NETOS SAC'!A:R,18,FALSE),0)</f>
        <v>599625</v>
      </c>
      <c r="AA171" s="1">
        <f t="shared" si="22"/>
        <v>-7.7600000076927245E-2</v>
      </c>
    </row>
    <row r="172" spans="1:27" x14ac:dyDescent="0.25">
      <c r="A172" s="86">
        <v>6921</v>
      </c>
      <c r="B172" s="85">
        <v>6921</v>
      </c>
      <c r="C172" s="85">
        <f t="shared" si="20"/>
        <v>0</v>
      </c>
      <c r="D172" s="85" t="s">
        <v>1096</v>
      </c>
      <c r="E172" s="85" t="s">
        <v>1097</v>
      </c>
      <c r="F172" s="85" t="s">
        <v>1572</v>
      </c>
      <c r="G172" s="87">
        <v>45252</v>
      </c>
      <c r="H172" s="42">
        <f>IFERROR(VLOOKUP(A172,JULIO!A:D,4,FALSE),0)</f>
        <v>828586.75</v>
      </c>
      <c r="I172" s="42">
        <f>IFERROR(VLOOKUP(A172,AGOSTO!A:D,4,FALSE),0)</f>
        <v>957695.91999999993</v>
      </c>
      <c r="J172" s="42">
        <f>IFERROR(VLOOKUP(A172,'AJ AGO'!A:D,4,FALSE),0)</f>
        <v>0</v>
      </c>
      <c r="K172" s="42">
        <f t="shared" si="23"/>
        <v>957695.91999999993</v>
      </c>
      <c r="L172" s="42">
        <f>IFERROR(VLOOKUP(A172,SEPTIEMBRE!A:D,4,FALSE),0)</f>
        <v>1062301.53</v>
      </c>
      <c r="M172" s="42">
        <f>IFERROR(VLOOKUP(A172,OCTUBRE!A:D,4,FALSE),0)</f>
        <v>1095756.8799999999</v>
      </c>
      <c r="N172" s="42">
        <f>IFERROR(VLOOKUP(A172,'AJ OCT'!A:D,4,FALSE),0)</f>
        <v>43829.91</v>
      </c>
      <c r="O172" s="42">
        <f t="shared" si="24"/>
        <v>1139586.7899999998</v>
      </c>
      <c r="P172" s="42">
        <f>IFERROR(VLOOKUP(A172,NOVIEMBRE!A:D,4,FALSE),0)</f>
        <v>888991.8</v>
      </c>
      <c r="Q172" s="42">
        <f>IFERROR(VLOOKUP(A172,'AJ NOVIEMBRE'!A:D,4,FALSE),0)</f>
        <v>17411.23</v>
      </c>
      <c r="R172" s="42">
        <f t="shared" si="25"/>
        <v>906403.03</v>
      </c>
      <c r="S172" s="42"/>
      <c r="T172" s="42">
        <f t="shared" si="26"/>
        <v>1139586.7899999998</v>
      </c>
      <c r="U172" s="14">
        <f t="shared" si="27"/>
        <v>184</v>
      </c>
      <c r="V172" s="10">
        <f t="shared" si="28"/>
        <v>569793.3949999999</v>
      </c>
      <c r="W172" s="24">
        <f t="shared" si="29"/>
        <v>111109.71202499999</v>
      </c>
      <c r="X172" s="22"/>
      <c r="Y172" s="23">
        <f t="shared" si="21"/>
        <v>458683.68297499989</v>
      </c>
      <c r="Z172" s="1">
        <f>IFERROR(VLOOKUP(A172,'NETOS SAC'!A:R,18,FALSE),0)</f>
        <v>458684</v>
      </c>
      <c r="AA172" s="1">
        <f t="shared" si="22"/>
        <v>-0.31702500011306256</v>
      </c>
    </row>
    <row r="173" spans="1:27" x14ac:dyDescent="0.25">
      <c r="A173" s="86">
        <v>6928</v>
      </c>
      <c r="B173" s="85">
        <v>6928</v>
      </c>
      <c r="C173" s="85">
        <f t="shared" si="20"/>
        <v>0</v>
      </c>
      <c r="D173" s="85" t="s">
        <v>1098</v>
      </c>
      <c r="E173" s="85" t="s">
        <v>1099</v>
      </c>
      <c r="F173" s="85" t="s">
        <v>1549</v>
      </c>
      <c r="G173" s="87">
        <v>45246</v>
      </c>
      <c r="H173" s="42">
        <f>IFERROR(VLOOKUP(A173,JULIO!A:D,4,FALSE),0)</f>
        <v>1636076.46</v>
      </c>
      <c r="I173" s="42">
        <f>IFERROR(VLOOKUP(A173,AGOSTO!A:D,4,FALSE),0)</f>
        <v>1121150.81</v>
      </c>
      <c r="J173" s="42">
        <f>IFERROR(VLOOKUP(A173,'AJ AGO'!A:D,4,FALSE),0)</f>
        <v>0</v>
      </c>
      <c r="K173" s="42">
        <f t="shared" si="23"/>
        <v>1121150.81</v>
      </c>
      <c r="L173" s="42">
        <f>IFERROR(VLOOKUP(A173,SEPTIEMBRE!A:D,4,FALSE),0)</f>
        <v>1162868.01</v>
      </c>
      <c r="M173" s="42">
        <f>IFERROR(VLOOKUP(A173,OCTUBRE!A:D,4,FALSE),0)</f>
        <v>1282490.49</v>
      </c>
      <c r="N173" s="42">
        <f>IFERROR(VLOOKUP(A173,'AJ OCT'!A:D,4,FALSE),0)</f>
        <v>51299.41</v>
      </c>
      <c r="O173" s="42">
        <f t="shared" si="24"/>
        <v>1333789.8999999999</v>
      </c>
      <c r="P173" s="42">
        <f>IFERROR(VLOOKUP(A173,NOVIEMBRE!A:D,4,FALSE),0)</f>
        <v>1125051.03</v>
      </c>
      <c r="Q173" s="42">
        <f>IFERROR(VLOOKUP(A173,'AJ NOVIEMBRE'!A:D,4,FALSE),0)</f>
        <v>24700.67</v>
      </c>
      <c r="R173" s="42">
        <f t="shared" si="25"/>
        <v>1149751.7</v>
      </c>
      <c r="S173" s="42"/>
      <c r="T173" s="42">
        <f t="shared" si="26"/>
        <v>1636076.46</v>
      </c>
      <c r="U173" s="14">
        <f t="shared" si="27"/>
        <v>184</v>
      </c>
      <c r="V173" s="10">
        <f t="shared" si="28"/>
        <v>818038.2300000001</v>
      </c>
      <c r="W173" s="24">
        <f t="shared" si="29"/>
        <v>159517.45485000004</v>
      </c>
      <c r="X173" s="22"/>
      <c r="Y173" s="23">
        <f t="shared" si="21"/>
        <v>658520.77515000012</v>
      </c>
      <c r="Z173" s="1">
        <f>IFERROR(VLOOKUP(A173,'NETOS SAC'!A:R,18,FALSE),0)</f>
        <v>658521</v>
      </c>
      <c r="AA173" s="1">
        <f t="shared" si="22"/>
        <v>-0.22484999988228083</v>
      </c>
    </row>
    <row r="174" spans="1:27" x14ac:dyDescent="0.25">
      <c r="A174" s="86">
        <v>6943</v>
      </c>
      <c r="B174" s="85">
        <v>6943</v>
      </c>
      <c r="C174" s="85">
        <f t="shared" si="20"/>
        <v>0</v>
      </c>
      <c r="D174" s="85" t="s">
        <v>1100</v>
      </c>
      <c r="E174" s="85" t="s">
        <v>1101</v>
      </c>
      <c r="F174" s="85" t="s">
        <v>1549</v>
      </c>
      <c r="G174" s="87">
        <v>45405</v>
      </c>
      <c r="H174" s="42">
        <f>IFERROR(VLOOKUP(A174,JULIO!A:D,4,FALSE),0)</f>
        <v>2483755.4</v>
      </c>
      <c r="I174" s="42">
        <f>IFERROR(VLOOKUP(A174,AGOSTO!A:D,4,FALSE),0)</f>
        <v>2406900.4500000002</v>
      </c>
      <c r="J174" s="42">
        <f>IFERROR(VLOOKUP(A174,'AJ AGO'!A:D,4,FALSE),0)</f>
        <v>21182.61</v>
      </c>
      <c r="K174" s="42">
        <f t="shared" si="23"/>
        <v>2428083.06</v>
      </c>
      <c r="L174" s="42">
        <f>IFERROR(VLOOKUP(A174,SEPTIEMBRE!A:D,4,FALSE),0)</f>
        <v>2419389.34</v>
      </c>
      <c r="M174" s="42">
        <f>IFERROR(VLOOKUP(A174,OCTUBRE!A:D,4,FALSE),0)</f>
        <v>2454004.4900000002</v>
      </c>
      <c r="N174" s="42">
        <f>IFERROR(VLOOKUP(A174,'AJ OCT'!A:D,4,FALSE),0)</f>
        <v>98160.22</v>
      </c>
      <c r="O174" s="42">
        <f t="shared" si="24"/>
        <v>2552164.7100000004</v>
      </c>
      <c r="P174" s="42">
        <f>IFERROR(VLOOKUP(A174,NOVIEMBRE!A:D,4,FALSE),0)</f>
        <v>2741332.62</v>
      </c>
      <c r="Q174" s="42">
        <f>IFERROR(VLOOKUP(A174,'AJ NOVIEMBRE'!A:D,4,FALSE),0)</f>
        <v>53416.04</v>
      </c>
      <c r="R174" s="42">
        <f t="shared" si="25"/>
        <v>2794748.66</v>
      </c>
      <c r="S174" s="42"/>
      <c r="T174" s="42">
        <f t="shared" si="26"/>
        <v>2794748.66</v>
      </c>
      <c r="U174" s="14">
        <f t="shared" si="27"/>
        <v>184</v>
      </c>
      <c r="V174" s="10">
        <f t="shared" si="28"/>
        <v>1397374.33</v>
      </c>
      <c r="W174" s="24">
        <f t="shared" si="29"/>
        <v>272487.99435000005</v>
      </c>
      <c r="X174" s="22"/>
      <c r="Y174" s="23">
        <f t="shared" si="21"/>
        <v>1124886.33565</v>
      </c>
      <c r="Z174" s="1">
        <f>IFERROR(VLOOKUP(A174,'NETOS SAC'!A:R,18,FALSE),0)</f>
        <v>1124886</v>
      </c>
      <c r="AA174" s="1">
        <f t="shared" si="22"/>
        <v>0.33565000002272427</v>
      </c>
    </row>
    <row r="175" spans="1:27" x14ac:dyDescent="0.25">
      <c r="A175" s="86">
        <v>6956</v>
      </c>
      <c r="B175" s="85">
        <v>6956</v>
      </c>
      <c r="C175" s="85">
        <f t="shared" si="20"/>
        <v>0</v>
      </c>
      <c r="D175" s="85" t="s">
        <v>1104</v>
      </c>
      <c r="E175" s="85" t="s">
        <v>1105</v>
      </c>
      <c r="F175" s="85" t="s">
        <v>1549</v>
      </c>
      <c r="G175" s="87">
        <v>45582</v>
      </c>
      <c r="H175" s="42"/>
      <c r="I175" s="42"/>
      <c r="J175" s="42">
        <f>IFERROR(VLOOKUP(A175,'AJ AGO'!A:D,4,FALSE),0)</f>
        <v>0</v>
      </c>
      <c r="K175" s="42">
        <f t="shared" si="23"/>
        <v>0</v>
      </c>
      <c r="L175" s="42"/>
      <c r="M175" s="42">
        <f>IFERROR(VLOOKUP(A175,OCTUBRE!A:D,4,FALSE),0)</f>
        <v>1309598.19</v>
      </c>
      <c r="N175" s="42">
        <f>IFERROR(VLOOKUP(A175,'AJ OCT'!A:D,4,FALSE),0)</f>
        <v>52383.85</v>
      </c>
      <c r="O175" s="42">
        <f t="shared" si="24"/>
        <v>1361982.04</v>
      </c>
      <c r="P175" s="42">
        <f>IFERROR(VLOOKUP(A175,NOVIEMBRE!A:D,4,FALSE),0)</f>
        <v>1139712.93</v>
      </c>
      <c r="Q175" s="42">
        <f>IFERROR(VLOOKUP(A175,'AJ NOVIEMBRE'!A:D,4,FALSE),0)</f>
        <v>24744.140000000003</v>
      </c>
      <c r="R175" s="42">
        <f t="shared" si="25"/>
        <v>1164457.0699999998</v>
      </c>
      <c r="S175" s="42"/>
      <c r="T175" s="42">
        <f t="shared" si="26"/>
        <v>1361982.04</v>
      </c>
      <c r="U175" s="14">
        <f t="shared" si="27"/>
        <v>75</v>
      </c>
      <c r="V175" s="10">
        <f t="shared" si="28"/>
        <v>277577.86141304352</v>
      </c>
      <c r="W175" s="24">
        <f t="shared" si="29"/>
        <v>54127.682975543488</v>
      </c>
      <c r="X175" s="22"/>
      <c r="Y175" s="23">
        <f t="shared" si="21"/>
        <v>223450.17843750003</v>
      </c>
      <c r="Z175" s="1">
        <f>IFERROR(VLOOKUP(A175,'NETOS SAC'!A:R,18,FALSE),0)</f>
        <v>223450</v>
      </c>
      <c r="AA175" s="1">
        <f t="shared" si="22"/>
        <v>0.17843750002793968</v>
      </c>
    </row>
    <row r="176" spans="1:27" x14ac:dyDescent="0.25">
      <c r="A176" s="86">
        <v>6963</v>
      </c>
      <c r="B176" s="85">
        <v>6963</v>
      </c>
      <c r="C176" s="85">
        <f t="shared" si="20"/>
        <v>0</v>
      </c>
      <c r="D176" s="85" t="s">
        <v>1106</v>
      </c>
      <c r="E176" s="85" t="s">
        <v>1107</v>
      </c>
      <c r="F176" s="85" t="s">
        <v>1549</v>
      </c>
      <c r="G176" s="87">
        <v>45261</v>
      </c>
      <c r="H176" s="42">
        <f>IFERROR(VLOOKUP(A176,JULIO!A:D,4,FALSE),0)</f>
        <v>896296.9</v>
      </c>
      <c r="I176" s="42">
        <f>IFERROR(VLOOKUP(A176,AGOSTO!A:D,4,FALSE),0)</f>
        <v>842991.2</v>
      </c>
      <c r="J176" s="42">
        <f>IFERROR(VLOOKUP(A176,'AJ AGO'!A:D,4,FALSE),0)</f>
        <v>0</v>
      </c>
      <c r="K176" s="42">
        <f t="shared" si="23"/>
        <v>842991.2</v>
      </c>
      <c r="L176" s="42">
        <f>IFERROR(VLOOKUP(A176,SEPTIEMBRE!A:D,4,FALSE),0)</f>
        <v>808561</v>
      </c>
      <c r="M176" s="42">
        <f>IFERROR(VLOOKUP(A176,OCTUBRE!A:D,4,FALSE),0)</f>
        <v>944722</v>
      </c>
      <c r="N176" s="42">
        <f>IFERROR(VLOOKUP(A176,'AJ OCT'!A:D,4,FALSE),0)</f>
        <v>37788.839999999997</v>
      </c>
      <c r="O176" s="42">
        <f t="shared" si="24"/>
        <v>982510.84</v>
      </c>
      <c r="P176" s="42">
        <f>IFERROR(VLOOKUP(A176,NOVIEMBRE!A:D,4,FALSE),0)</f>
        <v>865198.8</v>
      </c>
      <c r="Q176" s="42">
        <f>IFERROR(VLOOKUP(A176,'AJ NOVIEMBRE'!A:D,4,FALSE),0)</f>
        <v>18428.68</v>
      </c>
      <c r="R176" s="42">
        <f t="shared" si="25"/>
        <v>883627.4800000001</v>
      </c>
      <c r="S176" s="42"/>
      <c r="T176" s="42">
        <f t="shared" si="26"/>
        <v>982510.84</v>
      </c>
      <c r="U176" s="14">
        <f t="shared" si="27"/>
        <v>184</v>
      </c>
      <c r="V176" s="10">
        <f t="shared" si="28"/>
        <v>491255.42</v>
      </c>
      <c r="W176" s="24">
        <f t="shared" si="29"/>
        <v>95794.806899999996</v>
      </c>
      <c r="X176" s="22"/>
      <c r="Y176" s="23">
        <f t="shared" si="21"/>
        <v>395460.61309999996</v>
      </c>
      <c r="Z176" s="1">
        <f>IFERROR(VLOOKUP(A176,'NETOS SAC'!A:R,18,FALSE),0)</f>
        <v>395461</v>
      </c>
      <c r="AA176" s="1">
        <f t="shared" si="22"/>
        <v>-0.38690000004135072</v>
      </c>
    </row>
    <row r="177" spans="1:27" x14ac:dyDescent="0.25">
      <c r="A177" s="86">
        <v>6967</v>
      </c>
      <c r="B177" s="85">
        <v>6967</v>
      </c>
      <c r="C177" s="85">
        <f t="shared" si="20"/>
        <v>0</v>
      </c>
      <c r="D177" s="85" t="s">
        <v>1112</v>
      </c>
      <c r="E177" s="85" t="s">
        <v>1113</v>
      </c>
      <c r="F177" s="85" t="s">
        <v>1572</v>
      </c>
      <c r="G177" s="87">
        <v>44911</v>
      </c>
      <c r="H177" s="42">
        <f>IFERROR(VLOOKUP(A177,JULIO!A:D,4,FALSE),0)</f>
        <v>691580.4</v>
      </c>
      <c r="I177" s="42">
        <f>IFERROR(VLOOKUP(A177,AGOSTO!A:D,4,FALSE),0)</f>
        <v>706065.6</v>
      </c>
      <c r="J177" s="42">
        <f>IFERROR(VLOOKUP(A177,'AJ AGO'!A:D,4,FALSE),0)</f>
        <v>0</v>
      </c>
      <c r="K177" s="42">
        <f t="shared" si="23"/>
        <v>706065.6</v>
      </c>
      <c r="L177" s="42">
        <f>IFERROR(VLOOKUP(A177,SEPTIEMBRE!A:D,4,FALSE),0)</f>
        <v>688200</v>
      </c>
      <c r="M177" s="42">
        <f>IFERROR(VLOOKUP(A177,OCTUBRE!A:D,4,FALSE),0)</f>
        <v>792360</v>
      </c>
      <c r="N177" s="42">
        <f>IFERROR(VLOOKUP(A177,'AJ OCT'!A:D,4,FALSE),0)</f>
        <v>31694.410000000003</v>
      </c>
      <c r="O177" s="42">
        <f t="shared" si="24"/>
        <v>824054.41</v>
      </c>
      <c r="P177" s="42">
        <f>IFERROR(VLOOKUP(A177,NOVIEMBRE!A:D,4,FALSE),0)</f>
        <v>711196.8</v>
      </c>
      <c r="Q177" s="42">
        <f>IFERROR(VLOOKUP(A177,'AJ NOVIEMBRE'!A:D,4,FALSE),0)</f>
        <v>15552.75</v>
      </c>
      <c r="R177" s="42">
        <f t="shared" si="25"/>
        <v>726749.55</v>
      </c>
      <c r="S177" s="42"/>
      <c r="T177" s="42">
        <f t="shared" si="26"/>
        <v>824054.41</v>
      </c>
      <c r="U177" s="14">
        <f t="shared" si="27"/>
        <v>184</v>
      </c>
      <c r="V177" s="10">
        <f t="shared" si="28"/>
        <v>412027.20500000002</v>
      </c>
      <c r="W177" s="24">
        <f t="shared" si="29"/>
        <v>80345.304975000006</v>
      </c>
      <c r="X177" s="22"/>
      <c r="Y177" s="23">
        <f t="shared" si="21"/>
        <v>331681.90002499998</v>
      </c>
      <c r="Z177" s="1">
        <f>IFERROR(VLOOKUP(A177,'NETOS SAC'!A:R,18,FALSE),0)</f>
        <v>331682</v>
      </c>
      <c r="AA177" s="1">
        <f t="shared" si="22"/>
        <v>-9.9975000019185245E-2</v>
      </c>
    </row>
    <row r="178" spans="1:27" x14ac:dyDescent="0.25">
      <c r="A178" s="86">
        <v>6972</v>
      </c>
      <c r="B178" s="85">
        <v>6972</v>
      </c>
      <c r="C178" s="85">
        <f t="shared" si="20"/>
        <v>0</v>
      </c>
      <c r="D178" s="85" t="s">
        <v>1114</v>
      </c>
      <c r="E178" s="85" t="s">
        <v>1115</v>
      </c>
      <c r="F178" s="85" t="s">
        <v>1564</v>
      </c>
      <c r="G178" s="87">
        <v>44935</v>
      </c>
      <c r="H178" s="42">
        <f>IFERROR(VLOOKUP(A178,JULIO!A:D,4,FALSE),0)</f>
        <v>750044.4</v>
      </c>
      <c r="I178" s="42">
        <f>IFERROR(VLOOKUP(A178,AGOSTO!A:D,4,FALSE),0)</f>
        <v>799700.1</v>
      </c>
      <c r="J178" s="42">
        <f>IFERROR(VLOOKUP(A178,'AJ AGO'!A:D,4,FALSE),0)</f>
        <v>0</v>
      </c>
      <c r="K178" s="42">
        <f t="shared" si="23"/>
        <v>799700.1</v>
      </c>
      <c r="L178" s="42">
        <f>IFERROR(VLOOKUP(A178,SEPTIEMBRE!A:D,4,FALSE),0)</f>
        <v>808561</v>
      </c>
      <c r="M178" s="42">
        <f>IFERROR(VLOOKUP(A178,OCTUBRE!A:D,4,FALSE),0)</f>
        <v>1053314.6000000001</v>
      </c>
      <c r="N178" s="42">
        <f>IFERROR(VLOOKUP(A178,'AJ OCT'!A:D,4,FALSE),0)</f>
        <v>42131.86</v>
      </c>
      <c r="O178" s="42">
        <f t="shared" si="24"/>
        <v>1095446.4600000002</v>
      </c>
      <c r="P178" s="42">
        <f>IFERROR(VLOOKUP(A178,NOVIEMBRE!A:D,4,FALSE),0)</f>
        <v>835650.4</v>
      </c>
      <c r="Q178" s="42">
        <f>IFERROR(VLOOKUP(A178,'AJ NOVIEMBRE'!A:D,4,FALSE),0)</f>
        <v>18468.329999999998</v>
      </c>
      <c r="R178" s="42">
        <f t="shared" si="25"/>
        <v>854118.73</v>
      </c>
      <c r="S178" s="42"/>
      <c r="T178" s="42">
        <f t="shared" si="26"/>
        <v>1095446.4600000002</v>
      </c>
      <c r="U178" s="14">
        <f t="shared" si="27"/>
        <v>184</v>
      </c>
      <c r="V178" s="10">
        <f t="shared" si="28"/>
        <v>547723.2300000001</v>
      </c>
      <c r="W178" s="24">
        <f t="shared" si="29"/>
        <v>106806.02985000002</v>
      </c>
      <c r="X178" s="22"/>
      <c r="Y178" s="23">
        <f t="shared" si="21"/>
        <v>440917.20015000005</v>
      </c>
      <c r="Z178" s="1">
        <f>IFERROR(VLOOKUP(A178,'NETOS SAC'!A:R,18,FALSE),0)</f>
        <v>440917</v>
      </c>
      <c r="AA178" s="1">
        <f t="shared" si="22"/>
        <v>0.20015000004786998</v>
      </c>
    </row>
    <row r="179" spans="1:27" x14ac:dyDescent="0.25">
      <c r="A179" s="86">
        <v>6975</v>
      </c>
      <c r="B179" s="85">
        <v>6975</v>
      </c>
      <c r="C179" s="85">
        <f t="shared" si="20"/>
        <v>0</v>
      </c>
      <c r="D179" s="85" t="s">
        <v>1116</v>
      </c>
      <c r="E179" s="85" t="s">
        <v>1117</v>
      </c>
      <c r="F179" s="85" t="s">
        <v>1549</v>
      </c>
      <c r="G179" s="87">
        <v>45002</v>
      </c>
      <c r="H179" s="42">
        <f>IFERROR(VLOOKUP(A179,JULIO!A:D,4,FALSE),0)</f>
        <v>903378.6</v>
      </c>
      <c r="I179" s="42">
        <f>IFERROR(VLOOKUP(A179,AGOSTO!A:D,4,FALSE),0)</f>
        <v>910945.2</v>
      </c>
      <c r="J179" s="42">
        <f>IFERROR(VLOOKUP(A179,'AJ AGO'!A:D,4,FALSE),0)</f>
        <v>0</v>
      </c>
      <c r="K179" s="42">
        <f t="shared" si="23"/>
        <v>910945.2</v>
      </c>
      <c r="L179" s="42">
        <f>IFERROR(VLOOKUP(A179,SEPTIEMBRE!A:D,4,FALSE),0)</f>
        <v>1053314.6000000001</v>
      </c>
      <c r="M179" s="42">
        <f>IFERROR(VLOOKUP(A179,OCTUBRE!A:D,4,FALSE),0)</f>
        <v>1280922</v>
      </c>
      <c r="N179" s="42">
        <f>IFERROR(VLOOKUP(A179,'AJ OCT'!A:D,4,FALSE),0)</f>
        <v>51237.179999999993</v>
      </c>
      <c r="O179" s="42">
        <f t="shared" si="24"/>
        <v>1332159.18</v>
      </c>
      <c r="P179" s="42">
        <f>IFERROR(VLOOKUP(A179,NOVIEMBRE!A:D,4,FALSE),0)</f>
        <v>1076426.18</v>
      </c>
      <c r="Q179" s="42">
        <f>IFERROR(VLOOKUP(A179,'AJ NOVIEMBRE'!A:D,4,FALSE),0)</f>
        <v>22166.549999999996</v>
      </c>
      <c r="R179" s="42">
        <f t="shared" si="25"/>
        <v>1098592.73</v>
      </c>
      <c r="S179" s="42"/>
      <c r="T179" s="42">
        <f t="shared" si="26"/>
        <v>1332159.18</v>
      </c>
      <c r="U179" s="14">
        <f t="shared" si="27"/>
        <v>184</v>
      </c>
      <c r="V179" s="10">
        <f t="shared" si="28"/>
        <v>666079.59</v>
      </c>
      <c r="W179" s="24">
        <f t="shared" si="29"/>
        <v>129885.52004999999</v>
      </c>
      <c r="X179" s="22"/>
      <c r="Y179" s="23">
        <f t="shared" si="21"/>
        <v>536194.06994999992</v>
      </c>
      <c r="Z179" s="1">
        <f>IFERROR(VLOOKUP(A179,'NETOS SAC'!A:R,18,FALSE),0)</f>
        <v>536194</v>
      </c>
      <c r="AA179" s="1">
        <f t="shared" si="22"/>
        <v>6.9949999917298555E-2</v>
      </c>
    </row>
    <row r="180" spans="1:27" x14ac:dyDescent="0.25">
      <c r="A180" s="86">
        <v>6988</v>
      </c>
      <c r="B180" s="85">
        <v>6988</v>
      </c>
      <c r="C180" s="85">
        <f t="shared" si="20"/>
        <v>0</v>
      </c>
      <c r="D180" s="85" t="s">
        <v>1118</v>
      </c>
      <c r="E180" s="85" t="s">
        <v>1119</v>
      </c>
      <c r="F180" s="85" t="s">
        <v>1549</v>
      </c>
      <c r="G180" s="87">
        <v>44986</v>
      </c>
      <c r="H180" s="42">
        <f>IFERROR(VLOOKUP(A180,JULIO!A:D,4,FALSE),0)</f>
        <v>810414.2</v>
      </c>
      <c r="I180" s="42">
        <f>IFERROR(VLOOKUP(A180,AGOSTO!A:D,4,FALSE),0)</f>
        <v>886374.40000000002</v>
      </c>
      <c r="J180" s="42">
        <f>IFERROR(VLOOKUP(A180,'AJ AGO'!A:D,4,FALSE),0)</f>
        <v>0</v>
      </c>
      <c r="K180" s="42">
        <f t="shared" si="23"/>
        <v>886374.40000000002</v>
      </c>
      <c r="L180" s="42">
        <f>IFERROR(VLOOKUP(A180,SEPTIEMBRE!A:D,4,FALSE),0)</f>
        <v>854788.5</v>
      </c>
      <c r="M180" s="42">
        <f>IFERROR(VLOOKUP(A180,OCTUBRE!A:D,4,FALSE),0)</f>
        <v>1022384.2</v>
      </c>
      <c r="N180" s="42">
        <f>IFERROR(VLOOKUP(A180,'AJ OCT'!A:D,4,FALSE),0)</f>
        <v>40895.589999999997</v>
      </c>
      <c r="O180" s="42">
        <f t="shared" si="24"/>
        <v>1063279.79</v>
      </c>
      <c r="P180" s="42">
        <f>IFERROR(VLOOKUP(A180,NOVIEMBRE!A:D,4,FALSE),0)</f>
        <v>898641.4</v>
      </c>
      <c r="Q180" s="42">
        <f>IFERROR(VLOOKUP(A180,'AJ NOVIEMBRE'!A:D,4,FALSE),0)</f>
        <v>19629.71</v>
      </c>
      <c r="R180" s="42">
        <f t="shared" si="25"/>
        <v>918271.11</v>
      </c>
      <c r="S180" s="42"/>
      <c r="T180" s="42">
        <f t="shared" si="26"/>
        <v>1063279.79</v>
      </c>
      <c r="U180" s="14">
        <f t="shared" si="27"/>
        <v>184</v>
      </c>
      <c r="V180" s="10">
        <f t="shared" si="28"/>
        <v>531639.89500000002</v>
      </c>
      <c r="W180" s="24">
        <f t="shared" si="29"/>
        <v>103669.77952500001</v>
      </c>
      <c r="X180" s="22"/>
      <c r="Y180" s="23">
        <f t="shared" si="21"/>
        <v>427970.115475</v>
      </c>
      <c r="Z180" s="1">
        <f>IFERROR(VLOOKUP(A180,'NETOS SAC'!A:R,18,FALSE),0)</f>
        <v>427970</v>
      </c>
      <c r="AA180" s="1">
        <f t="shared" si="22"/>
        <v>0.11547499999869615</v>
      </c>
    </row>
    <row r="181" spans="1:27" x14ac:dyDescent="0.25">
      <c r="A181" s="86">
        <v>7000</v>
      </c>
      <c r="B181" s="85">
        <v>7000</v>
      </c>
      <c r="C181" s="85">
        <f t="shared" si="20"/>
        <v>0</v>
      </c>
      <c r="D181" s="85" t="s">
        <v>1122</v>
      </c>
      <c r="E181" s="85" t="s">
        <v>1123</v>
      </c>
      <c r="F181" s="85" t="s">
        <v>1548</v>
      </c>
      <c r="G181" s="87">
        <v>45128</v>
      </c>
      <c r="H181" s="42">
        <f>IFERROR(VLOOKUP(A181,JULIO!A:D,4,FALSE),0)</f>
        <v>1027537.2</v>
      </c>
      <c r="I181" s="42">
        <f>IFERROR(VLOOKUP(A181,AGOSTO!A:D,4,FALSE),0)</f>
        <v>1010152.25</v>
      </c>
      <c r="J181" s="42">
        <f>IFERROR(VLOOKUP(A181,'AJ AGO'!A:D,4,FALSE),0)</f>
        <v>0</v>
      </c>
      <c r="K181" s="42">
        <f t="shared" si="23"/>
        <v>1010152.25</v>
      </c>
      <c r="L181" s="42">
        <f>IFERROR(VLOOKUP(A181,SEPTIEMBRE!A:D,4,FALSE),0)</f>
        <v>949013</v>
      </c>
      <c r="M181" s="42">
        <f>IFERROR(VLOOKUP(A181,OCTUBRE!A:D,4,FALSE),0)</f>
        <v>1092647.3999999999</v>
      </c>
      <c r="N181" s="42">
        <f>IFERROR(VLOOKUP(A181,'AJ OCT'!A:D,4,FALSE),0)</f>
        <v>43705.66</v>
      </c>
      <c r="O181" s="42">
        <f t="shared" si="24"/>
        <v>1136353.0599999998</v>
      </c>
      <c r="P181" s="42">
        <f>IFERROR(VLOOKUP(A181,NOVIEMBRE!A:D,4,FALSE),0)</f>
        <v>980720</v>
      </c>
      <c r="Q181" s="42">
        <f>IFERROR(VLOOKUP(A181,'AJ NOVIEMBRE'!A:D,4,FALSE),0)</f>
        <v>21447.1</v>
      </c>
      <c r="R181" s="42">
        <f t="shared" si="25"/>
        <v>1002167.1</v>
      </c>
      <c r="S181" s="42"/>
      <c r="T181" s="42">
        <f t="shared" si="26"/>
        <v>1136353.0599999998</v>
      </c>
      <c r="U181" s="14">
        <f t="shared" si="27"/>
        <v>184</v>
      </c>
      <c r="V181" s="10">
        <f t="shared" si="28"/>
        <v>568176.52999999991</v>
      </c>
      <c r="W181" s="24">
        <f t="shared" si="29"/>
        <v>110794.42334999998</v>
      </c>
      <c r="X181" s="22"/>
      <c r="Y181" s="23">
        <f t="shared" si="21"/>
        <v>457382.10664999991</v>
      </c>
      <c r="Z181" s="1">
        <f>IFERROR(VLOOKUP(A181,'NETOS SAC'!A:R,18,FALSE),0)</f>
        <v>457382</v>
      </c>
      <c r="AA181" s="1">
        <f t="shared" si="22"/>
        <v>0.10664999991422519</v>
      </c>
    </row>
    <row r="182" spans="1:27" x14ac:dyDescent="0.25">
      <c r="A182" s="86">
        <v>7018</v>
      </c>
      <c r="B182" s="85">
        <v>7018</v>
      </c>
      <c r="C182" s="85">
        <f t="shared" si="20"/>
        <v>0</v>
      </c>
      <c r="D182" s="85" t="s">
        <v>1131</v>
      </c>
      <c r="E182" s="85" t="s">
        <v>1132</v>
      </c>
      <c r="F182" s="85" t="s">
        <v>1549</v>
      </c>
      <c r="G182" s="87">
        <v>45145</v>
      </c>
      <c r="H182" s="42">
        <f>IFERROR(VLOOKUP(A182,JULIO!A:D,4,FALSE),0)</f>
        <v>1549044.9</v>
      </c>
      <c r="I182" s="42">
        <f>IFERROR(VLOOKUP(A182,AGOSTO!A:D,4,FALSE),0)</f>
        <v>1729057.83</v>
      </c>
      <c r="J182" s="42">
        <f>IFERROR(VLOOKUP(A182,'AJ AGO'!A:D,4,FALSE),0)</f>
        <v>0</v>
      </c>
      <c r="K182" s="42">
        <f t="shared" si="23"/>
        <v>1729057.83</v>
      </c>
      <c r="L182" s="42">
        <f>IFERROR(VLOOKUP(A182,SEPTIEMBRE!A:D,4,FALSE),0)</f>
        <v>1644744.19</v>
      </c>
      <c r="M182" s="42">
        <f>IFERROR(VLOOKUP(A182,OCTUBRE!A:D,4,FALSE),0)</f>
        <v>2652254.9</v>
      </c>
      <c r="N182" s="42">
        <f>IFERROR(VLOOKUP(A182,'AJ OCT'!A:D,4,FALSE),0)</f>
        <v>106090.59000000001</v>
      </c>
      <c r="O182" s="42">
        <f t="shared" si="24"/>
        <v>2758345.4899999998</v>
      </c>
      <c r="P182" s="42">
        <f>IFERROR(VLOOKUP(A182,NOVIEMBRE!A:D,4,FALSE),0)</f>
        <v>1948534.07</v>
      </c>
      <c r="Q182" s="42">
        <f>IFERROR(VLOOKUP(A182,'AJ NOVIEMBRE'!A:D,4,FALSE),0)</f>
        <v>27740.3</v>
      </c>
      <c r="R182" s="42">
        <f t="shared" si="25"/>
        <v>1976274.37</v>
      </c>
      <c r="S182" s="42"/>
      <c r="T182" s="42">
        <f t="shared" si="26"/>
        <v>2758345.4899999998</v>
      </c>
      <c r="U182" s="14">
        <f t="shared" si="27"/>
        <v>184</v>
      </c>
      <c r="V182" s="10">
        <f t="shared" si="28"/>
        <v>1379172.7449999999</v>
      </c>
      <c r="W182" s="24">
        <f t="shared" si="29"/>
        <v>268938.685275</v>
      </c>
      <c r="X182" s="22"/>
      <c r="Y182" s="23">
        <f t="shared" si="21"/>
        <v>1110234.0597249998</v>
      </c>
      <c r="Z182" s="1">
        <f>IFERROR(VLOOKUP(A182,'NETOS SAC'!A:R,18,FALSE),0)</f>
        <v>1110234</v>
      </c>
      <c r="AA182" s="1">
        <f t="shared" si="22"/>
        <v>5.9724999824538827E-2</v>
      </c>
    </row>
    <row r="183" spans="1:27" x14ac:dyDescent="0.25">
      <c r="A183" s="86">
        <v>7026</v>
      </c>
      <c r="B183" s="85">
        <v>7026</v>
      </c>
      <c r="C183" s="85">
        <f t="shared" si="20"/>
        <v>0</v>
      </c>
      <c r="D183" s="85" t="s">
        <v>1135</v>
      </c>
      <c r="E183" s="85" t="s">
        <v>1136</v>
      </c>
      <c r="F183" s="85" t="s">
        <v>1572</v>
      </c>
      <c r="G183" s="87">
        <v>45160</v>
      </c>
      <c r="H183" s="42">
        <f>IFERROR(VLOOKUP(A183,JULIO!A:D,4,FALSE),0)</f>
        <v>1680404.11</v>
      </c>
      <c r="I183" s="42">
        <f>IFERROR(VLOOKUP(A183,AGOSTO!A:D,4,FALSE),0)</f>
        <v>1675305.75</v>
      </c>
      <c r="J183" s="42">
        <f>IFERROR(VLOOKUP(A183,'AJ AGO'!A:D,4,FALSE),0)</f>
        <v>17438.849999999999</v>
      </c>
      <c r="K183" s="42">
        <f t="shared" si="23"/>
        <v>1692744.6</v>
      </c>
      <c r="L183" s="42">
        <f>IFERROR(VLOOKUP(A183,SEPTIEMBRE!A:D,4,FALSE),0)</f>
        <v>953250</v>
      </c>
      <c r="M183" s="42">
        <f>IFERROR(VLOOKUP(A183,OCTUBRE!A:D,4,FALSE),0)</f>
        <v>913260</v>
      </c>
      <c r="N183" s="42">
        <f>IFERROR(VLOOKUP(A183,'AJ OCT'!A:D,4,FALSE),0)</f>
        <v>36530.43</v>
      </c>
      <c r="O183" s="42">
        <f t="shared" si="24"/>
        <v>949790.43</v>
      </c>
      <c r="P183" s="42">
        <f>IFERROR(VLOOKUP(A183,NOVIEMBRE!A:D,4,FALSE),0)</f>
        <v>822277.1</v>
      </c>
      <c r="Q183" s="42">
        <f>IFERROR(VLOOKUP(A183,'AJ NOVIEMBRE'!A:D,4,FALSE),0)</f>
        <v>18163.98</v>
      </c>
      <c r="R183" s="42">
        <f t="shared" si="25"/>
        <v>840441.08</v>
      </c>
      <c r="S183" s="42"/>
      <c r="T183" s="42">
        <f t="shared" si="26"/>
        <v>1692744.6</v>
      </c>
      <c r="U183" s="14">
        <f t="shared" si="27"/>
        <v>184</v>
      </c>
      <c r="V183" s="10">
        <f t="shared" si="28"/>
        <v>846372.30000000016</v>
      </c>
      <c r="W183" s="24">
        <f t="shared" si="29"/>
        <v>165042.59850000005</v>
      </c>
      <c r="X183" s="22"/>
      <c r="Y183" s="23">
        <f t="shared" si="21"/>
        <v>681329.70150000008</v>
      </c>
      <c r="Z183" s="1">
        <f>IFERROR(VLOOKUP(A183,'NETOS SAC'!A:R,18,FALSE),0)</f>
        <v>681330</v>
      </c>
      <c r="AA183" s="1">
        <f t="shared" si="22"/>
        <v>-0.29849999991711229</v>
      </c>
    </row>
    <row r="184" spans="1:27" x14ac:dyDescent="0.25">
      <c r="A184" s="86">
        <v>7037</v>
      </c>
      <c r="B184" s="85">
        <v>7037</v>
      </c>
      <c r="C184" s="85">
        <f t="shared" si="20"/>
        <v>0</v>
      </c>
      <c r="D184" s="85" t="s">
        <v>835</v>
      </c>
      <c r="E184" s="85" t="s">
        <v>1143</v>
      </c>
      <c r="F184" s="85" t="s">
        <v>1572</v>
      </c>
      <c r="G184" s="87">
        <v>45166</v>
      </c>
      <c r="H184" s="42">
        <f>IFERROR(VLOOKUP(A184,JULIO!A:D,4,FALSE),0)</f>
        <v>1229260.1800000002</v>
      </c>
      <c r="I184" s="42">
        <f>IFERROR(VLOOKUP(A184,AGOSTO!A:D,4,FALSE),0)</f>
        <v>915778.56000000006</v>
      </c>
      <c r="J184" s="42">
        <f>IFERROR(VLOOKUP(A184,'AJ AGO'!A:D,4,FALSE),0)</f>
        <v>0</v>
      </c>
      <c r="K184" s="42">
        <f t="shared" si="23"/>
        <v>915778.56000000006</v>
      </c>
      <c r="L184" s="42">
        <f>IFERROR(VLOOKUP(A184,SEPTIEMBRE!A:D,4,FALSE),0)</f>
        <v>932295.06</v>
      </c>
      <c r="M184" s="42">
        <f>IFERROR(VLOOKUP(A184,OCTUBRE!A:D,4,FALSE),0)</f>
        <v>1028127.58</v>
      </c>
      <c r="N184" s="42">
        <f>IFERROR(VLOOKUP(A184,'AJ OCT'!A:D,4,FALSE),0)</f>
        <v>41125.380000000005</v>
      </c>
      <c r="O184" s="42">
        <f t="shared" si="24"/>
        <v>1069252.96</v>
      </c>
      <c r="P184" s="42">
        <f>IFERROR(VLOOKUP(A184,NOVIEMBRE!A:D,4,FALSE),0)</f>
        <v>864240.08</v>
      </c>
      <c r="Q184" s="42">
        <f>IFERROR(VLOOKUP(A184,'AJ NOVIEMBRE'!A:D,4,FALSE),0)</f>
        <v>20740.440000000002</v>
      </c>
      <c r="R184" s="42">
        <f t="shared" si="25"/>
        <v>884980.52</v>
      </c>
      <c r="S184" s="42"/>
      <c r="T184" s="42">
        <f t="shared" si="26"/>
        <v>1229260.1800000002</v>
      </c>
      <c r="U184" s="14">
        <f t="shared" si="27"/>
        <v>184</v>
      </c>
      <c r="V184" s="10">
        <f t="shared" si="28"/>
        <v>614630.09000000008</v>
      </c>
      <c r="W184" s="24">
        <f t="shared" si="29"/>
        <v>119852.86755000002</v>
      </c>
      <c r="X184" s="22"/>
      <c r="Y184" s="23">
        <f t="shared" si="21"/>
        <v>494777.22245000006</v>
      </c>
      <c r="Z184" s="1">
        <f>IFERROR(VLOOKUP(A184,'NETOS SAC'!A:R,18,FALSE),0)</f>
        <v>494777</v>
      </c>
      <c r="AA184" s="1">
        <f t="shared" si="22"/>
        <v>0.22245000005932525</v>
      </c>
    </row>
    <row r="185" spans="1:27" x14ac:dyDescent="0.25">
      <c r="A185" s="86">
        <v>7043</v>
      </c>
      <c r="B185" s="85">
        <v>7043</v>
      </c>
      <c r="C185" s="85">
        <f t="shared" si="20"/>
        <v>0</v>
      </c>
      <c r="D185" s="85" t="s">
        <v>1146</v>
      </c>
      <c r="E185" s="85" t="s">
        <v>1147</v>
      </c>
      <c r="F185" s="85" t="s">
        <v>1549</v>
      </c>
      <c r="G185" s="87">
        <v>45170</v>
      </c>
      <c r="H185" s="42">
        <f>IFERROR(VLOOKUP(A185,JULIO!A:D,4,FALSE),0)</f>
        <v>823632.5</v>
      </c>
      <c r="I185" s="42">
        <f>IFERROR(VLOOKUP(A185,AGOSTO!A:D,4,FALSE),0)</f>
        <v>858109</v>
      </c>
      <c r="J185" s="42">
        <f>IFERROR(VLOOKUP(A185,'AJ AGO'!A:D,4,FALSE),0)</f>
        <v>0</v>
      </c>
      <c r="K185" s="42">
        <f t="shared" si="23"/>
        <v>858109</v>
      </c>
      <c r="L185" s="42">
        <f>IFERROR(VLOOKUP(A185,SEPTIEMBRE!A:D,4,FALSE),0)</f>
        <v>808561</v>
      </c>
      <c r="M185" s="42">
        <f>IFERROR(VLOOKUP(A185,OCTUBRE!A:D,4,FALSE),0)</f>
        <v>943041</v>
      </c>
      <c r="N185" s="42">
        <f>IFERROR(VLOOKUP(A185,'AJ OCT'!A:D,4,FALSE),0)</f>
        <v>37720.720000000001</v>
      </c>
      <c r="O185" s="42">
        <f t="shared" si="24"/>
        <v>980761.72</v>
      </c>
      <c r="P185" s="42">
        <f>IFERROR(VLOOKUP(A185,NOVIEMBRE!A:D,4,FALSE),0)</f>
        <v>866898.4</v>
      </c>
      <c r="Q185" s="42">
        <f>IFERROR(VLOOKUP(A185,'AJ NOVIEMBRE'!A:D,4,FALSE),0)</f>
        <v>19018.52</v>
      </c>
      <c r="R185" s="42">
        <f t="shared" si="25"/>
        <v>885916.92</v>
      </c>
      <c r="S185" s="42"/>
      <c r="T185" s="42">
        <f t="shared" si="26"/>
        <v>980761.72</v>
      </c>
      <c r="U185" s="14">
        <f t="shared" si="27"/>
        <v>184</v>
      </c>
      <c r="V185" s="10">
        <f t="shared" si="28"/>
        <v>490380.86</v>
      </c>
      <c r="W185" s="24">
        <f t="shared" si="29"/>
        <v>95624.267699999997</v>
      </c>
      <c r="X185" s="22"/>
      <c r="Y185" s="23">
        <f t="shared" si="21"/>
        <v>394756.59230000002</v>
      </c>
      <c r="Z185" s="1">
        <f>IFERROR(VLOOKUP(A185,'NETOS SAC'!A:R,18,FALSE),0)</f>
        <v>394757</v>
      </c>
      <c r="AA185" s="1">
        <f t="shared" si="22"/>
        <v>-0.40769999998155981</v>
      </c>
    </row>
    <row r="186" spans="1:27" x14ac:dyDescent="0.25">
      <c r="A186" s="86">
        <v>7061</v>
      </c>
      <c r="B186" s="85">
        <v>7061</v>
      </c>
      <c r="C186" s="85">
        <f t="shared" si="20"/>
        <v>0</v>
      </c>
      <c r="D186" s="85" t="s">
        <v>1152</v>
      </c>
      <c r="E186" s="85" t="s">
        <v>1153</v>
      </c>
      <c r="F186" s="85" t="s">
        <v>1549</v>
      </c>
      <c r="G186" s="87">
        <v>45194</v>
      </c>
      <c r="H186" s="42">
        <f>IFERROR(VLOOKUP(A186,JULIO!A:D,4,FALSE),0)</f>
        <v>1035091.32</v>
      </c>
      <c r="I186" s="42">
        <f>IFERROR(VLOOKUP(A186,AGOSTO!A:D,4,FALSE),0)</f>
        <v>1056468.0900000001</v>
      </c>
      <c r="J186" s="42">
        <f>IFERROR(VLOOKUP(A186,'AJ AGO'!A:D,4,FALSE),0)</f>
        <v>0</v>
      </c>
      <c r="K186" s="42">
        <f t="shared" si="23"/>
        <v>1056468.0900000001</v>
      </c>
      <c r="L186" s="42">
        <f>IFERROR(VLOOKUP(A186,SEPTIEMBRE!A:D,4,FALSE),0)</f>
        <v>1040303.1</v>
      </c>
      <c r="M186" s="42">
        <f>IFERROR(VLOOKUP(A186,OCTUBRE!A:D,4,FALSE),0)</f>
        <v>1175206.5</v>
      </c>
      <c r="N186" s="42">
        <f>IFERROR(VLOOKUP(A186,'AJ OCT'!A:D,4,FALSE),0)</f>
        <v>47007.619999999995</v>
      </c>
      <c r="O186" s="42">
        <f t="shared" si="24"/>
        <v>1222214.1200000001</v>
      </c>
      <c r="P186" s="42">
        <f>IFERROR(VLOOKUP(A186,NOVIEMBRE!A:D,4,FALSE),0)</f>
        <v>1062941.28</v>
      </c>
      <c r="Q186" s="42">
        <f>IFERROR(VLOOKUP(A186,'AJ NOVIEMBRE'!A:D,4,FALSE),0)</f>
        <v>23473.360000000001</v>
      </c>
      <c r="R186" s="42">
        <f t="shared" si="25"/>
        <v>1086414.6400000001</v>
      </c>
      <c r="S186" s="42"/>
      <c r="T186" s="42">
        <f t="shared" si="26"/>
        <v>1222214.1200000001</v>
      </c>
      <c r="U186" s="14">
        <f t="shared" si="27"/>
        <v>184</v>
      </c>
      <c r="V186" s="10">
        <f t="shared" si="28"/>
        <v>611107.06000000006</v>
      </c>
      <c r="W186" s="24">
        <f t="shared" si="29"/>
        <v>119165.87670000001</v>
      </c>
      <c r="X186" s="22"/>
      <c r="Y186" s="23">
        <f t="shared" si="21"/>
        <v>491941.18330000003</v>
      </c>
      <c r="Z186" s="1">
        <f>IFERROR(VLOOKUP(A186,'NETOS SAC'!A:R,18,FALSE),0)</f>
        <v>491941</v>
      </c>
      <c r="AA186" s="1">
        <f t="shared" si="22"/>
        <v>0.18330000003334135</v>
      </c>
    </row>
    <row r="187" spans="1:27" x14ac:dyDescent="0.25">
      <c r="A187" s="86">
        <v>7062</v>
      </c>
      <c r="B187" s="85">
        <v>7062</v>
      </c>
      <c r="C187" s="85">
        <f t="shared" si="20"/>
        <v>0</v>
      </c>
      <c r="D187" s="85" t="s">
        <v>1154</v>
      </c>
      <c r="E187" s="85" t="s">
        <v>1145</v>
      </c>
      <c r="F187" s="85" t="s">
        <v>1549</v>
      </c>
      <c r="G187" s="87">
        <v>45194</v>
      </c>
      <c r="H187" s="42">
        <f>IFERROR(VLOOKUP(A187,JULIO!A:D,4,FALSE),0)</f>
        <v>1035091.32</v>
      </c>
      <c r="I187" s="42">
        <f>IFERROR(VLOOKUP(A187,AGOSTO!A:D,4,FALSE),0)</f>
        <v>1056468.0900000001</v>
      </c>
      <c r="J187" s="42">
        <f>IFERROR(VLOOKUP(A187,'AJ AGO'!A:D,4,FALSE),0)</f>
        <v>0</v>
      </c>
      <c r="K187" s="42">
        <f t="shared" si="23"/>
        <v>1056468.0900000001</v>
      </c>
      <c r="L187" s="42">
        <f>IFERROR(VLOOKUP(A187,SEPTIEMBRE!A:D,4,FALSE),0)</f>
        <v>1040303.1</v>
      </c>
      <c r="M187" s="42">
        <f>IFERROR(VLOOKUP(A187,OCTUBRE!A:D,4,FALSE),0)</f>
        <v>1175206.5</v>
      </c>
      <c r="N187" s="42">
        <f>IFERROR(VLOOKUP(A187,'AJ OCT'!A:D,4,FALSE),0)</f>
        <v>47007.619999999995</v>
      </c>
      <c r="O187" s="42">
        <f t="shared" si="24"/>
        <v>1222214.1200000001</v>
      </c>
      <c r="P187" s="42">
        <f>IFERROR(VLOOKUP(A187,NOVIEMBRE!A:D,4,FALSE),0)</f>
        <v>1062941.28</v>
      </c>
      <c r="Q187" s="42">
        <f>IFERROR(VLOOKUP(A187,'AJ NOVIEMBRE'!A:D,4,FALSE),0)</f>
        <v>23473.360000000001</v>
      </c>
      <c r="R187" s="42">
        <f t="shared" si="25"/>
        <v>1086414.6400000001</v>
      </c>
      <c r="S187" s="42"/>
      <c r="T187" s="42">
        <f t="shared" si="26"/>
        <v>1222214.1200000001</v>
      </c>
      <c r="U187" s="14">
        <f t="shared" si="27"/>
        <v>184</v>
      </c>
      <c r="V187" s="10">
        <f t="shared" si="28"/>
        <v>611107.06000000006</v>
      </c>
      <c r="W187" s="24">
        <f t="shared" si="29"/>
        <v>119165.87670000001</v>
      </c>
      <c r="X187" s="22"/>
      <c r="Y187" s="23">
        <f t="shared" si="21"/>
        <v>491941.18330000003</v>
      </c>
      <c r="Z187" s="1">
        <f>IFERROR(VLOOKUP(A187,'NETOS SAC'!A:R,18,FALSE),0)</f>
        <v>491941</v>
      </c>
      <c r="AA187" s="1">
        <f t="shared" si="22"/>
        <v>0.18330000003334135</v>
      </c>
    </row>
    <row r="188" spans="1:27" x14ac:dyDescent="0.25">
      <c r="A188" s="86">
        <v>7064</v>
      </c>
      <c r="B188" s="85">
        <v>7064</v>
      </c>
      <c r="C188" s="85">
        <f t="shared" si="20"/>
        <v>0</v>
      </c>
      <c r="D188" s="85" t="s">
        <v>992</v>
      </c>
      <c r="E188" s="85" t="s">
        <v>1155</v>
      </c>
      <c r="F188" s="85" t="s">
        <v>1549</v>
      </c>
      <c r="G188" s="87">
        <v>45194</v>
      </c>
      <c r="H188" s="42">
        <f>IFERROR(VLOOKUP(A188,JULIO!A:D,4,FALSE),0)</f>
        <v>1164982.8899999999</v>
      </c>
      <c r="I188" s="42">
        <f>IFERROR(VLOOKUP(A188,AGOSTO!A:D,4,FALSE),0)</f>
        <v>938420.52</v>
      </c>
      <c r="J188" s="42">
        <f>IFERROR(VLOOKUP(A188,'AJ AGO'!A:D,4,FALSE),0)</f>
        <v>0</v>
      </c>
      <c r="K188" s="42">
        <f t="shared" si="23"/>
        <v>938420.52</v>
      </c>
      <c r="L188" s="42">
        <f>IFERROR(VLOOKUP(A188,SEPTIEMBRE!A:D,4,FALSE),0)</f>
        <v>1171807.2</v>
      </c>
      <c r="M188" s="42">
        <f>IFERROR(VLOOKUP(A188,OCTUBRE!A:D,4,FALSE),0)</f>
        <v>1309598.19</v>
      </c>
      <c r="N188" s="42">
        <f>IFERROR(VLOOKUP(A188,'AJ OCT'!A:D,4,FALSE),0)</f>
        <v>52383.85</v>
      </c>
      <c r="O188" s="42">
        <f t="shared" si="24"/>
        <v>1361982.04</v>
      </c>
      <c r="P188" s="42">
        <f>IFERROR(VLOOKUP(A188,NOVIEMBRE!A:D,4,FALSE),0)</f>
        <v>1139712.93</v>
      </c>
      <c r="Q188" s="42">
        <f>IFERROR(VLOOKUP(A188,'AJ NOVIEMBRE'!A:D,4,FALSE),0)</f>
        <v>24744.140000000003</v>
      </c>
      <c r="R188" s="42">
        <f t="shared" si="25"/>
        <v>1164457.0699999998</v>
      </c>
      <c r="S188" s="42"/>
      <c r="T188" s="42">
        <f t="shared" si="26"/>
        <v>1361982.04</v>
      </c>
      <c r="U188" s="14">
        <f t="shared" si="27"/>
        <v>184</v>
      </c>
      <c r="V188" s="10">
        <f t="shared" si="28"/>
        <v>680991.02</v>
      </c>
      <c r="W188" s="24">
        <f t="shared" si="29"/>
        <v>132793.24890000001</v>
      </c>
      <c r="X188" s="22"/>
      <c r="Y188" s="23">
        <f t="shared" si="21"/>
        <v>548197.77110000001</v>
      </c>
      <c r="Z188" s="1">
        <f>IFERROR(VLOOKUP(A188,'NETOS SAC'!A:R,18,FALSE),0)</f>
        <v>548198</v>
      </c>
      <c r="AA188" s="1">
        <f t="shared" si="22"/>
        <v>-0.22889999998733401</v>
      </c>
    </row>
    <row r="189" spans="1:27" x14ac:dyDescent="0.25">
      <c r="A189" s="86">
        <v>7075</v>
      </c>
      <c r="B189" s="85">
        <v>7075</v>
      </c>
      <c r="C189" s="85">
        <f t="shared" si="20"/>
        <v>0</v>
      </c>
      <c r="D189" s="85" t="s">
        <v>1160</v>
      </c>
      <c r="E189" s="85" t="s">
        <v>1161</v>
      </c>
      <c r="F189" s="85" t="s">
        <v>1549</v>
      </c>
      <c r="G189" s="87">
        <v>45203</v>
      </c>
      <c r="H189" s="42">
        <f>IFERROR(VLOOKUP(A189,JULIO!A:D,4,FALSE),0)</f>
        <v>867970.1</v>
      </c>
      <c r="I189" s="42">
        <f>IFERROR(VLOOKUP(A189,AGOSTO!A:D,4,FALSE),0)</f>
        <v>898690.4</v>
      </c>
      <c r="J189" s="42">
        <f>IFERROR(VLOOKUP(A189,'AJ AGO'!A:D,4,FALSE),0)</f>
        <v>0</v>
      </c>
      <c r="K189" s="42">
        <f t="shared" si="23"/>
        <v>898690.4</v>
      </c>
      <c r="L189" s="42">
        <f>IFERROR(VLOOKUP(A189,SEPTIEMBRE!A:D,4,FALSE),0)</f>
        <v>886223.2</v>
      </c>
      <c r="M189" s="42">
        <f>IFERROR(VLOOKUP(A189,OCTUBRE!A:D,4,FALSE),0)</f>
        <v>1011962</v>
      </c>
      <c r="N189" s="42">
        <f>IFERROR(VLOOKUP(A189,'AJ OCT'!A:D,4,FALSE),0)</f>
        <v>40478.300000000003</v>
      </c>
      <c r="O189" s="42">
        <f t="shared" si="24"/>
        <v>1052440.3</v>
      </c>
      <c r="P189" s="42">
        <f>IFERROR(VLOOKUP(A189,NOVIEMBRE!A:D,4,FALSE),0)</f>
        <v>864817.3</v>
      </c>
      <c r="Q189" s="42">
        <f>IFERROR(VLOOKUP(A189,'AJ NOVIEMBRE'!A:D,4,FALSE),0)</f>
        <v>19612.449999999997</v>
      </c>
      <c r="R189" s="42">
        <f t="shared" si="25"/>
        <v>884429.75</v>
      </c>
      <c r="S189" s="42"/>
      <c r="T189" s="42">
        <f t="shared" si="26"/>
        <v>1052440.3</v>
      </c>
      <c r="U189" s="14">
        <f t="shared" si="27"/>
        <v>184</v>
      </c>
      <c r="V189" s="10">
        <f t="shared" si="28"/>
        <v>526220.15</v>
      </c>
      <c r="W189" s="24">
        <f t="shared" si="29"/>
        <v>102612.92925</v>
      </c>
      <c r="X189" s="22"/>
      <c r="Y189" s="23">
        <f t="shared" si="21"/>
        <v>423607.22075000004</v>
      </c>
      <c r="Z189" s="1">
        <f>IFERROR(VLOOKUP(A189,'NETOS SAC'!A:R,18,FALSE),0)</f>
        <v>423607</v>
      </c>
      <c r="AA189" s="1">
        <f t="shared" si="22"/>
        <v>0.22075000003678724</v>
      </c>
    </row>
    <row r="190" spans="1:27" x14ac:dyDescent="0.25">
      <c r="A190" s="86">
        <v>7085</v>
      </c>
      <c r="B190" s="85">
        <v>7085</v>
      </c>
      <c r="C190" s="85">
        <f t="shared" si="20"/>
        <v>0</v>
      </c>
      <c r="D190" s="85" t="s">
        <v>1168</v>
      </c>
      <c r="E190" s="85" t="s">
        <v>1169</v>
      </c>
      <c r="F190" s="85" t="s">
        <v>1549</v>
      </c>
      <c r="G190" s="87">
        <v>45218</v>
      </c>
      <c r="H190" s="42">
        <f>IFERROR(VLOOKUP(A190,JULIO!A:D,4,FALSE),0)</f>
        <v>1327785.6200000001</v>
      </c>
      <c r="I190" s="42">
        <f>IFERROR(VLOOKUP(A190,AGOSTO!A:D,4,FALSE),0)</f>
        <v>1300418.04</v>
      </c>
      <c r="J190" s="42">
        <f>IFERROR(VLOOKUP(A190,'AJ AGO'!A:D,4,FALSE),0)</f>
        <v>0</v>
      </c>
      <c r="K190" s="42">
        <f t="shared" si="23"/>
        <v>1300418.04</v>
      </c>
      <c r="L190" s="42">
        <f>IFERROR(VLOOKUP(A190,SEPTIEMBRE!A:D,4,FALSE),0)</f>
        <v>1202769.96</v>
      </c>
      <c r="M190" s="42">
        <f>IFERROR(VLOOKUP(A190,OCTUBRE!A:D,4,FALSE),0)</f>
        <v>1261660.9100000001</v>
      </c>
      <c r="N190" s="42">
        <f>IFERROR(VLOOKUP(A190,'AJ OCT'!A:D,4,FALSE),0)</f>
        <v>50465.950000000004</v>
      </c>
      <c r="O190" s="42">
        <f t="shared" si="24"/>
        <v>1312126.8600000001</v>
      </c>
      <c r="P190" s="42">
        <f>IFERROR(VLOOKUP(A190,NOVIEMBRE!A:D,4,FALSE),0)</f>
        <v>707088.8</v>
      </c>
      <c r="Q190" s="42">
        <f>IFERROR(VLOOKUP(A190,'AJ NOVIEMBRE'!A:D,4,FALSE),0)</f>
        <v>16219.84</v>
      </c>
      <c r="R190" s="42">
        <f t="shared" si="25"/>
        <v>723308.64</v>
      </c>
      <c r="S190" s="42"/>
      <c r="T190" s="42">
        <f t="shared" si="26"/>
        <v>1327785.6200000001</v>
      </c>
      <c r="U190" s="14">
        <f t="shared" si="27"/>
        <v>184</v>
      </c>
      <c r="V190" s="10">
        <f t="shared" si="28"/>
        <v>663892.81000000006</v>
      </c>
      <c r="W190" s="24">
        <f t="shared" si="29"/>
        <v>129459.09795000001</v>
      </c>
      <c r="X190" s="22"/>
      <c r="Y190" s="23">
        <f t="shared" si="21"/>
        <v>534433.71205000009</v>
      </c>
      <c r="Z190" s="1">
        <f>IFERROR(VLOOKUP(A190,'NETOS SAC'!A:R,18,FALSE),0)</f>
        <v>534434</v>
      </c>
      <c r="AA190" s="1">
        <f t="shared" si="22"/>
        <v>-0.2879499999107793</v>
      </c>
    </row>
    <row r="191" spans="1:27" x14ac:dyDescent="0.25">
      <c r="A191" s="86">
        <v>7086</v>
      </c>
      <c r="B191" s="85">
        <v>7086</v>
      </c>
      <c r="C191" s="85">
        <f t="shared" si="20"/>
        <v>0</v>
      </c>
      <c r="D191" s="85" t="s">
        <v>839</v>
      </c>
      <c r="E191" s="85" t="s">
        <v>1170</v>
      </c>
      <c r="F191" s="85" t="s">
        <v>1549</v>
      </c>
      <c r="G191" s="87">
        <v>45218</v>
      </c>
      <c r="H191" s="42">
        <f>IFERROR(VLOOKUP(A191,JULIO!A:D,4,FALSE),0)</f>
        <v>803003.2</v>
      </c>
      <c r="I191" s="42">
        <f>IFERROR(VLOOKUP(A191,AGOSTO!A:D,4,FALSE),0)</f>
        <v>769494.3</v>
      </c>
      <c r="J191" s="42">
        <f>IFERROR(VLOOKUP(A191,'AJ AGO'!A:D,4,FALSE),0)</f>
        <v>0</v>
      </c>
      <c r="K191" s="42">
        <f t="shared" si="23"/>
        <v>769494.3</v>
      </c>
      <c r="L191" s="42">
        <f>IFERROR(VLOOKUP(A191,SEPTIEMBRE!A:D,4,FALSE),0)</f>
        <v>808561</v>
      </c>
      <c r="M191" s="42">
        <f>IFERROR(VLOOKUP(A191,OCTUBRE!A:D,4,FALSE),0)</f>
        <v>779647.8</v>
      </c>
      <c r="N191" s="42">
        <f>IFERROR(VLOOKUP(A191,'AJ OCT'!A:D,4,FALSE),0)</f>
        <v>62184.91</v>
      </c>
      <c r="O191" s="42">
        <f t="shared" si="24"/>
        <v>841832.71000000008</v>
      </c>
      <c r="P191" s="42">
        <f>IFERROR(VLOOKUP(A191,NOVIEMBRE!A:D,4,FALSE),0)</f>
        <v>0</v>
      </c>
      <c r="Q191" s="42">
        <f>IFERROR(VLOOKUP(A191,'AJ NOVIEMBRE'!A:D,4,FALSE),0)</f>
        <v>16526.09</v>
      </c>
      <c r="R191" s="42">
        <f t="shared" si="25"/>
        <v>16526.09</v>
      </c>
      <c r="S191" s="42"/>
      <c r="T191" s="42">
        <f t="shared" si="26"/>
        <v>841832.71000000008</v>
      </c>
      <c r="U191" s="91">
        <f>31+31+30+24</f>
        <v>116</v>
      </c>
      <c r="V191" s="10">
        <f>+T191/2/184*U191</f>
        <v>265360.31076086959</v>
      </c>
      <c r="W191" s="24">
        <f>V191*0.195+$W$1</f>
        <v>51745.260598369568</v>
      </c>
      <c r="X191" s="22"/>
      <c r="Y191" s="23">
        <f t="shared" si="21"/>
        <v>213615.0501625</v>
      </c>
      <c r="Z191" s="1">
        <f>IFERROR(VLOOKUP(A191,'NETOS SAC'!A:R,18,FALSE),0)</f>
        <v>213615</v>
      </c>
      <c r="AA191" s="1">
        <f t="shared" si="22"/>
        <v>5.0162500003352761E-2</v>
      </c>
    </row>
    <row r="192" spans="1:27" x14ac:dyDescent="0.25">
      <c r="A192" s="86">
        <v>7087</v>
      </c>
      <c r="B192" s="85">
        <v>7087</v>
      </c>
      <c r="C192" s="85">
        <f t="shared" si="20"/>
        <v>0</v>
      </c>
      <c r="D192" s="85" t="s">
        <v>992</v>
      </c>
      <c r="E192" s="85" t="s">
        <v>1000</v>
      </c>
      <c r="F192" s="85" t="s">
        <v>1549</v>
      </c>
      <c r="G192" s="87">
        <v>45579</v>
      </c>
      <c r="H192" s="42"/>
      <c r="I192" s="42"/>
      <c r="J192" s="42">
        <f>IFERROR(VLOOKUP(A192,'AJ AGO'!A:D,4,FALSE),0)</f>
        <v>0</v>
      </c>
      <c r="K192" s="42">
        <f t="shared" si="23"/>
        <v>0</v>
      </c>
      <c r="L192" s="42"/>
      <c r="M192" s="42">
        <f>IFERROR(VLOOKUP(A192,OCTUBRE!A:D,4,FALSE),0)</f>
        <v>639904.82999999996</v>
      </c>
      <c r="N192" s="42">
        <f>IFERROR(VLOOKUP(A192,'AJ OCT'!A:D,4,FALSE),0)</f>
        <v>25596.260000000002</v>
      </c>
      <c r="O192" s="42">
        <f t="shared" si="24"/>
        <v>665501.09</v>
      </c>
      <c r="P192" s="42">
        <f>IFERROR(VLOOKUP(A192,NOVIEMBRE!A:D,4,FALSE),0)</f>
        <v>1139712.93</v>
      </c>
      <c r="Q192" s="42">
        <f>IFERROR(VLOOKUP(A192,'AJ NOVIEMBRE'!A:D,4,FALSE),0)</f>
        <v>23673.18</v>
      </c>
      <c r="R192" s="42">
        <f t="shared" si="25"/>
        <v>1163386.1099999999</v>
      </c>
      <c r="S192" s="42"/>
      <c r="T192" s="42">
        <f t="shared" si="26"/>
        <v>1163386.1099999999</v>
      </c>
      <c r="U192" s="14">
        <f t="shared" si="27"/>
        <v>78</v>
      </c>
      <c r="V192" s="10">
        <f t="shared" si="28"/>
        <v>246587.27331521735</v>
      </c>
      <c r="W192" s="24">
        <f t="shared" si="29"/>
        <v>48084.518296467388</v>
      </c>
      <c r="X192" s="22"/>
      <c r="Y192" s="23">
        <f t="shared" si="21"/>
        <v>198502.75501874997</v>
      </c>
      <c r="Z192" s="1">
        <f>IFERROR(VLOOKUP(A192,'NETOS SAC'!A:R,18,FALSE),0)</f>
        <v>198503</v>
      </c>
      <c r="AA192" s="1">
        <f t="shared" si="22"/>
        <v>-0.24498125002719462</v>
      </c>
    </row>
    <row r="193" spans="1:27" x14ac:dyDescent="0.25">
      <c r="A193" s="86">
        <v>7102</v>
      </c>
      <c r="B193" s="85">
        <v>7102</v>
      </c>
      <c r="C193" s="85">
        <f t="shared" si="20"/>
        <v>0</v>
      </c>
      <c r="D193" s="85" t="s">
        <v>1173</v>
      </c>
      <c r="E193" s="85" t="s">
        <v>1040</v>
      </c>
      <c r="F193" s="85" t="s">
        <v>1549</v>
      </c>
      <c r="G193" s="87">
        <v>45231</v>
      </c>
      <c r="H193" s="42">
        <f>IFERROR(VLOOKUP(A193,JULIO!A:D,4,FALSE),0)</f>
        <v>1215808.06</v>
      </c>
      <c r="I193" s="42">
        <f>IFERROR(VLOOKUP(A193,AGOSTO!A:D,4,FALSE),0)</f>
        <v>1109217.1299999999</v>
      </c>
      <c r="J193" s="42">
        <f>IFERROR(VLOOKUP(A193,'AJ AGO'!A:D,4,FALSE),0)</f>
        <v>136579.20000000001</v>
      </c>
      <c r="K193" s="42">
        <f t="shared" si="23"/>
        <v>1245796.3299999998</v>
      </c>
      <c r="L193" s="42">
        <f>IFERROR(VLOOKUP(A193,SEPTIEMBRE!A:D,4,FALSE),0)</f>
        <v>1221698.0699999998</v>
      </c>
      <c r="M193" s="42">
        <f>IFERROR(VLOOKUP(A193,OCTUBRE!A:D,4,FALSE),0)</f>
        <v>1262014.6499999999</v>
      </c>
      <c r="N193" s="42">
        <f>IFERROR(VLOOKUP(A193,'AJ OCT'!A:D,4,FALSE),0)</f>
        <v>50480.700000000004</v>
      </c>
      <c r="O193" s="42">
        <f t="shared" si="24"/>
        <v>1312495.3499999999</v>
      </c>
      <c r="P193" s="42">
        <f>IFERROR(VLOOKUP(A193,NOVIEMBRE!A:D,4,FALSE),0)</f>
        <v>1139712.93</v>
      </c>
      <c r="Q193" s="42">
        <f>IFERROR(VLOOKUP(A193,'AJ NOVIEMBRE'!A:D,4,FALSE),0)</f>
        <v>24668.27</v>
      </c>
      <c r="R193" s="42">
        <f t="shared" si="25"/>
        <v>1164381.2</v>
      </c>
      <c r="S193" s="42"/>
      <c r="T193" s="42">
        <f t="shared" si="26"/>
        <v>1312495.3499999999</v>
      </c>
      <c r="U193" s="14">
        <f t="shared" si="27"/>
        <v>184</v>
      </c>
      <c r="V193" s="10">
        <f t="shared" si="28"/>
        <v>656247.67499999993</v>
      </c>
      <c r="W193" s="24">
        <f t="shared" si="29"/>
        <v>127968.29662499999</v>
      </c>
      <c r="X193" s="22"/>
      <c r="Y193" s="23">
        <f t="shared" si="21"/>
        <v>528279.37837499997</v>
      </c>
      <c r="Z193" s="1">
        <f>IFERROR(VLOOKUP(A193,'NETOS SAC'!A:R,18,FALSE),0)</f>
        <v>528279</v>
      </c>
      <c r="AA193" s="1">
        <f t="shared" si="22"/>
        <v>0.378374999971129</v>
      </c>
    </row>
    <row r="194" spans="1:27" x14ac:dyDescent="0.25">
      <c r="A194" s="86">
        <v>7106</v>
      </c>
      <c r="B194" s="85">
        <v>7106</v>
      </c>
      <c r="C194" s="85">
        <f t="shared" si="20"/>
        <v>0</v>
      </c>
      <c r="D194" s="85" t="s">
        <v>1178</v>
      </c>
      <c r="E194" s="85" t="s">
        <v>1179</v>
      </c>
      <c r="F194" s="85" t="s">
        <v>1549</v>
      </c>
      <c r="G194" s="87">
        <v>45231</v>
      </c>
      <c r="H194" s="42">
        <f>IFERROR(VLOOKUP(A194,JULIO!A:D,4,FALSE),0)</f>
        <v>867970.1</v>
      </c>
      <c r="I194" s="42">
        <f>IFERROR(VLOOKUP(A194,AGOSTO!A:D,4,FALSE),0)</f>
        <v>793080.7</v>
      </c>
      <c r="J194" s="42">
        <f>IFERROR(VLOOKUP(A194,'AJ AGO'!A:D,4,FALSE),0)</f>
        <v>0</v>
      </c>
      <c r="K194" s="42">
        <f t="shared" si="23"/>
        <v>793080.7</v>
      </c>
      <c r="L194" s="42">
        <f>IFERROR(VLOOKUP(A194,SEPTIEMBRE!A:D,4,FALSE),0)</f>
        <v>780992.6</v>
      </c>
      <c r="M194" s="42">
        <f>IFERROR(VLOOKUP(A194,OCTUBRE!A:D,4,FALSE),0)</f>
        <v>942872.9</v>
      </c>
      <c r="N194" s="42">
        <f>IFERROR(VLOOKUP(A194,'AJ OCT'!A:D,4,FALSE),0)</f>
        <v>37715.410000000003</v>
      </c>
      <c r="O194" s="42">
        <f t="shared" si="24"/>
        <v>980588.31</v>
      </c>
      <c r="P194" s="42">
        <f>IFERROR(VLOOKUP(A194,NOVIEMBRE!A:D,4,FALSE),0)</f>
        <v>898641.4</v>
      </c>
      <c r="Q194" s="42">
        <f>IFERROR(VLOOKUP(A194,'AJ NOVIEMBRE'!A:D,4,FALSE),0)</f>
        <v>19501.89</v>
      </c>
      <c r="R194" s="42">
        <f t="shared" si="25"/>
        <v>918143.29</v>
      </c>
      <c r="S194" s="42"/>
      <c r="T194" s="42">
        <f t="shared" si="26"/>
        <v>980588.31</v>
      </c>
      <c r="U194" s="14">
        <f t="shared" si="27"/>
        <v>184</v>
      </c>
      <c r="V194" s="10">
        <f t="shared" si="28"/>
        <v>490294.15500000003</v>
      </c>
      <c r="W194" s="24">
        <f t="shared" si="29"/>
        <v>95607.360225000011</v>
      </c>
      <c r="X194" s="22"/>
      <c r="Y194" s="23">
        <f t="shared" si="21"/>
        <v>394686.79477500002</v>
      </c>
      <c r="Z194" s="1">
        <f>IFERROR(VLOOKUP(A194,'NETOS SAC'!A:R,18,FALSE),0)</f>
        <v>394687</v>
      </c>
      <c r="AA194" s="1">
        <f t="shared" si="22"/>
        <v>-0.20522499998332933</v>
      </c>
    </row>
    <row r="195" spans="1:27" x14ac:dyDescent="0.25">
      <c r="A195" s="86">
        <v>7110</v>
      </c>
      <c r="B195" s="85">
        <v>7110</v>
      </c>
      <c r="C195" s="85">
        <f t="shared" si="20"/>
        <v>0</v>
      </c>
      <c r="D195" s="85" t="s">
        <v>1182</v>
      </c>
      <c r="E195" s="85" t="s">
        <v>1183</v>
      </c>
      <c r="F195" s="85" t="s">
        <v>1572</v>
      </c>
      <c r="G195" s="87">
        <v>45231</v>
      </c>
      <c r="H195" s="42">
        <f>IFERROR(VLOOKUP(A195,JULIO!A:D,4,FALSE),0)</f>
        <v>775714.67</v>
      </c>
      <c r="I195" s="42">
        <f>IFERROR(VLOOKUP(A195,AGOSTO!A:D,4,FALSE),0)</f>
        <v>935621.21</v>
      </c>
      <c r="J195" s="42">
        <f>IFERROR(VLOOKUP(A195,'AJ AGO'!A:D,4,FALSE),0)</f>
        <v>0</v>
      </c>
      <c r="K195" s="42">
        <f t="shared" si="23"/>
        <v>935621.21</v>
      </c>
      <c r="L195" s="42">
        <f>IFERROR(VLOOKUP(A195,SEPTIEMBRE!A:D,4,FALSE),0)</f>
        <v>975266.03</v>
      </c>
      <c r="M195" s="42">
        <f>IFERROR(VLOOKUP(A195,OCTUBRE!A:D,4,FALSE),0)</f>
        <v>1044552.31</v>
      </c>
      <c r="N195" s="42">
        <f>IFERROR(VLOOKUP(A195,'AJ OCT'!A:D,4,FALSE),0)</f>
        <v>41782.509999999995</v>
      </c>
      <c r="O195" s="42">
        <f t="shared" si="24"/>
        <v>1086334.82</v>
      </c>
      <c r="P195" s="42">
        <f>IFERROR(VLOOKUP(A195,NOVIEMBRE!A:D,4,FALSE),0)</f>
        <v>872450.74</v>
      </c>
      <c r="Q195" s="42">
        <f>IFERROR(VLOOKUP(A195,'AJ NOVIEMBRE'!A:D,4,FALSE),0)</f>
        <v>19739.22</v>
      </c>
      <c r="R195" s="42">
        <f t="shared" si="25"/>
        <v>892189.96</v>
      </c>
      <c r="S195" s="42"/>
      <c r="T195" s="42">
        <f t="shared" si="26"/>
        <v>1086334.82</v>
      </c>
      <c r="U195" s="14">
        <f t="shared" si="27"/>
        <v>184</v>
      </c>
      <c r="V195" s="10">
        <f t="shared" si="28"/>
        <v>543167.41</v>
      </c>
      <c r="W195" s="24">
        <f t="shared" si="29"/>
        <v>105917.64495000002</v>
      </c>
      <c r="X195" s="22"/>
      <c r="Y195" s="23">
        <f t="shared" si="21"/>
        <v>437249.76505000005</v>
      </c>
      <c r="Z195" s="1">
        <f>IFERROR(VLOOKUP(A195,'NETOS SAC'!A:R,18,FALSE),0)</f>
        <v>437250</v>
      </c>
      <c r="AA195" s="1">
        <f t="shared" si="22"/>
        <v>-0.23494999995455146</v>
      </c>
    </row>
    <row r="196" spans="1:27" x14ac:dyDescent="0.25">
      <c r="A196" s="86">
        <v>7119</v>
      </c>
      <c r="B196" s="85">
        <v>7119</v>
      </c>
      <c r="C196" s="85">
        <f t="shared" ref="C196:C253" si="30">+A196-B196</f>
        <v>0</v>
      </c>
      <c r="D196" s="85" t="s">
        <v>1187</v>
      </c>
      <c r="E196" s="85" t="s">
        <v>1188</v>
      </c>
      <c r="F196" s="85" t="s">
        <v>1572</v>
      </c>
      <c r="G196" s="87">
        <v>45252</v>
      </c>
      <c r="H196" s="42">
        <f>IFERROR(VLOOKUP(A196,JULIO!A:D,4,FALSE),0)</f>
        <v>771072.4</v>
      </c>
      <c r="I196" s="42">
        <f>IFERROR(VLOOKUP(A196,AGOSTO!A:D,4,FALSE),0)</f>
        <v>772768.7</v>
      </c>
      <c r="J196" s="42">
        <f>IFERROR(VLOOKUP(A196,'AJ AGO'!A:D,4,FALSE),0)</f>
        <v>0</v>
      </c>
      <c r="K196" s="42">
        <f t="shared" si="23"/>
        <v>772768.7</v>
      </c>
      <c r="L196" s="42">
        <f>IFERROR(VLOOKUP(A196,SEPTIEMBRE!A:D,4,FALSE),0)</f>
        <v>714550</v>
      </c>
      <c r="M196" s="42">
        <f>IFERROR(VLOOKUP(A196,OCTUBRE!A:D,4,FALSE),0)</f>
        <v>930930</v>
      </c>
      <c r="N196" s="42">
        <f>IFERROR(VLOOKUP(A196,'AJ OCT'!A:D,4,FALSE),0)</f>
        <v>38352.86</v>
      </c>
      <c r="O196" s="42">
        <f t="shared" si="24"/>
        <v>969282.86</v>
      </c>
      <c r="P196" s="42">
        <f>IFERROR(VLOOKUP(A196,NOVIEMBRE!A:D,4,FALSE),0)</f>
        <v>930584.20000000007</v>
      </c>
      <c r="Q196" s="42">
        <f>IFERROR(VLOOKUP(A196,'AJ NOVIEMBRE'!A:D,4,FALSE),0)</f>
        <v>18855.919999999998</v>
      </c>
      <c r="R196" s="42">
        <f t="shared" si="25"/>
        <v>949440.12000000011</v>
      </c>
      <c r="S196" s="42"/>
      <c r="T196" s="42">
        <f t="shared" si="26"/>
        <v>969282.86</v>
      </c>
      <c r="U196" s="14">
        <f t="shared" si="27"/>
        <v>184</v>
      </c>
      <c r="V196" s="10">
        <f t="shared" si="28"/>
        <v>484641.43000000005</v>
      </c>
      <c r="W196" s="24">
        <f t="shared" si="29"/>
        <v>94505.07885000002</v>
      </c>
      <c r="X196" s="22"/>
      <c r="Y196" s="23">
        <f t="shared" ref="Y196:Y259" si="31">+V196-W196-X196</f>
        <v>390136.35115</v>
      </c>
      <c r="Z196" s="1">
        <f>IFERROR(VLOOKUP(A196,'NETOS SAC'!A:R,18,FALSE),0)</f>
        <v>390136</v>
      </c>
      <c r="AA196" s="1">
        <f t="shared" ref="AA196:AA253" si="32">+Y196-Z196</f>
        <v>0.35115000000223517</v>
      </c>
    </row>
    <row r="197" spans="1:27" x14ac:dyDescent="0.25">
      <c r="A197" s="86">
        <v>7120</v>
      </c>
      <c r="B197" s="85">
        <v>7120</v>
      </c>
      <c r="C197" s="85">
        <f t="shared" si="30"/>
        <v>0</v>
      </c>
      <c r="D197" s="85" t="s">
        <v>1189</v>
      </c>
      <c r="E197" s="85" t="s">
        <v>1190</v>
      </c>
      <c r="F197" s="85" t="s">
        <v>1572</v>
      </c>
      <c r="G197" s="87">
        <v>45252</v>
      </c>
      <c r="H197" s="42">
        <f>IFERROR(VLOOKUP(A197,JULIO!A:D,4,FALSE),0)</f>
        <v>621741</v>
      </c>
      <c r="I197" s="42">
        <f>IFERROR(VLOOKUP(A197,AGOSTO!A:D,4,FALSE),0)</f>
        <v>772768.7</v>
      </c>
      <c r="J197" s="42">
        <f>IFERROR(VLOOKUP(A197,'AJ AGO'!A:D,4,FALSE),0)</f>
        <v>0</v>
      </c>
      <c r="K197" s="42">
        <f t="shared" ref="K197:K254" si="33">+I197+J197</f>
        <v>772768.7</v>
      </c>
      <c r="L197" s="42">
        <f>IFERROR(VLOOKUP(A197,SEPTIEMBRE!A:D,4,FALSE),0)</f>
        <v>740900</v>
      </c>
      <c r="M197" s="42">
        <f>IFERROR(VLOOKUP(A197,OCTUBRE!A:D,4,FALSE),0)</f>
        <v>930930</v>
      </c>
      <c r="N197" s="42">
        <f>IFERROR(VLOOKUP(A197,'AJ OCT'!A:D,4,FALSE),0)</f>
        <v>38352.86</v>
      </c>
      <c r="O197" s="42">
        <f t="shared" ref="O197:O254" si="34">+M197+N197</f>
        <v>969282.86</v>
      </c>
      <c r="P197" s="42">
        <f>IFERROR(VLOOKUP(A197,NOVIEMBRE!A:D,4,FALSE),0)</f>
        <v>798457.5</v>
      </c>
      <c r="Q197" s="42">
        <f>IFERROR(VLOOKUP(A197,'AJ NOVIEMBRE'!A:D,4,FALSE),0)</f>
        <v>17814.810000000001</v>
      </c>
      <c r="R197" s="42">
        <f t="shared" ref="R197:R254" si="35">+P197+Q197</f>
        <v>816272.31</v>
      </c>
      <c r="S197" s="42"/>
      <c r="T197" s="42">
        <f t="shared" ref="T197:T254" si="36">MAX(H197,K197,L197,O197,R197,S197)</f>
        <v>969282.86</v>
      </c>
      <c r="U197" s="14">
        <f t="shared" ref="U197:U254" si="37">IF(G197&lt;$U$1,184,$V$1-G197)</f>
        <v>184</v>
      </c>
      <c r="V197" s="10">
        <f t="shared" ref="V197:V260" si="38">+T197/2/184*U197</f>
        <v>484641.43000000005</v>
      </c>
      <c r="W197" s="24">
        <f t="shared" ref="W197:W240" si="39">V197*0.195+$W$1</f>
        <v>94505.07885000002</v>
      </c>
      <c r="X197" s="22"/>
      <c r="Y197" s="23">
        <f t="shared" si="31"/>
        <v>390136.35115</v>
      </c>
      <c r="Z197" s="1">
        <f>IFERROR(VLOOKUP(A197,'NETOS SAC'!A:R,18,FALSE),0)</f>
        <v>390136</v>
      </c>
      <c r="AA197" s="1">
        <f t="shared" si="32"/>
        <v>0.35115000000223517</v>
      </c>
    </row>
    <row r="198" spans="1:27" x14ac:dyDescent="0.25">
      <c r="A198" s="86">
        <v>7124</v>
      </c>
      <c r="B198" s="85">
        <v>7124</v>
      </c>
      <c r="C198" s="85">
        <f t="shared" si="30"/>
        <v>0</v>
      </c>
      <c r="D198" s="85" t="s">
        <v>1191</v>
      </c>
      <c r="E198" s="85" t="s">
        <v>1192</v>
      </c>
      <c r="F198" s="85" t="s">
        <v>1549</v>
      </c>
      <c r="G198" s="87">
        <v>45251</v>
      </c>
      <c r="H198" s="42">
        <f>IFERROR(VLOOKUP(A198,JULIO!A:D,4,FALSE),0)</f>
        <v>867970.1</v>
      </c>
      <c r="I198" s="42">
        <f>IFERROR(VLOOKUP(A198,AGOSTO!A:D,4,FALSE),0)</f>
        <v>832614.7</v>
      </c>
      <c r="J198" s="42">
        <f>IFERROR(VLOOKUP(A198,'AJ AGO'!A:D,4,FALSE),0)</f>
        <v>0</v>
      </c>
      <c r="K198" s="42">
        <f t="shared" si="33"/>
        <v>832614.7</v>
      </c>
      <c r="L198" s="42">
        <f>IFERROR(VLOOKUP(A198,SEPTIEMBRE!A:D,4,FALSE),0)</f>
        <v>869077</v>
      </c>
      <c r="M198" s="42">
        <f>IFERROR(VLOOKUP(A198,OCTUBRE!A:D,4,FALSE),0)</f>
        <v>967247.4</v>
      </c>
      <c r="N198" s="42">
        <f>IFERROR(VLOOKUP(A198,'AJ OCT'!A:D,4,FALSE),0)</f>
        <v>38690.520000000004</v>
      </c>
      <c r="O198" s="42">
        <f t="shared" si="34"/>
        <v>1005937.92</v>
      </c>
      <c r="P198" s="42">
        <f>IFERROR(VLOOKUP(A198,NOVIEMBRE!A:D,4,FALSE),0)</f>
        <v>842197</v>
      </c>
      <c r="Q198" s="42">
        <f>IFERROR(VLOOKUP(A198,'AJ NOVIEMBRE'!A:D,4,FALSE),0)</f>
        <v>18330.490000000002</v>
      </c>
      <c r="R198" s="42">
        <f t="shared" si="35"/>
        <v>860527.49</v>
      </c>
      <c r="S198" s="42"/>
      <c r="T198" s="42">
        <f t="shared" si="36"/>
        <v>1005937.92</v>
      </c>
      <c r="U198" s="14">
        <f t="shared" si="37"/>
        <v>184</v>
      </c>
      <c r="V198" s="10">
        <f t="shared" si="38"/>
        <v>502968.95999999996</v>
      </c>
      <c r="W198" s="24">
        <f t="shared" si="39"/>
        <v>98078.947199999995</v>
      </c>
      <c r="X198" s="22"/>
      <c r="Y198" s="23">
        <f t="shared" si="31"/>
        <v>404890.01279999997</v>
      </c>
      <c r="Z198" s="1">
        <f>IFERROR(VLOOKUP(A198,'NETOS SAC'!A:R,18,FALSE),0)</f>
        <v>404890</v>
      </c>
      <c r="AA198" s="1">
        <f t="shared" si="32"/>
        <v>1.2799999967683107E-2</v>
      </c>
    </row>
    <row r="199" spans="1:27" x14ac:dyDescent="0.25">
      <c r="A199" s="86">
        <v>7126</v>
      </c>
      <c r="B199" s="85">
        <v>7126</v>
      </c>
      <c r="C199" s="85">
        <f t="shared" si="30"/>
        <v>0</v>
      </c>
      <c r="D199" s="85" t="s">
        <v>1193</v>
      </c>
      <c r="E199" s="85" t="s">
        <v>1194</v>
      </c>
      <c r="F199" s="85" t="s">
        <v>1549</v>
      </c>
      <c r="G199" s="87">
        <v>45246</v>
      </c>
      <c r="H199" s="42">
        <f>IFERROR(VLOOKUP(A199,JULIO!A:D,4,FALSE),0)</f>
        <v>1412016.62</v>
      </c>
      <c r="I199" s="42">
        <f>IFERROR(VLOOKUP(A199,AGOSTO!A:D,4,FALSE),0)</f>
        <v>1127700.2</v>
      </c>
      <c r="J199" s="42">
        <f>IFERROR(VLOOKUP(A199,'AJ AGO'!A:D,4,FALSE),0)</f>
        <v>0</v>
      </c>
      <c r="K199" s="42">
        <f t="shared" si="33"/>
        <v>1127700.2</v>
      </c>
      <c r="L199" s="42">
        <f>IFERROR(VLOOKUP(A199,SEPTIEMBRE!A:D,4,FALSE),0)</f>
        <v>1044521.78</v>
      </c>
      <c r="M199" s="42">
        <f>IFERROR(VLOOKUP(A199,OCTUBRE!A:D,4,FALSE),0)</f>
        <v>1023161.84</v>
      </c>
      <c r="N199" s="42">
        <f>IFERROR(VLOOKUP(A199,'AJ OCT'!A:D,4,FALSE),0)</f>
        <v>40925.659999999996</v>
      </c>
      <c r="O199" s="42">
        <f t="shared" si="34"/>
        <v>1064087.5</v>
      </c>
      <c r="P199" s="42">
        <f>IFERROR(VLOOKUP(A199,NOVIEMBRE!A:D,4,FALSE),0)</f>
        <v>840679.28</v>
      </c>
      <c r="Q199" s="42">
        <f>IFERROR(VLOOKUP(A199,'AJ NOVIEMBRE'!A:D,4,FALSE),0)</f>
        <v>18536.650000000001</v>
      </c>
      <c r="R199" s="42">
        <f t="shared" si="35"/>
        <v>859215.93</v>
      </c>
      <c r="S199" s="42"/>
      <c r="T199" s="42">
        <f t="shared" si="36"/>
        <v>1412016.62</v>
      </c>
      <c r="U199" s="14">
        <f t="shared" si="37"/>
        <v>184</v>
      </c>
      <c r="V199" s="10">
        <f t="shared" si="38"/>
        <v>706008.31</v>
      </c>
      <c r="W199" s="24">
        <f t="shared" si="39"/>
        <v>137671.62045000002</v>
      </c>
      <c r="X199" s="22"/>
      <c r="Y199" s="23">
        <f t="shared" si="31"/>
        <v>568336.68955000001</v>
      </c>
      <c r="Z199" s="1">
        <f>IFERROR(VLOOKUP(A199,'NETOS SAC'!A:R,18,FALSE),0)</f>
        <v>568337</v>
      </c>
      <c r="AA199" s="1">
        <f t="shared" si="32"/>
        <v>-0.31044999998994172</v>
      </c>
    </row>
    <row r="200" spans="1:27" x14ac:dyDescent="0.25">
      <c r="A200" s="86">
        <v>7132</v>
      </c>
      <c r="B200" s="85">
        <v>7132</v>
      </c>
      <c r="C200" s="85">
        <f t="shared" si="30"/>
        <v>0</v>
      </c>
      <c r="D200" s="85" t="s">
        <v>796</v>
      </c>
      <c r="E200" s="85" t="s">
        <v>1195</v>
      </c>
      <c r="F200" s="85" t="s">
        <v>1549</v>
      </c>
      <c r="G200" s="87">
        <v>45247</v>
      </c>
      <c r="H200" s="42">
        <f>IFERROR(VLOOKUP(A200,JULIO!A:D,4,FALSE),0)</f>
        <v>812548.1</v>
      </c>
      <c r="I200" s="42">
        <f>IFERROR(VLOOKUP(A200,AGOSTO!A:D,4,FALSE),0)</f>
        <v>829566.4</v>
      </c>
      <c r="J200" s="42">
        <f>IFERROR(VLOOKUP(A200,'AJ AGO'!A:D,4,FALSE),0)</f>
        <v>0</v>
      </c>
      <c r="K200" s="42">
        <f t="shared" si="33"/>
        <v>829566.4</v>
      </c>
      <c r="L200" s="42">
        <f>IFERROR(VLOOKUP(A200,SEPTIEMBRE!A:D,4,FALSE),0)</f>
        <v>808561</v>
      </c>
      <c r="M200" s="42">
        <f>IFERROR(VLOOKUP(A200,OCTUBRE!A:D,4,FALSE),0)</f>
        <v>930937.8</v>
      </c>
      <c r="N200" s="42">
        <f>IFERROR(VLOOKUP(A200,'AJ OCT'!A:D,4,FALSE),0)</f>
        <v>37237.32</v>
      </c>
      <c r="O200" s="42">
        <f t="shared" si="34"/>
        <v>968175.12</v>
      </c>
      <c r="P200" s="42">
        <f>IFERROR(VLOOKUP(A200,NOVIEMBRE!A:D,4,FALSE),0)</f>
        <v>835650.4</v>
      </c>
      <c r="Q200" s="42">
        <f>IFERROR(VLOOKUP(A200,'AJ NOVIEMBRE'!A:D,4,FALSE),0)</f>
        <v>18272.169999999998</v>
      </c>
      <c r="R200" s="42">
        <f t="shared" si="35"/>
        <v>853922.57000000007</v>
      </c>
      <c r="S200" s="42"/>
      <c r="T200" s="42">
        <f t="shared" si="36"/>
        <v>968175.12</v>
      </c>
      <c r="U200" s="14">
        <f t="shared" si="37"/>
        <v>184</v>
      </c>
      <c r="V200" s="10">
        <f t="shared" si="38"/>
        <v>484087.56</v>
      </c>
      <c r="W200" s="24">
        <f t="shared" si="39"/>
        <v>94397.074200000003</v>
      </c>
      <c r="X200" s="22"/>
      <c r="Y200" s="23">
        <f t="shared" si="31"/>
        <v>389690.48580000002</v>
      </c>
      <c r="Z200" s="1">
        <f>IFERROR(VLOOKUP(A200,'NETOS SAC'!A:R,18,FALSE),0)</f>
        <v>389690</v>
      </c>
      <c r="AA200" s="1">
        <f t="shared" si="32"/>
        <v>0.48580000002402812</v>
      </c>
    </row>
    <row r="201" spans="1:27" x14ac:dyDescent="0.25">
      <c r="A201" s="86">
        <v>7143</v>
      </c>
      <c r="B201" s="85">
        <v>7143</v>
      </c>
      <c r="C201" s="85">
        <f t="shared" si="30"/>
        <v>0</v>
      </c>
      <c r="D201" s="85" t="s">
        <v>1198</v>
      </c>
      <c r="E201" s="85" t="s">
        <v>1199</v>
      </c>
      <c r="F201" s="85" t="s">
        <v>1572</v>
      </c>
      <c r="G201" s="87">
        <v>45261</v>
      </c>
      <c r="H201" s="42">
        <f>IFERROR(VLOOKUP(A201,JULIO!A:D,4,FALSE),0)</f>
        <v>1452003.9</v>
      </c>
      <c r="I201" s="42">
        <f>IFERROR(VLOOKUP(A201,AGOSTO!A:D,4,FALSE),0)</f>
        <v>1142065.22</v>
      </c>
      <c r="J201" s="42">
        <f>IFERROR(VLOOKUP(A201,'AJ AGO'!A:D,4,FALSE),0)</f>
        <v>0</v>
      </c>
      <c r="K201" s="42">
        <f t="shared" si="33"/>
        <v>1142065.22</v>
      </c>
      <c r="L201" s="42">
        <f>IFERROR(VLOOKUP(A201,SEPTIEMBRE!A:D,4,FALSE),0)</f>
        <v>1045549.2</v>
      </c>
      <c r="M201" s="42">
        <f>IFERROR(VLOOKUP(A201,OCTUBRE!A:D,4,FALSE),0)</f>
        <v>1137771.43</v>
      </c>
      <c r="N201" s="42">
        <f>IFERROR(VLOOKUP(A201,'AJ OCT'!A:D,4,FALSE),0)</f>
        <v>45510.6</v>
      </c>
      <c r="O201" s="42">
        <f t="shared" si="34"/>
        <v>1183282.03</v>
      </c>
      <c r="P201" s="42">
        <f>IFERROR(VLOOKUP(A201,NOVIEMBRE!A:D,4,FALSE),0)</f>
        <v>966161.53</v>
      </c>
      <c r="Q201" s="42">
        <f>IFERROR(VLOOKUP(A201,'AJ NOVIEMBRE'!A:D,4,FALSE),0)</f>
        <v>21500.71</v>
      </c>
      <c r="R201" s="42">
        <f t="shared" si="35"/>
        <v>987662.24</v>
      </c>
      <c r="S201" s="42"/>
      <c r="T201" s="42">
        <f t="shared" si="36"/>
        <v>1452003.9</v>
      </c>
      <c r="U201" s="14">
        <f t="shared" si="37"/>
        <v>184</v>
      </c>
      <c r="V201" s="10">
        <f t="shared" si="38"/>
        <v>726001.95</v>
      </c>
      <c r="W201" s="24">
        <f t="shared" si="39"/>
        <v>141570.38024999999</v>
      </c>
      <c r="X201" s="22"/>
      <c r="Y201" s="23">
        <f t="shared" si="31"/>
        <v>584431.56975000002</v>
      </c>
      <c r="Z201" s="1">
        <f>IFERROR(VLOOKUP(A201,'NETOS SAC'!A:R,18,FALSE),0)</f>
        <v>584432</v>
      </c>
      <c r="AA201" s="1">
        <f t="shared" si="32"/>
        <v>-0.43024999997578561</v>
      </c>
    </row>
    <row r="202" spans="1:27" x14ac:dyDescent="0.25">
      <c r="A202" s="86">
        <v>7148</v>
      </c>
      <c r="B202" s="85">
        <v>7148</v>
      </c>
      <c r="C202" s="85">
        <f t="shared" si="30"/>
        <v>0</v>
      </c>
      <c r="D202" s="85" t="s">
        <v>1200</v>
      </c>
      <c r="E202" s="85" t="s">
        <v>1201</v>
      </c>
      <c r="F202" s="85" t="s">
        <v>1549</v>
      </c>
      <c r="G202" s="87">
        <v>45261</v>
      </c>
      <c r="H202" s="42">
        <f>IFERROR(VLOOKUP(A202,JULIO!A:D,4,FALSE),0)</f>
        <v>1452272.52</v>
      </c>
      <c r="I202" s="42">
        <f>IFERROR(VLOOKUP(A202,AGOSTO!A:D,4,FALSE),0)</f>
        <v>1237630.67</v>
      </c>
      <c r="J202" s="42">
        <f>IFERROR(VLOOKUP(A202,'AJ AGO'!A:D,4,FALSE),0)</f>
        <v>0</v>
      </c>
      <c r="K202" s="42">
        <f t="shared" si="33"/>
        <v>1237630.67</v>
      </c>
      <c r="L202" s="42">
        <f>IFERROR(VLOOKUP(A202,SEPTIEMBRE!A:D,4,FALSE),0)</f>
        <v>1224178.44</v>
      </c>
      <c r="M202" s="42">
        <f>IFERROR(VLOOKUP(A202,OCTUBRE!A:D,4,FALSE),0)</f>
        <v>733690.92</v>
      </c>
      <c r="N202" s="42">
        <f>IFERROR(VLOOKUP(A202,'AJ OCT'!A:D,4,FALSE),0)</f>
        <v>29346.79</v>
      </c>
      <c r="O202" s="42">
        <f t="shared" si="34"/>
        <v>763037.71000000008</v>
      </c>
      <c r="P202" s="42">
        <f>IFERROR(VLOOKUP(A202,NOVIEMBRE!A:D,4,FALSE),0)</f>
        <v>1164677.31</v>
      </c>
      <c r="Q202" s="42">
        <f>IFERROR(VLOOKUP(A202,'AJ NOVIEMBRE'!A:D,4,FALSE),0)</f>
        <v>23839.67</v>
      </c>
      <c r="R202" s="42">
        <f t="shared" si="35"/>
        <v>1188516.98</v>
      </c>
      <c r="S202" s="42"/>
      <c r="T202" s="42">
        <f t="shared" si="36"/>
        <v>1452272.52</v>
      </c>
      <c r="U202" s="14">
        <f t="shared" si="37"/>
        <v>184</v>
      </c>
      <c r="V202" s="10">
        <f t="shared" si="38"/>
        <v>726136.26</v>
      </c>
      <c r="W202" s="24">
        <f t="shared" si="39"/>
        <v>141596.57070000001</v>
      </c>
      <c r="X202" s="22"/>
      <c r="Y202" s="23">
        <f t="shared" si="31"/>
        <v>584539.68929999997</v>
      </c>
      <c r="Z202" s="1">
        <f>IFERROR(VLOOKUP(A202,'NETOS SAC'!A:R,18,FALSE),0)</f>
        <v>584540</v>
      </c>
      <c r="AA202" s="1">
        <f t="shared" si="32"/>
        <v>-0.31070000003091991</v>
      </c>
    </row>
    <row r="203" spans="1:27" x14ac:dyDescent="0.25">
      <c r="A203" s="86">
        <v>7149</v>
      </c>
      <c r="B203" s="85">
        <v>7149</v>
      </c>
      <c r="C203" s="85">
        <f t="shared" si="30"/>
        <v>0</v>
      </c>
      <c r="D203" s="85" t="s">
        <v>1202</v>
      </c>
      <c r="E203" s="85" t="s">
        <v>1203</v>
      </c>
      <c r="F203" s="85" t="s">
        <v>1549</v>
      </c>
      <c r="G203" s="87">
        <v>45271</v>
      </c>
      <c r="H203" s="42">
        <f>IFERROR(VLOOKUP(A203,JULIO!A:D,4,FALSE),0)</f>
        <v>929190.12999999989</v>
      </c>
      <c r="I203" s="42">
        <f>IFERROR(VLOOKUP(A203,AGOSTO!A:D,4,FALSE),0)</f>
        <v>724302.3</v>
      </c>
      <c r="J203" s="42">
        <f>IFERROR(VLOOKUP(A203,'AJ AGO'!A:D,4,FALSE),0)</f>
        <v>0</v>
      </c>
      <c r="K203" s="42">
        <f t="shared" si="33"/>
        <v>724302.3</v>
      </c>
      <c r="L203" s="42">
        <f>IFERROR(VLOOKUP(A203,SEPTIEMBRE!A:D,4,FALSE),0)</f>
        <v>942229.78</v>
      </c>
      <c r="M203" s="42">
        <f>IFERROR(VLOOKUP(A203,OCTUBRE!A:D,4,FALSE),0)</f>
        <v>1262014.6499999999</v>
      </c>
      <c r="N203" s="42">
        <f>IFERROR(VLOOKUP(A203,'AJ OCT'!A:D,4,FALSE),0)</f>
        <v>50480.700000000004</v>
      </c>
      <c r="O203" s="42">
        <f t="shared" si="34"/>
        <v>1312495.3499999999</v>
      </c>
      <c r="P203" s="42">
        <f>IFERROR(VLOOKUP(A203,NOVIEMBRE!A:D,4,FALSE),0)</f>
        <v>1181383.08</v>
      </c>
      <c r="Q203" s="42">
        <f>IFERROR(VLOOKUP(A203,'AJ NOVIEMBRE'!A:D,4,FALSE),0)</f>
        <v>26335.309999999998</v>
      </c>
      <c r="R203" s="42">
        <f t="shared" si="35"/>
        <v>1207718.3900000001</v>
      </c>
      <c r="S203" s="42"/>
      <c r="T203" s="42">
        <f t="shared" si="36"/>
        <v>1312495.3499999999</v>
      </c>
      <c r="U203" s="14">
        <f t="shared" si="37"/>
        <v>184</v>
      </c>
      <c r="V203" s="10">
        <f t="shared" si="38"/>
        <v>656247.67499999993</v>
      </c>
      <c r="W203" s="24">
        <f t="shared" si="39"/>
        <v>127968.29662499999</v>
      </c>
      <c r="X203" s="22"/>
      <c r="Y203" s="23">
        <f t="shared" si="31"/>
        <v>528279.37837499997</v>
      </c>
      <c r="Z203" s="1">
        <f>IFERROR(VLOOKUP(A203,'NETOS SAC'!A:R,18,FALSE),0)</f>
        <v>528279</v>
      </c>
      <c r="AA203" s="1">
        <f t="shared" si="32"/>
        <v>0.378374999971129</v>
      </c>
    </row>
    <row r="204" spans="1:27" x14ac:dyDescent="0.25">
      <c r="A204" s="86">
        <v>7152</v>
      </c>
      <c r="B204" s="85">
        <v>7152</v>
      </c>
      <c r="C204" s="85">
        <f t="shared" si="30"/>
        <v>0</v>
      </c>
      <c r="D204" s="85" t="s">
        <v>1204</v>
      </c>
      <c r="E204" s="85" t="s">
        <v>1205</v>
      </c>
      <c r="F204" s="85" t="s">
        <v>1549</v>
      </c>
      <c r="G204" s="87">
        <v>45280</v>
      </c>
      <c r="H204" s="42">
        <f>IFERROR(VLOOKUP(A204,JULIO!A:D,4,FALSE),0)</f>
        <v>691580.4</v>
      </c>
      <c r="I204" s="42">
        <f>IFERROR(VLOOKUP(A204,AGOSTO!A:D,4,FALSE),0)</f>
        <v>706065.6</v>
      </c>
      <c r="J204" s="42">
        <f>IFERROR(VLOOKUP(A204,'AJ AGO'!A:D,4,FALSE),0)</f>
        <v>0</v>
      </c>
      <c r="K204" s="42">
        <f t="shared" si="33"/>
        <v>706065.6</v>
      </c>
      <c r="L204" s="42">
        <f>IFERROR(VLOOKUP(A204,SEPTIEMBRE!A:D,4,FALSE),0)</f>
        <v>688200</v>
      </c>
      <c r="M204" s="42">
        <f>IFERROR(VLOOKUP(A204,OCTUBRE!A:D,4,FALSE),0)</f>
        <v>899000</v>
      </c>
      <c r="N204" s="42">
        <f>IFERROR(VLOOKUP(A204,'AJ OCT'!A:D,4,FALSE),0)</f>
        <v>35960.199999999997</v>
      </c>
      <c r="O204" s="42">
        <f t="shared" si="34"/>
        <v>934960.2</v>
      </c>
      <c r="P204" s="42">
        <f>IFERROR(VLOOKUP(A204,NOVIEMBRE!A:D,4,FALSE),0)</f>
        <v>717644.2</v>
      </c>
      <c r="Q204" s="42">
        <f>IFERROR(VLOOKUP(A204,'AJ NOVIEMBRE'!A:D,4,FALSE),0)</f>
        <v>13501.750000000002</v>
      </c>
      <c r="R204" s="42">
        <f t="shared" si="35"/>
        <v>731145.95</v>
      </c>
      <c r="S204" s="42"/>
      <c r="T204" s="42">
        <f t="shared" si="36"/>
        <v>934960.2</v>
      </c>
      <c r="U204" s="14">
        <f t="shared" si="37"/>
        <v>184</v>
      </c>
      <c r="V204" s="10">
        <f t="shared" si="38"/>
        <v>467480.1</v>
      </c>
      <c r="W204" s="24">
        <f t="shared" si="39"/>
        <v>91158.619500000001</v>
      </c>
      <c r="X204" s="22"/>
      <c r="Y204" s="23">
        <f t="shared" si="31"/>
        <v>376321.48049999995</v>
      </c>
      <c r="Z204" s="1">
        <f>IFERROR(VLOOKUP(A204,'NETOS SAC'!A:R,18,FALSE),0)</f>
        <v>376321</v>
      </c>
      <c r="AA204" s="1">
        <f t="shared" si="32"/>
        <v>0.48049999994691461</v>
      </c>
    </row>
    <row r="205" spans="1:27" x14ac:dyDescent="0.25">
      <c r="A205" s="86">
        <v>7160</v>
      </c>
      <c r="B205" s="85">
        <v>7160</v>
      </c>
      <c r="C205" s="85">
        <f t="shared" si="30"/>
        <v>0</v>
      </c>
      <c r="D205" s="85" t="s">
        <v>1213</v>
      </c>
      <c r="E205" s="85" t="s">
        <v>1214</v>
      </c>
      <c r="F205" s="85" t="s">
        <v>1604</v>
      </c>
      <c r="G205" s="87">
        <v>45299</v>
      </c>
      <c r="H205" s="42">
        <f>IFERROR(VLOOKUP(A205,JULIO!A:D,4,FALSE),0)</f>
        <v>680687.2</v>
      </c>
      <c r="I205" s="42">
        <f>IFERROR(VLOOKUP(A205,AGOSTO!A:D,4,FALSE),0)</f>
        <v>711260.82</v>
      </c>
      <c r="J205" s="42">
        <f>IFERROR(VLOOKUP(A205,'AJ AGO'!A:D,4,FALSE),0)</f>
        <v>0</v>
      </c>
      <c r="K205" s="42">
        <f t="shared" si="33"/>
        <v>711260.82</v>
      </c>
      <c r="L205" s="42">
        <f>IFERROR(VLOOKUP(A205,SEPTIEMBRE!A:D,4,FALSE),0)</f>
        <v>1476220.2</v>
      </c>
      <c r="M205" s="42">
        <f>IFERROR(VLOOKUP(A205,OCTUBRE!A:D,4,FALSE),0)</f>
        <v>1254232.2</v>
      </c>
      <c r="N205" s="42">
        <f>IFERROR(VLOOKUP(A205,'AJ OCT'!A:D,4,FALSE),0)</f>
        <v>50169.01</v>
      </c>
      <c r="O205" s="42">
        <f t="shared" si="34"/>
        <v>1304401.21</v>
      </c>
      <c r="P205" s="42">
        <f>IFERROR(VLOOKUP(A205,NOVIEMBRE!A:D,4,FALSE),0)</f>
        <v>1533844.2</v>
      </c>
      <c r="Q205" s="42">
        <f>IFERROR(VLOOKUP(A205,'AJ NOVIEMBRE'!A:D,4,FALSE),0)</f>
        <v>30967.69</v>
      </c>
      <c r="R205" s="42">
        <f t="shared" si="35"/>
        <v>1564811.89</v>
      </c>
      <c r="S205" s="42"/>
      <c r="T205" s="42">
        <f t="shared" si="36"/>
        <v>1564811.89</v>
      </c>
      <c r="U205" s="14">
        <f t="shared" si="37"/>
        <v>184</v>
      </c>
      <c r="V205" s="10">
        <f t="shared" si="38"/>
        <v>782405.94499999995</v>
      </c>
      <c r="W205" s="24">
        <f t="shared" si="39"/>
        <v>152569.15927499998</v>
      </c>
      <c r="X205" s="22"/>
      <c r="Y205" s="23">
        <f t="shared" si="31"/>
        <v>629836.78572499997</v>
      </c>
      <c r="Z205" s="1">
        <f>IFERROR(VLOOKUP(A205,'NETOS SAC'!A:R,18,FALSE),0)</f>
        <v>629837</v>
      </c>
      <c r="AA205" s="1">
        <f t="shared" si="32"/>
        <v>-0.21427500003483146</v>
      </c>
    </row>
    <row r="206" spans="1:27" x14ac:dyDescent="0.25">
      <c r="A206" s="86">
        <v>7161</v>
      </c>
      <c r="B206" s="85">
        <v>7161</v>
      </c>
      <c r="C206" s="85">
        <f t="shared" si="30"/>
        <v>0</v>
      </c>
      <c r="D206" s="85" t="s">
        <v>1215</v>
      </c>
      <c r="E206" s="85" t="s">
        <v>1216</v>
      </c>
      <c r="F206" s="85" t="s">
        <v>1604</v>
      </c>
      <c r="G206" s="87">
        <v>45299</v>
      </c>
      <c r="H206" s="42">
        <f>IFERROR(VLOOKUP(A206,JULIO!A:D,4,FALSE),0)</f>
        <v>552732.6</v>
      </c>
      <c r="I206" s="42">
        <f>IFERROR(VLOOKUP(A206,AGOSTO!A:D,4,FALSE),0)</f>
        <v>735250.06</v>
      </c>
      <c r="J206" s="42">
        <f>IFERROR(VLOOKUP(A206,'AJ AGO'!A:D,4,FALSE),0)</f>
        <v>0</v>
      </c>
      <c r="K206" s="42">
        <f t="shared" si="33"/>
        <v>735250.06</v>
      </c>
      <c r="L206" s="42">
        <f>IFERROR(VLOOKUP(A206,SEPTIEMBRE!A:D,4,FALSE),0)</f>
        <v>1311436.8</v>
      </c>
      <c r="M206" s="42">
        <f>IFERROR(VLOOKUP(A206,OCTUBRE!A:D,4,FALSE),0)</f>
        <v>1424992.2</v>
      </c>
      <c r="N206" s="42">
        <f>IFERROR(VLOOKUP(A206,'AJ OCT'!A:D,4,FALSE),0)</f>
        <v>56999.929999999993</v>
      </c>
      <c r="O206" s="42">
        <f t="shared" si="34"/>
        <v>1481992.13</v>
      </c>
      <c r="P206" s="42">
        <f>IFERROR(VLOOKUP(A206,NOVIEMBRE!A:D,4,FALSE),0)</f>
        <v>1155996.6000000001</v>
      </c>
      <c r="Q206" s="42">
        <f>IFERROR(VLOOKUP(A206,'AJ NOVIEMBRE'!A:D,4,FALSE),0)</f>
        <v>23624.880000000001</v>
      </c>
      <c r="R206" s="42">
        <f t="shared" si="35"/>
        <v>1179621.48</v>
      </c>
      <c r="S206" s="42"/>
      <c r="T206" s="42">
        <f t="shared" si="36"/>
        <v>1481992.13</v>
      </c>
      <c r="U206" s="14">
        <f t="shared" si="37"/>
        <v>184</v>
      </c>
      <c r="V206" s="10">
        <f t="shared" si="38"/>
        <v>740996.06499999994</v>
      </c>
      <c r="W206" s="24">
        <f t="shared" si="39"/>
        <v>144494.23267500001</v>
      </c>
      <c r="X206" s="22"/>
      <c r="Y206" s="23">
        <f t="shared" si="31"/>
        <v>596501.83232499997</v>
      </c>
      <c r="Z206" s="1">
        <f>IFERROR(VLOOKUP(A206,'NETOS SAC'!A:R,18,FALSE),0)</f>
        <v>596502</v>
      </c>
      <c r="AA206" s="1">
        <f t="shared" si="32"/>
        <v>-0.16767500003334135</v>
      </c>
    </row>
    <row r="207" spans="1:27" x14ac:dyDescent="0.25">
      <c r="A207" s="86">
        <v>7171</v>
      </c>
      <c r="B207" s="85">
        <v>7171</v>
      </c>
      <c r="C207" s="85">
        <f t="shared" si="30"/>
        <v>0</v>
      </c>
      <c r="D207" s="85" t="s">
        <v>1220</v>
      </c>
      <c r="E207" s="85" t="s">
        <v>1221</v>
      </c>
      <c r="F207" s="85" t="s">
        <v>1549</v>
      </c>
      <c r="G207" s="87">
        <v>45313</v>
      </c>
      <c r="H207" s="42">
        <f>IFERROR(VLOOKUP(A207,JULIO!A:D,4,FALSE),0)</f>
        <v>1035091.32</v>
      </c>
      <c r="I207" s="42">
        <f>IFERROR(VLOOKUP(A207,AGOSTO!A:D,4,FALSE),0)</f>
        <v>968059.2</v>
      </c>
      <c r="J207" s="42">
        <f>IFERROR(VLOOKUP(A207,'AJ AGO'!A:D,4,FALSE),0)</f>
        <v>0</v>
      </c>
      <c r="K207" s="42">
        <f t="shared" si="33"/>
        <v>968059.2</v>
      </c>
      <c r="L207" s="42">
        <f>IFERROR(VLOOKUP(A207,SEPTIEMBRE!A:D,4,FALSE),0)</f>
        <v>1284424.3199999998</v>
      </c>
      <c r="M207" s="42">
        <f>IFERROR(VLOOKUP(A207,OCTUBRE!A:D,4,FALSE),0)</f>
        <v>1432453.23</v>
      </c>
      <c r="N207" s="42">
        <f>IFERROR(VLOOKUP(A207,'AJ OCT'!A:D,4,FALSE),0)</f>
        <v>57298.13</v>
      </c>
      <c r="O207" s="42">
        <f t="shared" si="34"/>
        <v>1489751.3599999999</v>
      </c>
      <c r="P207" s="42">
        <f>IFERROR(VLOOKUP(A207,NOVIEMBRE!A:D,4,FALSE),0)</f>
        <v>1351821.66</v>
      </c>
      <c r="Q207" s="42">
        <f>IFERROR(VLOOKUP(A207,'AJ NOVIEMBRE'!A:D,4,FALSE),0)</f>
        <v>33424.9</v>
      </c>
      <c r="R207" s="42">
        <f t="shared" si="35"/>
        <v>1385246.5599999998</v>
      </c>
      <c r="S207" s="42"/>
      <c r="T207" s="42">
        <f t="shared" si="36"/>
        <v>1489751.3599999999</v>
      </c>
      <c r="U207" s="14">
        <f t="shared" si="37"/>
        <v>184</v>
      </c>
      <c r="V207" s="10">
        <f t="shared" si="38"/>
        <v>744875.67999999993</v>
      </c>
      <c r="W207" s="24">
        <f t="shared" si="39"/>
        <v>145250.75759999998</v>
      </c>
      <c r="X207" s="22"/>
      <c r="Y207" s="23">
        <f t="shared" si="31"/>
        <v>599624.92239999992</v>
      </c>
      <c r="Z207" s="1">
        <f>IFERROR(VLOOKUP(A207,'NETOS SAC'!A:R,18,FALSE),0)</f>
        <v>599625</v>
      </c>
      <c r="AA207" s="1">
        <f t="shared" si="32"/>
        <v>-7.7600000076927245E-2</v>
      </c>
    </row>
    <row r="208" spans="1:27" x14ac:dyDescent="0.25">
      <c r="A208" s="86">
        <v>7172</v>
      </c>
      <c r="B208" s="85">
        <v>7172</v>
      </c>
      <c r="C208" s="85">
        <f t="shared" si="30"/>
        <v>0</v>
      </c>
      <c r="D208" s="85" t="s">
        <v>846</v>
      </c>
      <c r="E208" s="85" t="s">
        <v>1222</v>
      </c>
      <c r="F208" s="85" t="s">
        <v>1572</v>
      </c>
      <c r="G208" s="87">
        <v>45261</v>
      </c>
      <c r="H208" s="42">
        <f>IFERROR(VLOOKUP(A208,JULIO!A:D,4,FALSE),0)</f>
        <v>1203931.96</v>
      </c>
      <c r="I208" s="42">
        <f>IFERROR(VLOOKUP(A208,AGOSTO!A:D,4,FALSE),0)</f>
        <v>929887.11</v>
      </c>
      <c r="J208" s="42">
        <f>IFERROR(VLOOKUP(A208,'AJ AGO'!A:D,4,FALSE),0)</f>
        <v>0</v>
      </c>
      <c r="K208" s="42">
        <f t="shared" si="33"/>
        <v>929887.11</v>
      </c>
      <c r="L208" s="42">
        <f>IFERROR(VLOOKUP(A208,SEPTIEMBRE!A:D,4,FALSE),0)</f>
        <v>908650.01</v>
      </c>
      <c r="M208" s="42">
        <f>IFERROR(VLOOKUP(A208,OCTUBRE!A:D,4,FALSE),0)</f>
        <v>1095756.8799999999</v>
      </c>
      <c r="N208" s="42">
        <f>IFERROR(VLOOKUP(A208,'AJ OCT'!A:D,4,FALSE),0)</f>
        <v>43829.91</v>
      </c>
      <c r="O208" s="42">
        <f t="shared" si="34"/>
        <v>1139586.7899999998</v>
      </c>
      <c r="P208" s="42">
        <f>IFERROR(VLOOKUP(A208,NOVIEMBRE!A:D,4,FALSE),0)</f>
        <v>878864.92999999993</v>
      </c>
      <c r="Q208" s="42">
        <f>IFERROR(VLOOKUP(A208,'AJ NOVIEMBRE'!A:D,4,FALSE),0)</f>
        <v>21433.62</v>
      </c>
      <c r="R208" s="42">
        <f t="shared" si="35"/>
        <v>900298.54999999993</v>
      </c>
      <c r="S208" s="42"/>
      <c r="T208" s="42">
        <f t="shared" si="36"/>
        <v>1203931.96</v>
      </c>
      <c r="U208" s="14">
        <f t="shared" si="37"/>
        <v>184</v>
      </c>
      <c r="V208" s="10">
        <f t="shared" si="38"/>
        <v>601965.98</v>
      </c>
      <c r="W208" s="24">
        <f t="shared" si="39"/>
        <v>117383.3661</v>
      </c>
      <c r="X208" s="22"/>
      <c r="Y208" s="23">
        <f t="shared" si="31"/>
        <v>484582.6139</v>
      </c>
      <c r="Z208" s="1">
        <f>IFERROR(VLOOKUP(A208,'NETOS SAC'!A:R,18,FALSE),0)</f>
        <v>484583</v>
      </c>
      <c r="AA208" s="1">
        <f t="shared" si="32"/>
        <v>-0.38610000000335276</v>
      </c>
    </row>
    <row r="209" spans="1:27" x14ac:dyDescent="0.25">
      <c r="A209" s="86">
        <v>7174</v>
      </c>
      <c r="B209" s="85">
        <v>7174</v>
      </c>
      <c r="C209" s="85">
        <f t="shared" si="30"/>
        <v>0</v>
      </c>
      <c r="D209" s="85" t="s">
        <v>788</v>
      </c>
      <c r="E209" s="85" t="s">
        <v>1223</v>
      </c>
      <c r="F209" s="85" t="s">
        <v>1549</v>
      </c>
      <c r="G209" s="87">
        <v>45316</v>
      </c>
      <c r="H209" s="42">
        <f>IFERROR(VLOOKUP(A209,JULIO!A:D,4,FALSE),0)</f>
        <v>1499131.8599999999</v>
      </c>
      <c r="I209" s="42">
        <f>IFERROR(VLOOKUP(A209,AGOSTO!A:D,4,FALSE),0)</f>
        <v>1183026.93</v>
      </c>
      <c r="J209" s="42">
        <f>IFERROR(VLOOKUP(A209,'AJ AGO'!A:D,4,FALSE),0)</f>
        <v>81471.600000000006</v>
      </c>
      <c r="K209" s="42">
        <f t="shared" si="33"/>
        <v>1264498.53</v>
      </c>
      <c r="L209" s="42">
        <f>IFERROR(VLOOKUP(A209,SEPTIEMBRE!A:D,4,FALSE),0)</f>
        <v>1221698.0699999998</v>
      </c>
      <c r="M209" s="42">
        <f>IFERROR(VLOOKUP(A209,OCTUBRE!A:D,4,FALSE),0)</f>
        <v>1309598.19</v>
      </c>
      <c r="N209" s="42">
        <f>IFERROR(VLOOKUP(A209,'AJ OCT'!A:D,4,FALSE),0)</f>
        <v>52383.85</v>
      </c>
      <c r="O209" s="42">
        <f t="shared" si="34"/>
        <v>1361982.04</v>
      </c>
      <c r="P209" s="42">
        <f>IFERROR(VLOOKUP(A209,NOVIEMBRE!A:D,4,FALSE),0)</f>
        <v>1139712.93</v>
      </c>
      <c r="Q209" s="42">
        <f>IFERROR(VLOOKUP(A209,'AJ NOVIEMBRE'!A:D,4,FALSE),0)</f>
        <v>24744.140000000003</v>
      </c>
      <c r="R209" s="42">
        <f t="shared" si="35"/>
        <v>1164457.0699999998</v>
      </c>
      <c r="S209" s="42"/>
      <c r="T209" s="42">
        <f t="shared" si="36"/>
        <v>1499131.8599999999</v>
      </c>
      <c r="U209" s="14">
        <f t="shared" si="37"/>
        <v>184</v>
      </c>
      <c r="V209" s="10">
        <f t="shared" si="38"/>
        <v>749565.92999999993</v>
      </c>
      <c r="W209" s="24">
        <f t="shared" si="39"/>
        <v>146165.35634999999</v>
      </c>
      <c r="X209" s="22"/>
      <c r="Y209" s="23">
        <f t="shared" si="31"/>
        <v>603400.57364999992</v>
      </c>
      <c r="Z209" s="1">
        <f>IFERROR(VLOOKUP(A209,'NETOS SAC'!A:R,18,FALSE),0)</f>
        <v>603401</v>
      </c>
      <c r="AA209" s="1">
        <f t="shared" si="32"/>
        <v>-0.42635000008158386</v>
      </c>
    </row>
    <row r="210" spans="1:27" x14ac:dyDescent="0.25">
      <c r="A210" s="86">
        <v>7175</v>
      </c>
      <c r="B210" s="85">
        <v>7175</v>
      </c>
      <c r="C210" s="85">
        <f t="shared" si="30"/>
        <v>0</v>
      </c>
      <c r="D210" s="85" t="s">
        <v>1180</v>
      </c>
      <c r="E210" s="85" t="s">
        <v>1224</v>
      </c>
      <c r="F210" s="85" t="s">
        <v>1549</v>
      </c>
      <c r="G210" s="87">
        <v>45323</v>
      </c>
      <c r="H210" s="42">
        <f>IFERROR(VLOOKUP(A210,JULIO!A:D,4,FALSE),0)</f>
        <v>867970.1</v>
      </c>
      <c r="I210" s="42">
        <f>IFERROR(VLOOKUP(A210,AGOSTO!A:D,4,FALSE),0)</f>
        <v>860741.5</v>
      </c>
      <c r="J210" s="42">
        <f>IFERROR(VLOOKUP(A210,'AJ AGO'!A:D,4,FALSE),0)</f>
        <v>0</v>
      </c>
      <c r="K210" s="42">
        <f t="shared" si="33"/>
        <v>860741.5</v>
      </c>
      <c r="L210" s="42">
        <f>IFERROR(VLOOKUP(A210,SEPTIEMBRE!A:D,4,FALSE),0)</f>
        <v>892274.8</v>
      </c>
      <c r="M210" s="42">
        <f>IFERROR(VLOOKUP(A210,OCTUBRE!A:D,4,FALSE),0)</f>
        <v>1011625.8</v>
      </c>
      <c r="N210" s="42">
        <f>IFERROR(VLOOKUP(A210,'AJ OCT'!A:D,4,FALSE),0)</f>
        <v>40465.679999999993</v>
      </c>
      <c r="O210" s="42">
        <f t="shared" si="34"/>
        <v>1052091.48</v>
      </c>
      <c r="P210" s="42">
        <f>IFERROR(VLOOKUP(A210,NOVIEMBRE!A:D,4,FALSE),0)</f>
        <v>879496.6</v>
      </c>
      <c r="Q210" s="42">
        <f>IFERROR(VLOOKUP(A210,'AJ NOVIEMBRE'!A:D,4,FALSE),0)</f>
        <v>19370.149999999998</v>
      </c>
      <c r="R210" s="42">
        <f t="shared" si="35"/>
        <v>898866.75</v>
      </c>
      <c r="S210" s="42"/>
      <c r="T210" s="42">
        <f t="shared" si="36"/>
        <v>1052091.48</v>
      </c>
      <c r="U210" s="14">
        <f t="shared" si="37"/>
        <v>184</v>
      </c>
      <c r="V210" s="10">
        <f t="shared" si="38"/>
        <v>526045.74</v>
      </c>
      <c r="W210" s="24">
        <f t="shared" si="39"/>
        <v>102578.91930000001</v>
      </c>
      <c r="X210" s="22"/>
      <c r="Y210" s="23">
        <f t="shared" si="31"/>
        <v>423466.82069999998</v>
      </c>
      <c r="Z210" s="1">
        <f>IFERROR(VLOOKUP(A210,'NETOS SAC'!A:R,18,FALSE),0)</f>
        <v>423467</v>
      </c>
      <c r="AA210" s="1">
        <f t="shared" si="32"/>
        <v>-0.17930000001797453</v>
      </c>
    </row>
    <row r="211" spans="1:27" x14ac:dyDescent="0.25">
      <c r="A211" s="86">
        <v>7178</v>
      </c>
      <c r="B211" s="85">
        <v>7178</v>
      </c>
      <c r="C211" s="85">
        <f t="shared" si="30"/>
        <v>0</v>
      </c>
      <c r="D211" s="85" t="s">
        <v>1225</v>
      </c>
      <c r="E211" s="85" t="s">
        <v>1226</v>
      </c>
      <c r="F211" s="85" t="s">
        <v>1549</v>
      </c>
      <c r="G211" s="87">
        <v>45327</v>
      </c>
      <c r="H211" s="42">
        <f>IFERROR(VLOOKUP(A211,JULIO!A:D,4,FALSE),0)</f>
        <v>1395139.1</v>
      </c>
      <c r="I211" s="42">
        <f>IFERROR(VLOOKUP(A211,AGOSTO!A:D,4,FALSE),0)</f>
        <v>1074179.1199999999</v>
      </c>
      <c r="J211" s="42">
        <f>IFERROR(VLOOKUP(A211,'AJ AGO'!A:D,4,FALSE),0)</f>
        <v>0</v>
      </c>
      <c r="K211" s="42">
        <f t="shared" si="33"/>
        <v>1074179.1199999999</v>
      </c>
      <c r="L211" s="42">
        <f>IFERROR(VLOOKUP(A211,SEPTIEMBRE!A:D,4,FALSE),0)</f>
        <v>1132154.25</v>
      </c>
      <c r="M211" s="42">
        <f>IFERROR(VLOOKUP(A211,OCTUBRE!A:D,4,FALSE),0)</f>
        <v>1262014.6499999999</v>
      </c>
      <c r="N211" s="42">
        <f>IFERROR(VLOOKUP(A211,'AJ OCT'!A:D,4,FALSE),0)</f>
        <v>50480.700000000004</v>
      </c>
      <c r="O211" s="42">
        <f t="shared" si="34"/>
        <v>1312495.3499999999</v>
      </c>
      <c r="P211" s="42">
        <f>IFERROR(VLOOKUP(A211,NOVIEMBRE!A:D,4,FALSE),0)</f>
        <v>967026.67999999993</v>
      </c>
      <c r="Q211" s="42">
        <f>IFERROR(VLOOKUP(A211,'AJ NOVIEMBRE'!A:D,4,FALSE),0)</f>
        <v>23450.989999999998</v>
      </c>
      <c r="R211" s="42">
        <f t="shared" si="35"/>
        <v>990477.66999999993</v>
      </c>
      <c r="S211" s="42"/>
      <c r="T211" s="42">
        <f t="shared" si="36"/>
        <v>1395139.1</v>
      </c>
      <c r="U211" s="14">
        <f t="shared" si="37"/>
        <v>184</v>
      </c>
      <c r="V211" s="10">
        <f t="shared" si="38"/>
        <v>697569.55</v>
      </c>
      <c r="W211" s="24">
        <f t="shared" si="39"/>
        <v>136026.06225000002</v>
      </c>
      <c r="X211" s="44"/>
      <c r="Y211" s="23">
        <f t="shared" si="31"/>
        <v>561543.48775000009</v>
      </c>
      <c r="Z211" s="1">
        <f>IFERROR(VLOOKUP(A211,'NETOS SAC'!A:R,18,FALSE),0)</f>
        <v>561543</v>
      </c>
      <c r="AA211" s="1">
        <f t="shared" si="32"/>
        <v>0.48775000008754432</v>
      </c>
    </row>
    <row r="212" spans="1:27" x14ac:dyDescent="0.25">
      <c r="A212" s="86">
        <v>7179</v>
      </c>
      <c r="B212" s="85">
        <v>7179</v>
      </c>
      <c r="C212" s="85">
        <f t="shared" si="30"/>
        <v>0</v>
      </c>
      <c r="D212" s="85" t="s">
        <v>988</v>
      </c>
      <c r="E212" s="85" t="s">
        <v>1227</v>
      </c>
      <c r="F212" s="85" t="s">
        <v>1549</v>
      </c>
      <c r="G212" s="87">
        <v>45327</v>
      </c>
      <c r="H212" s="42">
        <f>IFERROR(VLOOKUP(A212,JULIO!A:D,4,FALSE),0)</f>
        <v>1536032.16</v>
      </c>
      <c r="I212" s="42">
        <f>IFERROR(VLOOKUP(A212,AGOSTO!A:D,4,FALSE),0)</f>
        <v>1338591.7999999998</v>
      </c>
      <c r="J212" s="42">
        <f>IFERROR(VLOOKUP(A212,'AJ AGO'!A:D,4,FALSE),0)</f>
        <v>0</v>
      </c>
      <c r="K212" s="42">
        <f t="shared" si="33"/>
        <v>1338591.7999999998</v>
      </c>
      <c r="L212" s="42">
        <f>IFERROR(VLOOKUP(A212,SEPTIEMBRE!A:D,4,FALSE),0)</f>
        <v>1124976.96</v>
      </c>
      <c r="M212" s="42">
        <f>IFERROR(VLOOKUP(A212,OCTUBRE!A:D,4,FALSE),0)</f>
        <v>1102242.33</v>
      </c>
      <c r="N212" s="42">
        <f>IFERROR(VLOOKUP(A212,'AJ OCT'!A:D,4,FALSE),0)</f>
        <v>44089.48</v>
      </c>
      <c r="O212" s="42">
        <f t="shared" si="34"/>
        <v>1146331.81</v>
      </c>
      <c r="P212" s="42">
        <f>IFERROR(VLOOKUP(A212,NOVIEMBRE!A:D,4,FALSE),0)</f>
        <v>892067.1</v>
      </c>
      <c r="Q212" s="42">
        <f>IFERROR(VLOOKUP(A212,'AJ NOVIEMBRE'!A:D,4,FALSE),0)</f>
        <v>25421.11</v>
      </c>
      <c r="R212" s="42">
        <f t="shared" si="35"/>
        <v>917488.21</v>
      </c>
      <c r="S212" s="42"/>
      <c r="T212" s="42">
        <f t="shared" si="36"/>
        <v>1536032.16</v>
      </c>
      <c r="U212" s="14">
        <f t="shared" si="37"/>
        <v>184</v>
      </c>
      <c r="V212" s="10">
        <f t="shared" si="38"/>
        <v>768016.08000000007</v>
      </c>
      <c r="W212" s="24">
        <f t="shared" si="39"/>
        <v>149763.13560000001</v>
      </c>
      <c r="X212" s="22"/>
      <c r="Y212" s="23">
        <f t="shared" si="31"/>
        <v>618252.94440000004</v>
      </c>
      <c r="Z212" s="1">
        <f>IFERROR(VLOOKUP(A212,'NETOS SAC'!A:R,18,FALSE),0)</f>
        <v>618253</v>
      </c>
      <c r="AA212" s="1">
        <f t="shared" si="32"/>
        <v>-5.5599999963305891E-2</v>
      </c>
    </row>
    <row r="213" spans="1:27" x14ac:dyDescent="0.25">
      <c r="A213" s="86">
        <v>7181</v>
      </c>
      <c r="B213" s="85">
        <v>7181</v>
      </c>
      <c r="C213" s="85">
        <f t="shared" si="30"/>
        <v>0</v>
      </c>
      <c r="D213" s="85" t="s">
        <v>1104</v>
      </c>
      <c r="E213" s="85" t="s">
        <v>1229</v>
      </c>
      <c r="F213" s="85" t="s">
        <v>1549</v>
      </c>
      <c r="G213" s="87">
        <v>45327</v>
      </c>
      <c r="H213" s="42">
        <f>IFERROR(VLOOKUP(A213,JULIO!A:D,4,FALSE),0)</f>
        <v>1752282.78</v>
      </c>
      <c r="I213" s="42">
        <f>IFERROR(VLOOKUP(A213,AGOSTO!A:D,4,FALSE),0)</f>
        <v>1114194.08</v>
      </c>
      <c r="J213" s="42">
        <f>IFERROR(VLOOKUP(A213,'AJ AGO'!A:D,4,FALSE),0)</f>
        <v>0</v>
      </c>
      <c r="K213" s="42">
        <f t="shared" si="33"/>
        <v>1114194.08</v>
      </c>
      <c r="L213" s="42">
        <f>IFERROR(VLOOKUP(A213,SEPTIEMBRE!A:D,4,FALSE),0)</f>
        <v>1107353.8799999999</v>
      </c>
      <c r="M213" s="42">
        <f>IFERROR(VLOOKUP(A213,OCTUBRE!A:D,4,FALSE),0)</f>
        <v>1240530.21</v>
      </c>
      <c r="N213" s="42">
        <f>IFERROR(VLOOKUP(A213,'AJ OCT'!A:D,4,FALSE),0)</f>
        <v>49621.13</v>
      </c>
      <c r="O213" s="42">
        <f t="shared" si="34"/>
        <v>1290151.3399999999</v>
      </c>
      <c r="P213" s="42">
        <f>IFERROR(VLOOKUP(A213,NOVIEMBRE!A:D,4,FALSE),0)</f>
        <v>1139712.93</v>
      </c>
      <c r="Q213" s="42">
        <f>IFERROR(VLOOKUP(A213,'AJ NOVIEMBRE'!A:D,4,FALSE),0)</f>
        <v>24633.57</v>
      </c>
      <c r="R213" s="42">
        <f t="shared" si="35"/>
        <v>1164346.5</v>
      </c>
      <c r="S213" s="42"/>
      <c r="T213" s="42">
        <f t="shared" si="36"/>
        <v>1752282.78</v>
      </c>
      <c r="U213" s="14">
        <f t="shared" si="37"/>
        <v>184</v>
      </c>
      <c r="V213" s="10">
        <f t="shared" si="38"/>
        <v>876141.39</v>
      </c>
      <c r="W213" s="24">
        <f t="shared" si="39"/>
        <v>170847.57105</v>
      </c>
      <c r="X213" s="22"/>
      <c r="Y213" s="23">
        <f t="shared" si="31"/>
        <v>705293.81894999999</v>
      </c>
      <c r="Z213" s="1">
        <f>IFERROR(VLOOKUP(A213,'NETOS SAC'!A:R,18,FALSE),0)</f>
        <v>705294</v>
      </c>
      <c r="AA213" s="1">
        <f t="shared" si="32"/>
        <v>-0.18105000001378357</v>
      </c>
    </row>
    <row r="214" spans="1:27" x14ac:dyDescent="0.25">
      <c r="A214" s="86">
        <v>7182</v>
      </c>
      <c r="B214" s="85">
        <v>7182</v>
      </c>
      <c r="C214" s="85">
        <f t="shared" si="30"/>
        <v>0</v>
      </c>
      <c r="D214" s="85" t="s">
        <v>969</v>
      </c>
      <c r="E214" s="85" t="s">
        <v>1230</v>
      </c>
      <c r="F214" s="85" t="s">
        <v>1572</v>
      </c>
      <c r="G214" s="87">
        <v>45327</v>
      </c>
      <c r="H214" s="42">
        <f>IFERROR(VLOOKUP(A214,JULIO!A:D,4,FALSE),0)</f>
        <v>1309297.3999999999</v>
      </c>
      <c r="I214" s="42">
        <f>IFERROR(VLOOKUP(A214,AGOSTO!A:D,4,FALSE),0)</f>
        <v>968870.03</v>
      </c>
      <c r="J214" s="42">
        <f>IFERROR(VLOOKUP(A214,'AJ AGO'!A:D,4,FALSE),0)</f>
        <v>0</v>
      </c>
      <c r="K214" s="42">
        <f t="shared" si="33"/>
        <v>968870.03</v>
      </c>
      <c r="L214" s="42">
        <f>IFERROR(VLOOKUP(A214,SEPTIEMBRE!A:D,4,FALSE),0)</f>
        <v>1018159.5</v>
      </c>
      <c r="M214" s="42">
        <f>IFERROR(VLOOKUP(A214,OCTUBRE!A:D,4,FALSE),0)</f>
        <v>1095756.8799999999</v>
      </c>
      <c r="N214" s="42">
        <f>IFERROR(VLOOKUP(A214,'AJ OCT'!A:D,4,FALSE),0)</f>
        <v>35063.909999999996</v>
      </c>
      <c r="O214" s="42">
        <f t="shared" si="34"/>
        <v>1130820.7899999998</v>
      </c>
      <c r="P214" s="42">
        <f>IFERROR(VLOOKUP(A214,NOVIEMBRE!A:D,4,FALSE),0)</f>
        <v>989553.83000000007</v>
      </c>
      <c r="Q214" s="42">
        <f>IFERROR(VLOOKUP(A214,'AJ NOVIEMBRE'!A:D,4,FALSE),0)</f>
        <v>21433.62</v>
      </c>
      <c r="R214" s="42">
        <f t="shared" si="35"/>
        <v>1010987.4500000001</v>
      </c>
      <c r="S214" s="42"/>
      <c r="T214" s="42">
        <f t="shared" si="36"/>
        <v>1309297.3999999999</v>
      </c>
      <c r="U214" s="14">
        <f t="shared" si="37"/>
        <v>184</v>
      </c>
      <c r="V214" s="10">
        <f t="shared" si="38"/>
        <v>654648.69999999995</v>
      </c>
      <c r="W214" s="24">
        <f t="shared" si="39"/>
        <v>127656.49649999999</v>
      </c>
      <c r="X214" s="22"/>
      <c r="Y214" s="23">
        <f t="shared" si="31"/>
        <v>526992.20349999995</v>
      </c>
      <c r="Z214" s="1">
        <f>IFERROR(VLOOKUP(A214,'NETOS SAC'!A:R,18,FALSE),0)</f>
        <v>526992</v>
      </c>
      <c r="AA214" s="1">
        <f t="shared" si="32"/>
        <v>0.20349999994505197</v>
      </c>
    </row>
    <row r="215" spans="1:27" x14ac:dyDescent="0.25">
      <c r="A215" s="86">
        <v>7184</v>
      </c>
      <c r="B215" s="85">
        <v>7184</v>
      </c>
      <c r="C215" s="85">
        <f t="shared" si="30"/>
        <v>0</v>
      </c>
      <c r="D215" s="85" t="s">
        <v>1231</v>
      </c>
      <c r="E215" s="85" t="s">
        <v>1233</v>
      </c>
      <c r="F215" s="85" t="s">
        <v>1572</v>
      </c>
      <c r="G215" s="87">
        <v>45327</v>
      </c>
      <c r="H215" s="42">
        <f>IFERROR(VLOOKUP(A215,JULIO!A:D,4,FALSE),0)</f>
        <v>663027.59000000008</v>
      </c>
      <c r="I215" s="42">
        <f>IFERROR(VLOOKUP(A215,AGOSTO!A:D,4,FALSE),0)</f>
        <v>930161.05</v>
      </c>
      <c r="J215" s="42">
        <f>IFERROR(VLOOKUP(A215,'AJ AGO'!A:D,4,FALSE),0)</f>
        <v>0</v>
      </c>
      <c r="K215" s="42">
        <f t="shared" si="33"/>
        <v>930161.05</v>
      </c>
      <c r="L215" s="42">
        <f>IFERROR(VLOOKUP(A215,SEPTIEMBRE!A:D,4,FALSE),0)</f>
        <v>975266.03</v>
      </c>
      <c r="M215" s="42">
        <f>IFERROR(VLOOKUP(A215,OCTUBRE!A:D,4,FALSE),0)</f>
        <v>966269.3899999999</v>
      </c>
      <c r="N215" s="42">
        <f>IFERROR(VLOOKUP(A215,'AJ OCT'!A:D,4,FALSE),0)</f>
        <v>38650.910000000003</v>
      </c>
      <c r="O215" s="42">
        <f t="shared" si="34"/>
        <v>1004920.2999999999</v>
      </c>
      <c r="P215" s="42">
        <f>IFERROR(VLOOKUP(A215,NOVIEMBRE!A:D,4,FALSE),0)</f>
        <v>786820.92999999993</v>
      </c>
      <c r="Q215" s="42">
        <f>IFERROR(VLOOKUP(A215,'AJ NOVIEMBRE'!A:D,4,FALSE),0)</f>
        <v>21227.21</v>
      </c>
      <c r="R215" s="42">
        <f t="shared" si="35"/>
        <v>808048.1399999999</v>
      </c>
      <c r="S215" s="42"/>
      <c r="T215" s="42">
        <f t="shared" si="36"/>
        <v>1004920.2999999999</v>
      </c>
      <c r="U215" s="14">
        <f t="shared" si="37"/>
        <v>184</v>
      </c>
      <c r="V215" s="10">
        <f t="shared" si="38"/>
        <v>502460.14999999997</v>
      </c>
      <c r="W215" s="24">
        <f t="shared" si="39"/>
        <v>97979.729249999989</v>
      </c>
      <c r="X215" s="22"/>
      <c r="Y215" s="23">
        <f t="shared" si="31"/>
        <v>404480.42074999999</v>
      </c>
      <c r="Z215" s="1">
        <f>IFERROR(VLOOKUP(A215,'NETOS SAC'!A:R,18,FALSE),0)</f>
        <v>404480</v>
      </c>
      <c r="AA215" s="1">
        <f t="shared" si="32"/>
        <v>0.42074999999022111</v>
      </c>
    </row>
    <row r="216" spans="1:27" x14ac:dyDescent="0.25">
      <c r="A216" s="86">
        <v>7187</v>
      </c>
      <c r="B216" s="85">
        <v>7187</v>
      </c>
      <c r="C216" s="85">
        <f t="shared" si="30"/>
        <v>0</v>
      </c>
      <c r="D216" s="85" t="s">
        <v>1236</v>
      </c>
      <c r="E216" s="85" t="s">
        <v>1237</v>
      </c>
      <c r="F216" s="85" t="s">
        <v>1549</v>
      </c>
      <c r="G216" s="87">
        <v>45329</v>
      </c>
      <c r="H216" s="42">
        <f>IFERROR(VLOOKUP(A216,JULIO!A:D,4,FALSE),0)</f>
        <v>1528449.11</v>
      </c>
      <c r="I216" s="42">
        <f>IFERROR(VLOOKUP(A216,AGOSTO!A:D,4,FALSE),0)</f>
        <v>1207915.19</v>
      </c>
      <c r="J216" s="42">
        <f>IFERROR(VLOOKUP(A216,'AJ AGO'!A:D,4,FALSE),0)</f>
        <v>0</v>
      </c>
      <c r="K216" s="42">
        <f t="shared" si="33"/>
        <v>1207915.19</v>
      </c>
      <c r="L216" s="42">
        <f>IFERROR(VLOOKUP(A216,SEPTIEMBRE!A:D,4,FALSE),0)</f>
        <v>1221698.0699999998</v>
      </c>
      <c r="M216" s="42">
        <f>IFERROR(VLOOKUP(A216,OCTUBRE!A:D,4,FALSE),0)</f>
        <v>1254084.06</v>
      </c>
      <c r="N216" s="42">
        <f>IFERROR(VLOOKUP(A216,'AJ OCT'!A:D,4,FALSE),0)</f>
        <v>50162.86</v>
      </c>
      <c r="O216" s="42">
        <f t="shared" si="34"/>
        <v>1304246.9200000002</v>
      </c>
      <c r="P216" s="42">
        <f>IFERROR(VLOOKUP(A216,NOVIEMBRE!A:D,4,FALSE),0)</f>
        <v>1114912.56</v>
      </c>
      <c r="Q216" s="42">
        <f>IFERROR(VLOOKUP(A216,'AJ NOVIEMBRE'!A:D,4,FALSE),0)</f>
        <v>23663.350000000002</v>
      </c>
      <c r="R216" s="42">
        <f t="shared" si="35"/>
        <v>1138575.9100000001</v>
      </c>
      <c r="S216" s="42"/>
      <c r="T216" s="42">
        <f t="shared" si="36"/>
        <v>1528449.11</v>
      </c>
      <c r="U216" s="14">
        <f t="shared" si="37"/>
        <v>184</v>
      </c>
      <c r="V216" s="10">
        <f t="shared" si="38"/>
        <v>764224.55500000005</v>
      </c>
      <c r="W216" s="24">
        <f t="shared" si="39"/>
        <v>149023.78822500003</v>
      </c>
      <c r="X216" s="22"/>
      <c r="Y216" s="23">
        <f t="shared" si="31"/>
        <v>615200.76677500003</v>
      </c>
      <c r="Z216" s="1">
        <f>IFERROR(VLOOKUP(A216,'NETOS SAC'!A:R,18,FALSE),0)</f>
        <v>615201</v>
      </c>
      <c r="AA216" s="1">
        <f t="shared" si="32"/>
        <v>-0.23322499997448176</v>
      </c>
    </row>
    <row r="217" spans="1:27" x14ac:dyDescent="0.25">
      <c r="A217" s="86">
        <v>7189</v>
      </c>
      <c r="B217" s="85">
        <v>7189</v>
      </c>
      <c r="C217" s="85">
        <f t="shared" si="30"/>
        <v>0</v>
      </c>
      <c r="D217" s="85" t="s">
        <v>1056</v>
      </c>
      <c r="E217" s="85" t="s">
        <v>1238</v>
      </c>
      <c r="F217" s="85" t="s">
        <v>1549</v>
      </c>
      <c r="G217" s="87">
        <v>45330</v>
      </c>
      <c r="H217" s="42">
        <f>IFERROR(VLOOKUP(A217,JULIO!A:D,4,FALSE),0)</f>
        <v>812548.1</v>
      </c>
      <c r="I217" s="42">
        <f>IFERROR(VLOOKUP(A217,AGOSTO!A:D,4,FALSE),0)</f>
        <v>829566.4</v>
      </c>
      <c r="J217" s="42">
        <f>IFERROR(VLOOKUP(A217,'AJ AGO'!A:D,4,FALSE),0)</f>
        <v>0</v>
      </c>
      <c r="K217" s="42">
        <f t="shared" si="33"/>
        <v>829566.4</v>
      </c>
      <c r="L217" s="42">
        <f>IFERROR(VLOOKUP(A217,SEPTIEMBRE!A:D,4,FALSE),0)</f>
        <v>808561</v>
      </c>
      <c r="M217" s="42">
        <f>IFERROR(VLOOKUP(A217,OCTUBRE!A:D,4,FALSE),0)</f>
        <v>930937.8</v>
      </c>
      <c r="N217" s="42">
        <f>IFERROR(VLOOKUP(A217,'AJ OCT'!A:D,4,FALSE),0)</f>
        <v>37237.32</v>
      </c>
      <c r="O217" s="42">
        <f t="shared" si="34"/>
        <v>968175.12</v>
      </c>
      <c r="P217" s="42">
        <f>IFERROR(VLOOKUP(A217,NOVIEMBRE!A:D,4,FALSE),0)</f>
        <v>835650.4</v>
      </c>
      <c r="Q217" s="42">
        <f>IFERROR(VLOOKUP(A217,'AJ NOVIEMBRE'!A:D,4,FALSE),0)</f>
        <v>18272.169999999998</v>
      </c>
      <c r="R217" s="42">
        <f t="shared" si="35"/>
        <v>853922.57000000007</v>
      </c>
      <c r="S217" s="42"/>
      <c r="T217" s="42">
        <f t="shared" si="36"/>
        <v>968175.12</v>
      </c>
      <c r="U217" s="14">
        <f t="shared" si="37"/>
        <v>184</v>
      </c>
      <c r="V217" s="10">
        <f t="shared" si="38"/>
        <v>484087.56</v>
      </c>
      <c r="W217" s="24">
        <f t="shared" si="39"/>
        <v>94397.074200000003</v>
      </c>
      <c r="X217" s="22"/>
      <c r="Y217" s="23">
        <f t="shared" si="31"/>
        <v>389690.48580000002</v>
      </c>
      <c r="Z217" s="1">
        <f>IFERROR(VLOOKUP(A217,'NETOS SAC'!A:R,18,FALSE),0)</f>
        <v>389690</v>
      </c>
      <c r="AA217" s="1">
        <f t="shared" si="32"/>
        <v>0.48580000002402812</v>
      </c>
    </row>
    <row r="218" spans="1:27" x14ac:dyDescent="0.25">
      <c r="A218" s="86">
        <v>7190</v>
      </c>
      <c r="B218" s="85">
        <v>7190</v>
      </c>
      <c r="C218" s="85">
        <f t="shared" si="30"/>
        <v>0</v>
      </c>
      <c r="D218" s="85" t="s">
        <v>885</v>
      </c>
      <c r="E218" s="85" t="s">
        <v>1239</v>
      </c>
      <c r="F218" s="85" t="s">
        <v>1572</v>
      </c>
      <c r="G218" s="87">
        <v>45330</v>
      </c>
      <c r="H218" s="42">
        <f>IFERROR(VLOOKUP(A218,JULIO!A:D,4,FALSE),0)</f>
        <v>686186.3</v>
      </c>
      <c r="I218" s="42">
        <f>IFERROR(VLOOKUP(A218,AGOSTO!A:D,4,FALSE),0)</f>
        <v>753832.2</v>
      </c>
      <c r="J218" s="42">
        <f>IFERROR(VLOOKUP(A218,'AJ AGO'!A:D,4,FALSE),0)</f>
        <v>0</v>
      </c>
      <c r="K218" s="42">
        <f t="shared" si="33"/>
        <v>753832.2</v>
      </c>
      <c r="L218" s="42">
        <f>IFERROR(VLOOKUP(A218,SEPTIEMBRE!A:D,4,FALSE),0)</f>
        <v>740900</v>
      </c>
      <c r="M218" s="42">
        <f>IFERROR(VLOOKUP(A218,OCTUBRE!A:D,4,FALSE),0)</f>
        <v>831420</v>
      </c>
      <c r="N218" s="42">
        <f>IFERROR(VLOOKUP(A218,'AJ OCT'!A:D,4,FALSE),0)</f>
        <v>33257.07</v>
      </c>
      <c r="O218" s="42">
        <f t="shared" si="34"/>
        <v>864677.07</v>
      </c>
      <c r="P218" s="42">
        <f>IFERROR(VLOOKUP(A218,NOVIEMBRE!A:D,4,FALSE),0)</f>
        <v>743246.9</v>
      </c>
      <c r="Q218" s="42">
        <f>IFERROR(VLOOKUP(A218,'AJ NOVIEMBRE'!A:D,4,FALSE),0)</f>
        <v>16669.47</v>
      </c>
      <c r="R218" s="42">
        <f t="shared" si="35"/>
        <v>759916.37</v>
      </c>
      <c r="S218" s="42"/>
      <c r="T218" s="42">
        <f t="shared" si="36"/>
        <v>864677.07</v>
      </c>
      <c r="U218" s="14">
        <f t="shared" si="37"/>
        <v>184</v>
      </c>
      <c r="V218" s="10">
        <f t="shared" si="38"/>
        <v>432338.53499999997</v>
      </c>
      <c r="W218" s="24">
        <f t="shared" si="39"/>
        <v>84306.014324999996</v>
      </c>
      <c r="X218" s="22"/>
      <c r="Y218" s="23">
        <f t="shared" si="31"/>
        <v>348032.52067499998</v>
      </c>
      <c r="Z218" s="1">
        <f>IFERROR(VLOOKUP(A218,'NETOS SAC'!A:R,18,FALSE),0)</f>
        <v>348033</v>
      </c>
      <c r="AA218" s="1">
        <f t="shared" si="32"/>
        <v>-0.47932500002207235</v>
      </c>
    </row>
    <row r="219" spans="1:27" x14ac:dyDescent="0.25">
      <c r="A219" s="86">
        <v>7193</v>
      </c>
      <c r="B219" s="85">
        <v>7193</v>
      </c>
      <c r="C219" s="85">
        <f t="shared" si="30"/>
        <v>0</v>
      </c>
      <c r="D219" s="85" t="s">
        <v>788</v>
      </c>
      <c r="E219" s="85" t="s">
        <v>1243</v>
      </c>
      <c r="F219" s="85" t="s">
        <v>1604</v>
      </c>
      <c r="G219" s="87">
        <v>45330</v>
      </c>
      <c r="H219" s="42">
        <f>IFERROR(VLOOKUP(A219,JULIO!A:D,4,FALSE),0)</f>
        <v>1323946.74</v>
      </c>
      <c r="I219" s="42">
        <f>IFERROR(VLOOKUP(A219,AGOSTO!A:D,4,FALSE),0)</f>
        <v>1044022.0399999999</v>
      </c>
      <c r="J219" s="42">
        <f>IFERROR(VLOOKUP(A219,'AJ AGO'!A:D,4,FALSE),0)</f>
        <v>0</v>
      </c>
      <c r="K219" s="42">
        <f t="shared" si="33"/>
        <v>1044022.0399999999</v>
      </c>
      <c r="L219" s="42">
        <f>IFERROR(VLOOKUP(A219,SEPTIEMBRE!A:D,4,FALSE),0)</f>
        <v>975266.03</v>
      </c>
      <c r="M219" s="42">
        <f>IFERROR(VLOOKUP(A219,OCTUBRE!A:D,4,FALSE),0)</f>
        <v>1044552.31</v>
      </c>
      <c r="N219" s="42">
        <f>IFERROR(VLOOKUP(A219,'AJ OCT'!A:D,4,FALSE),0)</f>
        <v>41782.509999999995</v>
      </c>
      <c r="O219" s="42">
        <f t="shared" si="34"/>
        <v>1086334.82</v>
      </c>
      <c r="P219" s="42">
        <f>IFERROR(VLOOKUP(A219,NOVIEMBRE!A:D,4,FALSE),0)</f>
        <v>1020879.54</v>
      </c>
      <c r="Q219" s="42">
        <f>IFERROR(VLOOKUP(A219,'AJ NOVIEMBRE'!A:D,4,FALSE),0)</f>
        <v>22567.8</v>
      </c>
      <c r="R219" s="42">
        <f t="shared" si="35"/>
        <v>1043447.3400000001</v>
      </c>
      <c r="S219" s="42"/>
      <c r="T219" s="42">
        <f t="shared" si="36"/>
        <v>1323946.74</v>
      </c>
      <c r="U219" s="14">
        <f t="shared" si="37"/>
        <v>184</v>
      </c>
      <c r="V219" s="10">
        <f t="shared" si="38"/>
        <v>661973.37</v>
      </c>
      <c r="W219" s="24">
        <f t="shared" si="39"/>
        <v>129084.80715000001</v>
      </c>
      <c r="X219" s="22"/>
      <c r="Y219" s="23">
        <f t="shared" si="31"/>
        <v>532888.56284999999</v>
      </c>
      <c r="Z219" s="1">
        <f>IFERROR(VLOOKUP(A219,'NETOS SAC'!A:R,18,FALSE),0)</f>
        <v>532889</v>
      </c>
      <c r="AA219" s="1">
        <f t="shared" si="32"/>
        <v>-0.43715000001247972</v>
      </c>
    </row>
    <row r="220" spans="1:27" s="101" customFormat="1" x14ac:dyDescent="0.25">
      <c r="A220" s="92">
        <v>7196</v>
      </c>
      <c r="B220" s="93">
        <v>7196</v>
      </c>
      <c r="C220" s="93">
        <f t="shared" si="30"/>
        <v>0</v>
      </c>
      <c r="D220" s="93" t="s">
        <v>1247</v>
      </c>
      <c r="E220" s="93" t="s">
        <v>1248</v>
      </c>
      <c r="F220" s="93" t="s">
        <v>1549</v>
      </c>
      <c r="G220" s="94">
        <v>45338</v>
      </c>
      <c r="H220" s="95">
        <f>IFERROR(VLOOKUP(A220,JULIO!A:D,4,FALSE),0)</f>
        <v>1583515.5</v>
      </c>
      <c r="I220" s="95">
        <f>IFERROR(VLOOKUP(A220,AGOSTO!A:D,4,FALSE),0)</f>
        <v>1103363.54</v>
      </c>
      <c r="J220" s="95">
        <f>IFERROR(VLOOKUP(A220,'AJ AGO'!A:D,4,FALSE),0)</f>
        <v>0</v>
      </c>
      <c r="K220" s="95">
        <f t="shared" si="33"/>
        <v>1103363.54</v>
      </c>
      <c r="L220" s="95">
        <f>IFERROR(VLOOKUP(A220,SEPTIEMBRE!A:D,4,FALSE),0)</f>
        <v>1221698.0699999998</v>
      </c>
      <c r="M220" s="95">
        <f>IFERROR(VLOOKUP(A220,OCTUBRE!A:D,4,FALSE),0)</f>
        <v>1251058.26</v>
      </c>
      <c r="N220" s="95">
        <f>IFERROR(VLOOKUP(A220,'AJ OCT'!A:D,4,FALSE),0)</f>
        <v>50042.25</v>
      </c>
      <c r="O220" s="95">
        <f t="shared" si="34"/>
        <v>1301100.51</v>
      </c>
      <c r="P220" s="95">
        <f>IFERROR(VLOOKUP(A220,NOVIEMBRE!A:D,4,FALSE),0)</f>
        <v>1139712.93</v>
      </c>
      <c r="Q220" s="95">
        <f>IFERROR(VLOOKUP(A220,'AJ NOVIEMBRE'!A:D,4,FALSE),0)</f>
        <v>24650.86</v>
      </c>
      <c r="R220" s="95">
        <f t="shared" si="35"/>
        <v>1164363.79</v>
      </c>
      <c r="S220" s="95"/>
      <c r="T220" s="95">
        <f t="shared" si="36"/>
        <v>1583515.5</v>
      </c>
      <c r="U220" s="96">
        <f t="shared" si="37"/>
        <v>184</v>
      </c>
      <c r="V220" s="97">
        <f t="shared" si="38"/>
        <v>791757.75</v>
      </c>
      <c r="W220" s="98">
        <f t="shared" si="39"/>
        <v>154392.76125000001</v>
      </c>
      <c r="X220" s="99"/>
      <c r="Y220" s="100">
        <f t="shared" si="31"/>
        <v>637364.98875000002</v>
      </c>
      <c r="Z220" s="97">
        <f>IFERROR(VLOOKUP(A220,'NETOS SAC'!A:R,18,FALSE),0)</f>
        <v>637365</v>
      </c>
      <c r="AA220" s="97">
        <f t="shared" si="32"/>
        <v>-1.1249999981373549E-2</v>
      </c>
    </row>
    <row r="221" spans="1:27" x14ac:dyDescent="0.25">
      <c r="A221" s="86">
        <v>7205</v>
      </c>
      <c r="B221" s="85">
        <v>7205</v>
      </c>
      <c r="C221" s="85">
        <f t="shared" si="30"/>
        <v>0</v>
      </c>
      <c r="D221" s="85" t="s">
        <v>1253</v>
      </c>
      <c r="E221" s="85" t="s">
        <v>1254</v>
      </c>
      <c r="F221" s="85" t="s">
        <v>1549</v>
      </c>
      <c r="G221" s="87">
        <v>45338</v>
      </c>
      <c r="H221" s="42">
        <f>IFERROR(VLOOKUP(A221,JULIO!A:D,4,FALSE),0)</f>
        <v>706911</v>
      </c>
      <c r="I221" s="42">
        <f>IFERROR(VLOOKUP(A221,AGOSTO!A:D,4,FALSE),0)</f>
        <v>854736.2</v>
      </c>
      <c r="J221" s="42">
        <f>IFERROR(VLOOKUP(A221,'AJ AGO'!A:D,4,FALSE),0)</f>
        <v>0</v>
      </c>
      <c r="K221" s="42">
        <f t="shared" si="33"/>
        <v>854736.2</v>
      </c>
      <c r="L221" s="42">
        <f>IFERROR(VLOOKUP(A221,SEPTIEMBRE!A:D,4,FALSE),0)</f>
        <v>946403</v>
      </c>
      <c r="M221" s="42">
        <f>IFERROR(VLOOKUP(A221,OCTUBRE!A:D,4,FALSE),0)</f>
        <v>1068779.8</v>
      </c>
      <c r="N221" s="42">
        <f>IFERROR(VLOOKUP(A221,'AJ OCT'!A:D,4,FALSE),0)</f>
        <v>42751.49</v>
      </c>
      <c r="O221" s="42">
        <f t="shared" si="34"/>
        <v>1111531.29</v>
      </c>
      <c r="P221" s="42">
        <f>IFERROR(VLOOKUP(A221,NOVIEMBRE!A:D,4,FALSE),0)</f>
        <v>1564721.58</v>
      </c>
      <c r="Q221" s="42">
        <f>IFERROR(VLOOKUP(A221,'AJ NOVIEMBRE'!A:D,4,FALSE),0)</f>
        <v>19703.169999999998</v>
      </c>
      <c r="R221" s="42">
        <f t="shared" si="35"/>
        <v>1584424.75</v>
      </c>
      <c r="S221" s="42"/>
      <c r="T221" s="42">
        <f t="shared" si="36"/>
        <v>1584424.75</v>
      </c>
      <c r="U221" s="14">
        <f t="shared" si="37"/>
        <v>184</v>
      </c>
      <c r="V221" s="10">
        <f t="shared" si="38"/>
        <v>792212.375</v>
      </c>
      <c r="W221" s="24">
        <f t="shared" si="39"/>
        <v>154481.41312499999</v>
      </c>
      <c r="X221" s="22"/>
      <c r="Y221" s="23">
        <f t="shared" si="31"/>
        <v>637730.96187500004</v>
      </c>
      <c r="Z221" s="1">
        <f>IFERROR(VLOOKUP(A221,'NETOS SAC'!A:R,18,FALSE),0)</f>
        <v>637731</v>
      </c>
      <c r="AA221" s="1">
        <f t="shared" si="32"/>
        <v>-3.8124999962747097E-2</v>
      </c>
    </row>
    <row r="222" spans="1:27" x14ac:dyDescent="0.25">
      <c r="A222" s="86">
        <v>7212</v>
      </c>
      <c r="B222" s="85">
        <v>7212</v>
      </c>
      <c r="C222" s="85">
        <f t="shared" si="30"/>
        <v>0</v>
      </c>
      <c r="D222" s="85" t="s">
        <v>809</v>
      </c>
      <c r="E222" s="85" t="s">
        <v>1258</v>
      </c>
      <c r="F222" s="85" t="s">
        <v>1604</v>
      </c>
      <c r="G222" s="87">
        <v>45356</v>
      </c>
      <c r="H222" s="42">
        <f>IFERROR(VLOOKUP(A222,JULIO!A:D,4,FALSE),0)</f>
        <v>1036090.3</v>
      </c>
      <c r="I222" s="42">
        <f>IFERROR(VLOOKUP(A222,AGOSTO!A:D,4,FALSE),0)</f>
        <v>939734.27999999991</v>
      </c>
      <c r="J222" s="42">
        <f>IFERROR(VLOOKUP(A222,'AJ AGO'!A:D,4,FALSE),0)</f>
        <v>0</v>
      </c>
      <c r="K222" s="42">
        <f t="shared" si="33"/>
        <v>939734.27999999991</v>
      </c>
      <c r="L222" s="42">
        <f>IFERROR(VLOOKUP(A222,SEPTIEMBRE!A:D,4,FALSE),0)</f>
        <v>926358.72</v>
      </c>
      <c r="M222" s="42">
        <f>IFERROR(VLOOKUP(A222,OCTUBRE!A:D,4,FALSE),0)</f>
        <v>945399.27999999991</v>
      </c>
      <c r="N222" s="42">
        <f>IFERROR(VLOOKUP(A222,'AJ OCT'!A:D,4,FALSE),0)</f>
        <v>37816.11</v>
      </c>
      <c r="O222" s="42">
        <f t="shared" si="34"/>
        <v>983215.3899999999</v>
      </c>
      <c r="P222" s="42">
        <f>IFERROR(VLOOKUP(A222,NOVIEMBRE!A:D,4,FALSE),0)</f>
        <v>703111.42999999993</v>
      </c>
      <c r="Q222" s="42">
        <f>IFERROR(VLOOKUP(A222,'AJ NOVIEMBRE'!A:D,4,FALSE),0)</f>
        <v>15263.279999999999</v>
      </c>
      <c r="R222" s="42">
        <f t="shared" si="35"/>
        <v>718374.71</v>
      </c>
      <c r="S222" s="42"/>
      <c r="T222" s="42">
        <f t="shared" si="36"/>
        <v>1036090.3</v>
      </c>
      <c r="U222" s="14">
        <f t="shared" si="37"/>
        <v>184</v>
      </c>
      <c r="V222" s="10">
        <f t="shared" si="38"/>
        <v>518045.15</v>
      </c>
      <c r="W222" s="24">
        <f t="shared" si="39"/>
        <v>101018.80425</v>
      </c>
      <c r="X222" s="22"/>
      <c r="Y222" s="23">
        <f t="shared" si="31"/>
        <v>417026.34575000004</v>
      </c>
      <c r="Z222" s="1">
        <f>IFERROR(VLOOKUP(A222,'NETOS SAC'!A:R,18,FALSE),0)</f>
        <v>417026</v>
      </c>
      <c r="AA222" s="1">
        <f t="shared" si="32"/>
        <v>0.34575000003678724</v>
      </c>
    </row>
    <row r="223" spans="1:27" x14ac:dyDescent="0.25">
      <c r="A223" s="86">
        <v>7218</v>
      </c>
      <c r="B223" s="85">
        <v>7218</v>
      </c>
      <c r="C223" s="85">
        <f t="shared" si="30"/>
        <v>0</v>
      </c>
      <c r="D223" s="85" t="s">
        <v>876</v>
      </c>
      <c r="E223" s="85" t="s">
        <v>1261</v>
      </c>
      <c r="F223" s="85" t="s">
        <v>1549</v>
      </c>
      <c r="G223" s="87">
        <v>45352</v>
      </c>
      <c r="H223" s="42">
        <f>IFERROR(VLOOKUP(A223,JULIO!A:D,4,FALSE),0)</f>
        <v>1855688.67</v>
      </c>
      <c r="I223" s="42">
        <f>IFERROR(VLOOKUP(A223,AGOSTO!A:D,4,FALSE),0)</f>
        <v>2118244.44</v>
      </c>
      <c r="J223" s="42">
        <f>IFERROR(VLOOKUP(A223,'AJ AGO'!A:D,4,FALSE),0)</f>
        <v>0</v>
      </c>
      <c r="K223" s="42">
        <f t="shared" si="33"/>
        <v>2118244.44</v>
      </c>
      <c r="L223" s="42">
        <f>IFERROR(VLOOKUP(A223,SEPTIEMBRE!A:D,4,FALSE),0)</f>
        <v>1515118.92</v>
      </c>
      <c r="M223" s="42">
        <f>IFERROR(VLOOKUP(A223,OCTUBRE!A:D,4,FALSE),0)</f>
        <v>2248411.46</v>
      </c>
      <c r="N223" s="42">
        <f>IFERROR(VLOOKUP(A223,'AJ OCT'!A:D,4,FALSE),0)</f>
        <v>89936.61</v>
      </c>
      <c r="O223" s="42">
        <f t="shared" si="34"/>
        <v>2338348.0699999998</v>
      </c>
      <c r="P223" s="42">
        <f>IFERROR(VLOOKUP(A223,NOVIEMBRE!A:D,4,FALSE),0)</f>
        <v>1908844.69</v>
      </c>
      <c r="Q223" s="42">
        <f>IFERROR(VLOOKUP(A223,'AJ NOVIEMBRE'!A:D,4,FALSE),0)</f>
        <v>26141.63</v>
      </c>
      <c r="R223" s="42">
        <f t="shared" si="35"/>
        <v>1934986.3199999998</v>
      </c>
      <c r="S223" s="42"/>
      <c r="T223" s="42">
        <f t="shared" si="36"/>
        <v>2338348.0699999998</v>
      </c>
      <c r="U223" s="14">
        <f t="shared" si="37"/>
        <v>184</v>
      </c>
      <c r="V223" s="10">
        <f t="shared" si="38"/>
        <v>1169174.0349999999</v>
      </c>
      <c r="W223" s="24">
        <f t="shared" si="39"/>
        <v>227988.93682499998</v>
      </c>
      <c r="X223" s="22"/>
      <c r="Y223" s="23">
        <f t="shared" si="31"/>
        <v>941185.09817499993</v>
      </c>
      <c r="Z223" s="1">
        <f>IFERROR(VLOOKUP(A223,'NETOS SAC'!A:R,18,FALSE),0)</f>
        <v>941185</v>
      </c>
      <c r="AA223" s="1">
        <f t="shared" si="32"/>
        <v>9.8174999933689833E-2</v>
      </c>
    </row>
    <row r="224" spans="1:27" x14ac:dyDescent="0.25">
      <c r="A224" s="86">
        <v>7219</v>
      </c>
      <c r="B224" s="85">
        <v>7219</v>
      </c>
      <c r="C224" s="85">
        <f t="shared" si="30"/>
        <v>0</v>
      </c>
      <c r="D224" s="85" t="s">
        <v>1262</v>
      </c>
      <c r="E224" s="85" t="s">
        <v>1263</v>
      </c>
      <c r="F224" s="85" t="s">
        <v>1572</v>
      </c>
      <c r="G224" s="87">
        <v>45352</v>
      </c>
      <c r="H224" s="42">
        <f>IFERROR(VLOOKUP(A224,JULIO!A:D,4,FALSE),0)</f>
        <v>1744068.68</v>
      </c>
      <c r="I224" s="42">
        <f>IFERROR(VLOOKUP(A224,AGOSTO!A:D,4,FALSE),0)</f>
        <v>1661192.63</v>
      </c>
      <c r="J224" s="42">
        <f>IFERROR(VLOOKUP(A224,'AJ AGO'!A:D,4,FALSE),0)</f>
        <v>17438.849999999999</v>
      </c>
      <c r="K224" s="42">
        <f t="shared" si="33"/>
        <v>1678631.48</v>
      </c>
      <c r="L224" s="42">
        <f>IFERROR(VLOOKUP(A224,SEPTIEMBRE!A:D,4,FALSE),0)</f>
        <v>1671442.5</v>
      </c>
      <c r="M224" s="42">
        <f>IFERROR(VLOOKUP(A224,OCTUBRE!A:D,4,FALSE),0)</f>
        <v>1980202.5</v>
      </c>
      <c r="N224" s="42">
        <f>IFERROR(VLOOKUP(A224,'AJ OCT'!A:D,4,FALSE),0)</f>
        <v>79207.58</v>
      </c>
      <c r="O224" s="42">
        <f t="shared" si="34"/>
        <v>2059410.08</v>
      </c>
      <c r="P224" s="42">
        <f>IFERROR(VLOOKUP(A224,NOVIEMBRE!A:D,4,FALSE),0)</f>
        <v>2258038.5</v>
      </c>
      <c r="Q224" s="42">
        <f>IFERROR(VLOOKUP(A224,'AJ NOVIEMBRE'!A:D,4,FALSE),0)</f>
        <v>48626.21</v>
      </c>
      <c r="R224" s="42">
        <f t="shared" si="35"/>
        <v>2306664.71</v>
      </c>
      <c r="S224" s="42"/>
      <c r="T224" s="42">
        <f t="shared" si="36"/>
        <v>2306664.71</v>
      </c>
      <c r="U224" s="14">
        <f t="shared" si="37"/>
        <v>184</v>
      </c>
      <c r="V224" s="10">
        <f t="shared" si="38"/>
        <v>1153332.355</v>
      </c>
      <c r="W224" s="24">
        <f t="shared" si="39"/>
        <v>224899.809225</v>
      </c>
      <c r="X224" s="22"/>
      <c r="Y224" s="23">
        <f t="shared" si="31"/>
        <v>928432.54577500001</v>
      </c>
      <c r="Z224" s="1">
        <f>IFERROR(VLOOKUP(A224,'NETOS SAC'!A:R,18,FALSE),0)</f>
        <v>928433</v>
      </c>
      <c r="AA224" s="1">
        <f t="shared" si="32"/>
        <v>-0.45422499999403954</v>
      </c>
    </row>
    <row r="225" spans="1:27" x14ac:dyDescent="0.25">
      <c r="A225" s="86">
        <v>7220</v>
      </c>
      <c r="B225" s="85">
        <v>7220</v>
      </c>
      <c r="C225" s="85">
        <f t="shared" si="30"/>
        <v>0</v>
      </c>
      <c r="D225" s="85" t="s">
        <v>1264</v>
      </c>
      <c r="E225" s="85" t="s">
        <v>1265</v>
      </c>
      <c r="F225" s="85" t="s">
        <v>1572</v>
      </c>
      <c r="G225" s="87">
        <v>45352</v>
      </c>
      <c r="H225" s="42">
        <f>IFERROR(VLOOKUP(A225,JULIO!A:D,4,FALSE),0)</f>
        <v>987972</v>
      </c>
      <c r="I225" s="42">
        <f>IFERROR(VLOOKUP(A225,AGOSTO!A:D,4,FALSE),0)</f>
        <v>1643613.06</v>
      </c>
      <c r="J225" s="42">
        <f>IFERROR(VLOOKUP(A225,'AJ AGO'!A:D,4,FALSE),0)</f>
        <v>17438.849999999999</v>
      </c>
      <c r="K225" s="42">
        <f t="shared" si="33"/>
        <v>1661051.9100000001</v>
      </c>
      <c r="L225" s="42">
        <f>IFERROR(VLOOKUP(A225,SEPTIEMBRE!A:D,4,FALSE),0)</f>
        <v>718270</v>
      </c>
      <c r="M225" s="42">
        <f>IFERROR(VLOOKUP(A225,OCTUBRE!A:D,4,FALSE),0)</f>
        <v>792360</v>
      </c>
      <c r="N225" s="42">
        <f>IFERROR(VLOOKUP(A225,'AJ OCT'!A:D,4,FALSE),0)</f>
        <v>31694.410000000003</v>
      </c>
      <c r="O225" s="42">
        <f t="shared" si="34"/>
        <v>824054.41</v>
      </c>
      <c r="P225" s="42">
        <f>IFERROR(VLOOKUP(A225,NOVIEMBRE!A:D,4,FALSE),0)</f>
        <v>711196.8</v>
      </c>
      <c r="Q225" s="42">
        <f>IFERROR(VLOOKUP(A225,'AJ NOVIEMBRE'!A:D,4,FALSE),0)</f>
        <v>15552.75</v>
      </c>
      <c r="R225" s="42">
        <f t="shared" si="35"/>
        <v>726749.55</v>
      </c>
      <c r="S225" s="42"/>
      <c r="T225" s="42">
        <f t="shared" si="36"/>
        <v>1661051.9100000001</v>
      </c>
      <c r="U225" s="14">
        <f t="shared" si="37"/>
        <v>184</v>
      </c>
      <c r="V225" s="10">
        <f t="shared" si="38"/>
        <v>830525.95499999996</v>
      </c>
      <c r="W225" s="24">
        <f t="shared" si="39"/>
        <v>161952.56122499998</v>
      </c>
      <c r="X225" s="22"/>
      <c r="Y225" s="23">
        <f t="shared" si="31"/>
        <v>668573.393775</v>
      </c>
      <c r="Z225" s="1">
        <f>IFERROR(VLOOKUP(A225,'NETOS SAC'!A:R,18,FALSE),0)</f>
        <v>668573</v>
      </c>
      <c r="AA225" s="1">
        <f t="shared" si="32"/>
        <v>0.39377500000409782</v>
      </c>
    </row>
    <row r="226" spans="1:27" x14ac:dyDescent="0.25">
      <c r="A226" s="86">
        <v>7224</v>
      </c>
      <c r="B226" s="85">
        <v>7224</v>
      </c>
      <c r="C226" s="85">
        <f t="shared" si="30"/>
        <v>0</v>
      </c>
      <c r="D226" s="85" t="s">
        <v>1271</v>
      </c>
      <c r="E226" s="85" t="s">
        <v>827</v>
      </c>
      <c r="F226" s="85" t="s">
        <v>1549</v>
      </c>
      <c r="G226" s="87">
        <v>45352</v>
      </c>
      <c r="H226" s="42">
        <f>IFERROR(VLOOKUP(A226,JULIO!A:D,4,FALSE),0)</f>
        <v>1124244</v>
      </c>
      <c r="I226" s="42">
        <f>IFERROR(VLOOKUP(A226,AGOSTO!A:D,4,FALSE),0)</f>
        <v>1583039.05</v>
      </c>
      <c r="J226" s="42">
        <f>IFERROR(VLOOKUP(A226,'AJ AGO'!A:D,4,FALSE),0)</f>
        <v>17438.849999999999</v>
      </c>
      <c r="K226" s="42">
        <f t="shared" si="33"/>
        <v>1600477.9000000001</v>
      </c>
      <c r="L226" s="42">
        <f>IFERROR(VLOOKUP(A226,SEPTIEMBRE!A:D,4,FALSE),0)</f>
        <v>1617037.5</v>
      </c>
      <c r="M226" s="42">
        <f>IFERROR(VLOOKUP(A226,OCTUBRE!A:D,4,FALSE),0)</f>
        <v>1898130</v>
      </c>
      <c r="N226" s="42">
        <f>IFERROR(VLOOKUP(A226,'AJ OCT'!A:D,4,FALSE),0)</f>
        <v>75925.430000000008</v>
      </c>
      <c r="O226" s="42">
        <f t="shared" si="34"/>
        <v>1974055.43</v>
      </c>
      <c r="P226" s="42">
        <f>IFERROR(VLOOKUP(A226,NOVIEMBRE!A:D,4,FALSE),0)</f>
        <v>1583346.64</v>
      </c>
      <c r="Q226" s="42">
        <f>IFERROR(VLOOKUP(A226,'AJ NOVIEMBRE'!A:D,4,FALSE),0)</f>
        <v>24603.7</v>
      </c>
      <c r="R226" s="42">
        <f t="shared" si="35"/>
        <v>1607950.3399999999</v>
      </c>
      <c r="S226" s="42"/>
      <c r="T226" s="42">
        <f t="shared" si="36"/>
        <v>1974055.43</v>
      </c>
      <c r="U226" s="14">
        <f t="shared" si="37"/>
        <v>184</v>
      </c>
      <c r="V226" s="10">
        <f t="shared" si="38"/>
        <v>987027.71499999997</v>
      </c>
      <c r="W226" s="24">
        <f t="shared" si="39"/>
        <v>192470.40442499999</v>
      </c>
      <c r="X226" s="22"/>
      <c r="Y226" s="23">
        <f t="shared" si="31"/>
        <v>794557.31057500001</v>
      </c>
      <c r="Z226" s="1">
        <f>IFERROR(VLOOKUP(A226,'NETOS SAC'!A:R,18,FALSE),0)</f>
        <v>794557</v>
      </c>
      <c r="AA226" s="1">
        <f t="shared" si="32"/>
        <v>0.31057500001043081</v>
      </c>
    </row>
    <row r="227" spans="1:27" x14ac:dyDescent="0.25">
      <c r="A227" s="86">
        <v>7225</v>
      </c>
      <c r="B227" s="85">
        <v>7225</v>
      </c>
      <c r="C227" s="85">
        <f t="shared" si="30"/>
        <v>0</v>
      </c>
      <c r="D227" s="85" t="s">
        <v>967</v>
      </c>
      <c r="E227" s="85" t="s">
        <v>1272</v>
      </c>
      <c r="F227" s="85" t="s">
        <v>1549</v>
      </c>
      <c r="G227" s="87">
        <v>45369</v>
      </c>
      <c r="H227" s="42">
        <f>IFERROR(VLOOKUP(A227,JULIO!A:D,4,FALSE),0)</f>
        <v>867970.1</v>
      </c>
      <c r="I227" s="42">
        <f>IFERROR(VLOOKUP(A227,AGOSTO!A:D,4,FALSE),0)</f>
        <v>829566.4</v>
      </c>
      <c r="J227" s="42">
        <f>IFERROR(VLOOKUP(A227,'AJ AGO'!A:D,4,FALSE),0)</f>
        <v>0</v>
      </c>
      <c r="K227" s="42">
        <f t="shared" si="33"/>
        <v>829566.4</v>
      </c>
      <c r="L227" s="42">
        <f>IFERROR(VLOOKUP(A227,SEPTIEMBRE!A:D,4,FALSE),0)</f>
        <v>869077</v>
      </c>
      <c r="M227" s="42">
        <f>IFERROR(VLOOKUP(A227,OCTUBRE!A:D,4,FALSE),0)</f>
        <v>976156.7</v>
      </c>
      <c r="N227" s="42">
        <f>IFERROR(VLOOKUP(A227,'AJ OCT'!A:D,4,FALSE),0)</f>
        <v>39046</v>
      </c>
      <c r="O227" s="42">
        <f t="shared" si="34"/>
        <v>1015202.7</v>
      </c>
      <c r="P227" s="42">
        <f>IFERROR(VLOOKUP(A227,NOVIEMBRE!A:D,4,FALSE),0)</f>
        <v>841702</v>
      </c>
      <c r="Q227" s="42">
        <f>IFERROR(VLOOKUP(A227,'AJ NOVIEMBRE'!A:D,4,FALSE),0)</f>
        <v>18587.47</v>
      </c>
      <c r="R227" s="42">
        <f t="shared" si="35"/>
        <v>860289.47</v>
      </c>
      <c r="S227" s="42"/>
      <c r="T227" s="42">
        <f t="shared" si="36"/>
        <v>1015202.7</v>
      </c>
      <c r="U227" s="14">
        <f t="shared" si="37"/>
        <v>184</v>
      </c>
      <c r="V227" s="10">
        <f t="shared" si="38"/>
        <v>507601.35</v>
      </c>
      <c r="W227" s="24">
        <f t="shared" si="39"/>
        <v>98982.263250000004</v>
      </c>
      <c r="X227" s="22"/>
      <c r="Y227" s="23">
        <f t="shared" si="31"/>
        <v>408619.08674999996</v>
      </c>
      <c r="Z227" s="1">
        <f>IFERROR(VLOOKUP(A227,'NETOS SAC'!A:R,18,FALSE),0)</f>
        <v>408619</v>
      </c>
      <c r="AA227" s="1">
        <f t="shared" si="32"/>
        <v>8.6749999958556145E-2</v>
      </c>
    </row>
    <row r="228" spans="1:27" x14ac:dyDescent="0.25">
      <c r="A228" s="86">
        <v>7227</v>
      </c>
      <c r="B228" s="85">
        <v>7227</v>
      </c>
      <c r="C228" s="85">
        <f t="shared" si="30"/>
        <v>0</v>
      </c>
      <c r="D228" s="85" t="s">
        <v>1274</v>
      </c>
      <c r="E228" s="85" t="s">
        <v>1111</v>
      </c>
      <c r="F228" s="85" t="s">
        <v>1549</v>
      </c>
      <c r="G228" s="87">
        <v>45376</v>
      </c>
      <c r="H228" s="42">
        <f>IFERROR(VLOOKUP(A228,JULIO!A:D,4,FALSE),0)</f>
        <v>776215.9</v>
      </c>
      <c r="I228" s="42">
        <f>IFERROR(VLOOKUP(A228,AGOSTO!A:D,4,FALSE),0)</f>
        <v>749711.3</v>
      </c>
      <c r="J228" s="42">
        <f>IFERROR(VLOOKUP(A228,'AJ AGO'!A:D,4,FALSE),0)</f>
        <v>0</v>
      </c>
      <c r="K228" s="42">
        <f t="shared" si="33"/>
        <v>749711.3</v>
      </c>
      <c r="L228" s="42">
        <f>IFERROR(VLOOKUP(A228,SEPTIEMBRE!A:D,4,FALSE),0)</f>
        <v>832767.4</v>
      </c>
      <c r="M228" s="42">
        <f>IFERROR(VLOOKUP(A228,OCTUBRE!A:D,4,FALSE),0)</f>
        <v>858991</v>
      </c>
      <c r="N228" s="42">
        <f>IFERROR(VLOOKUP(A228,'AJ OCT'!A:D,4,FALSE),0)</f>
        <v>34360.130000000005</v>
      </c>
      <c r="O228" s="42">
        <f t="shared" si="34"/>
        <v>893351.13</v>
      </c>
      <c r="P228" s="42">
        <f>IFERROR(VLOOKUP(A228,NOVIEMBRE!A:D,4,FALSE),0)</f>
        <v>771100</v>
      </c>
      <c r="Q228" s="42">
        <f>IFERROR(VLOOKUP(A228,'AJ NOVIEMBRE'!A:D,4,FALSE),0)</f>
        <v>15575.21</v>
      </c>
      <c r="R228" s="42">
        <f t="shared" si="35"/>
        <v>786675.21</v>
      </c>
      <c r="S228" s="42"/>
      <c r="T228" s="42">
        <f t="shared" si="36"/>
        <v>893351.13</v>
      </c>
      <c r="U228" s="14">
        <f t="shared" si="37"/>
        <v>184</v>
      </c>
      <c r="V228" s="10">
        <f t="shared" si="38"/>
        <v>446675.565</v>
      </c>
      <c r="W228" s="24">
        <f t="shared" si="39"/>
        <v>87101.735175000009</v>
      </c>
      <c r="X228" s="22"/>
      <c r="Y228" s="23">
        <f t="shared" si="31"/>
        <v>359573.82982500002</v>
      </c>
      <c r="Z228" s="1">
        <f>IFERROR(VLOOKUP(A228,'NETOS SAC'!A:R,18,FALSE),0)</f>
        <v>359574</v>
      </c>
      <c r="AA228" s="1">
        <f t="shared" si="32"/>
        <v>-0.17017499997746199</v>
      </c>
    </row>
    <row r="229" spans="1:27" x14ac:dyDescent="0.25">
      <c r="A229" s="86">
        <v>7238</v>
      </c>
      <c r="B229" s="85">
        <v>7238</v>
      </c>
      <c r="C229" s="85">
        <f t="shared" si="30"/>
        <v>0</v>
      </c>
      <c r="D229" s="85" t="s">
        <v>1284</v>
      </c>
      <c r="E229" s="85" t="s">
        <v>1285</v>
      </c>
      <c r="F229" s="85" t="s">
        <v>1549</v>
      </c>
      <c r="G229" s="87">
        <v>45400</v>
      </c>
      <c r="H229" s="42">
        <f>IFERROR(VLOOKUP(A229,JULIO!A:D,4,FALSE),0)</f>
        <v>1626535</v>
      </c>
      <c r="I229" s="42">
        <f>IFERROR(VLOOKUP(A229,AGOSTO!A:D,4,FALSE),0)</f>
        <v>921275.15</v>
      </c>
      <c r="J229" s="42">
        <f>IFERROR(VLOOKUP(A229,'AJ AGO'!A:D,4,FALSE),0)</f>
        <v>0</v>
      </c>
      <c r="K229" s="42">
        <f t="shared" si="33"/>
        <v>921275.15</v>
      </c>
      <c r="L229" s="42">
        <f>IFERROR(VLOOKUP(A229,SEPTIEMBRE!A:D,4,FALSE),0)</f>
        <v>1043909.16</v>
      </c>
      <c r="M229" s="42">
        <f>IFERROR(VLOOKUP(A229,OCTUBRE!A:D,4,FALSE),0)</f>
        <v>1060351.71</v>
      </c>
      <c r="N229" s="42">
        <f>IFERROR(VLOOKUP(A229,'AJ OCT'!A:D,4,FALSE),0)</f>
        <v>42413.75</v>
      </c>
      <c r="O229" s="42">
        <f t="shared" si="34"/>
        <v>1102765.46</v>
      </c>
      <c r="P229" s="42">
        <f>IFERROR(VLOOKUP(A229,NOVIEMBRE!A:D,4,FALSE),0)</f>
        <v>1000242.05</v>
      </c>
      <c r="Q229" s="42">
        <f>IFERROR(VLOOKUP(A229,'AJ NOVIEMBRE'!A:D,4,FALSE),0)</f>
        <v>18766.5</v>
      </c>
      <c r="R229" s="42">
        <f t="shared" si="35"/>
        <v>1019008.55</v>
      </c>
      <c r="S229" s="42"/>
      <c r="T229" s="42">
        <f t="shared" si="36"/>
        <v>1626535</v>
      </c>
      <c r="U229" s="14">
        <f t="shared" si="37"/>
        <v>184</v>
      </c>
      <c r="V229" s="10">
        <f t="shared" si="38"/>
        <v>813267.5</v>
      </c>
      <c r="W229" s="24">
        <f t="shared" si="39"/>
        <v>158587.16250000001</v>
      </c>
      <c r="X229" s="22"/>
      <c r="Y229" s="23">
        <f t="shared" si="31"/>
        <v>654680.33750000002</v>
      </c>
      <c r="Z229" s="1">
        <f>IFERROR(VLOOKUP(A229,'NETOS SAC'!A:R,18,FALSE),0)</f>
        <v>654680</v>
      </c>
      <c r="AA229" s="1">
        <f t="shared" si="32"/>
        <v>0.33750000002328306</v>
      </c>
    </row>
    <row r="230" spans="1:27" x14ac:dyDescent="0.25">
      <c r="A230" s="89">
        <v>7239</v>
      </c>
      <c r="B230" s="85">
        <v>7239</v>
      </c>
      <c r="C230" s="85">
        <f t="shared" si="30"/>
        <v>0</v>
      </c>
      <c r="D230" s="85" t="s">
        <v>1286</v>
      </c>
      <c r="E230" s="85" t="s">
        <v>1287</v>
      </c>
      <c r="F230" s="85" t="s">
        <v>43</v>
      </c>
      <c r="G230" s="87">
        <v>45405</v>
      </c>
      <c r="H230" s="42">
        <f>IFERROR(VLOOKUP(A230,JULIO!A:D,4,FALSE),0)</f>
        <v>90000</v>
      </c>
      <c r="I230" s="42">
        <f>IFERROR(VLOOKUP(A230,AGOSTO!A:D,4,FALSE),0)</f>
        <v>300000</v>
      </c>
      <c r="J230" s="42">
        <f>IFERROR(VLOOKUP(A230,'AJ AGO'!A:D,4,FALSE),0)</f>
        <v>80000</v>
      </c>
      <c r="K230" s="42">
        <f t="shared" si="33"/>
        <v>380000</v>
      </c>
      <c r="L230" s="42">
        <f>IFERROR(VLOOKUP(A230,SEPTIEMBRE!A:D,4,FALSE),0)</f>
        <v>300000</v>
      </c>
      <c r="M230" s="42">
        <f>IFERROR(VLOOKUP(A230,OCTUBRE!A:D,4,FALSE),0)</f>
        <v>300000</v>
      </c>
      <c r="N230" s="42">
        <f>IFERROR(VLOOKUP(A230,'AJ OCT'!A:D,4,FALSE),0)</f>
        <v>0</v>
      </c>
      <c r="O230" s="42">
        <f t="shared" si="34"/>
        <v>300000</v>
      </c>
      <c r="P230" s="42">
        <f>IFERROR(VLOOKUP(A230,NOVIEMBRE!A:D,4,FALSE),0)</f>
        <v>300000</v>
      </c>
      <c r="Q230" s="42">
        <f>IFERROR(VLOOKUP(A230,'AJ NOVIEMBRE'!A:D,4,FALSE),0)</f>
        <v>0</v>
      </c>
      <c r="R230" s="42">
        <f t="shared" si="35"/>
        <v>300000</v>
      </c>
      <c r="S230" s="42"/>
      <c r="T230" s="42">
        <f t="shared" si="36"/>
        <v>380000</v>
      </c>
      <c r="U230" s="14">
        <f t="shared" si="37"/>
        <v>184</v>
      </c>
      <c r="V230" s="10">
        <f t="shared" si="38"/>
        <v>190000</v>
      </c>
      <c r="W230" s="24">
        <f>V230*0.11</f>
        <v>20900</v>
      </c>
      <c r="X230" s="22"/>
      <c r="Y230" s="23">
        <f t="shared" si="31"/>
        <v>169100</v>
      </c>
      <c r="Z230" s="1">
        <f>IFERROR(VLOOKUP(A230,'NETOS SAC'!A:R,18,FALSE),0)</f>
        <v>169100</v>
      </c>
      <c r="AA230" s="1">
        <f t="shared" si="32"/>
        <v>0</v>
      </c>
    </row>
    <row r="231" spans="1:27" x14ac:dyDescent="0.25">
      <c r="A231" s="86">
        <v>7240</v>
      </c>
      <c r="B231" s="85">
        <v>7240</v>
      </c>
      <c r="C231" s="85">
        <f t="shared" si="30"/>
        <v>0</v>
      </c>
      <c r="D231" s="85" t="s">
        <v>839</v>
      </c>
      <c r="E231" s="85" t="s">
        <v>1289</v>
      </c>
      <c r="F231" s="85" t="s">
        <v>1549</v>
      </c>
      <c r="G231" s="87">
        <v>45400</v>
      </c>
      <c r="H231" s="42">
        <f>IFERROR(VLOOKUP(A231,JULIO!A:D,4,FALSE),0)</f>
        <v>1185970.43</v>
      </c>
      <c r="I231" s="42">
        <f>IFERROR(VLOOKUP(A231,AGOSTO!A:D,4,FALSE),0)</f>
        <v>1069294.96</v>
      </c>
      <c r="J231" s="42">
        <f>IFERROR(VLOOKUP(A231,'AJ AGO'!A:D,4,FALSE),0)</f>
        <v>0</v>
      </c>
      <c r="K231" s="42">
        <f t="shared" si="33"/>
        <v>1069294.96</v>
      </c>
      <c r="L231" s="42">
        <f>IFERROR(VLOOKUP(A231,SEPTIEMBRE!A:D,4,FALSE),0)</f>
        <v>867581.8899999999</v>
      </c>
      <c r="M231" s="42">
        <f>IFERROR(VLOOKUP(A231,OCTUBRE!A:D,4,FALSE),0)</f>
        <v>1192228.2</v>
      </c>
      <c r="N231" s="42">
        <f>IFERROR(VLOOKUP(A231,'AJ OCT'!A:D,4,FALSE),0)</f>
        <v>47689.369999999995</v>
      </c>
      <c r="O231" s="42">
        <f t="shared" si="34"/>
        <v>1239917.5699999998</v>
      </c>
      <c r="P231" s="42">
        <f>IFERROR(VLOOKUP(A231,NOVIEMBRE!A:D,4,FALSE),0)</f>
        <v>1139712.93</v>
      </c>
      <c r="Q231" s="42">
        <f>IFERROR(VLOOKUP(A231,'AJ NOVIEMBRE'!A:D,4,FALSE),0)</f>
        <v>24556.5</v>
      </c>
      <c r="R231" s="42">
        <f t="shared" si="35"/>
        <v>1164269.43</v>
      </c>
      <c r="S231" s="42"/>
      <c r="T231" s="42">
        <f t="shared" si="36"/>
        <v>1239917.5699999998</v>
      </c>
      <c r="U231" s="14">
        <f t="shared" si="37"/>
        <v>184</v>
      </c>
      <c r="V231" s="10">
        <f t="shared" si="38"/>
        <v>619958.78499999992</v>
      </c>
      <c r="W231" s="24">
        <f t="shared" si="39"/>
        <v>120891.96307499999</v>
      </c>
      <c r="X231" s="22"/>
      <c r="Y231" s="23">
        <f t="shared" si="31"/>
        <v>499066.82192499994</v>
      </c>
      <c r="Z231" s="1">
        <f>IFERROR(VLOOKUP(A231,'NETOS SAC'!A:R,18,FALSE),0)</f>
        <v>499067</v>
      </c>
      <c r="AA231" s="1">
        <f t="shared" si="32"/>
        <v>-0.17807500006165355</v>
      </c>
    </row>
    <row r="232" spans="1:27" x14ac:dyDescent="0.25">
      <c r="A232" s="86">
        <v>7241</v>
      </c>
      <c r="B232" s="85">
        <v>7241</v>
      </c>
      <c r="C232" s="85">
        <f t="shared" si="30"/>
        <v>0</v>
      </c>
      <c r="D232" s="85" t="s">
        <v>839</v>
      </c>
      <c r="E232" s="85" t="s">
        <v>1290</v>
      </c>
      <c r="F232" s="85" t="s">
        <v>1549</v>
      </c>
      <c r="G232" s="87">
        <v>45400</v>
      </c>
      <c r="H232" s="42">
        <f>IFERROR(VLOOKUP(A232,JULIO!A:D,4,FALSE),0)</f>
        <v>1328731.1100000001</v>
      </c>
      <c r="I232" s="42">
        <f>IFERROR(VLOOKUP(A232,AGOSTO!A:D,4,FALSE),0)</f>
        <v>1158340.7</v>
      </c>
      <c r="J232" s="42">
        <f>IFERROR(VLOOKUP(A232,'AJ AGO'!A:D,4,FALSE),0)</f>
        <v>0</v>
      </c>
      <c r="K232" s="42">
        <f t="shared" si="33"/>
        <v>1158340.7</v>
      </c>
      <c r="L232" s="42">
        <f>IFERROR(VLOOKUP(A232,SEPTIEMBRE!A:D,4,FALSE),0)</f>
        <v>1114617.01</v>
      </c>
      <c r="M232" s="42">
        <f>IFERROR(VLOOKUP(A232,OCTUBRE!A:D,4,FALSE),0)</f>
        <v>1262014.6499999999</v>
      </c>
      <c r="N232" s="42">
        <f>IFERROR(VLOOKUP(A232,'AJ OCT'!A:D,4,FALSE),0)</f>
        <v>50480.700000000004</v>
      </c>
      <c r="O232" s="42">
        <f t="shared" si="34"/>
        <v>1312495.3499999999</v>
      </c>
      <c r="P232" s="42">
        <f>IFERROR(VLOOKUP(A232,NOVIEMBRE!A:D,4,FALSE),0)</f>
        <v>1055173.8599999999</v>
      </c>
      <c r="Q232" s="42">
        <f>IFERROR(VLOOKUP(A232,'AJ NOVIEMBRE'!A:D,4,FALSE),0)</f>
        <v>23675.83</v>
      </c>
      <c r="R232" s="42">
        <f t="shared" si="35"/>
        <v>1078849.69</v>
      </c>
      <c r="S232" s="42"/>
      <c r="T232" s="42">
        <f t="shared" si="36"/>
        <v>1328731.1100000001</v>
      </c>
      <c r="U232" s="14">
        <f t="shared" si="37"/>
        <v>184</v>
      </c>
      <c r="V232" s="10">
        <f t="shared" si="38"/>
        <v>664365.55500000005</v>
      </c>
      <c r="W232" s="24">
        <f t="shared" si="39"/>
        <v>129551.28322500002</v>
      </c>
      <c r="X232" s="22"/>
      <c r="Y232" s="23">
        <f t="shared" si="31"/>
        <v>534814.27177500003</v>
      </c>
      <c r="Z232" s="1">
        <f>IFERROR(VLOOKUP(A232,'NETOS SAC'!A:R,18,FALSE),0)</f>
        <v>534814</v>
      </c>
      <c r="AA232" s="1">
        <f t="shared" si="32"/>
        <v>0.27177500003017485</v>
      </c>
    </row>
    <row r="233" spans="1:27" x14ac:dyDescent="0.25">
      <c r="A233" s="86">
        <v>7246</v>
      </c>
      <c r="B233" s="85">
        <v>7246</v>
      </c>
      <c r="C233" s="85">
        <f t="shared" si="30"/>
        <v>0</v>
      </c>
      <c r="D233" s="85" t="s">
        <v>788</v>
      </c>
      <c r="E233" s="85" t="s">
        <v>1296</v>
      </c>
      <c r="F233" s="85" t="s">
        <v>1549</v>
      </c>
      <c r="G233" s="87">
        <v>45400</v>
      </c>
      <c r="H233" s="42">
        <f>IFERROR(VLOOKUP(A233,JULIO!A:D,4,FALSE),0)</f>
        <v>1394288.9300000002</v>
      </c>
      <c r="I233" s="42">
        <f>IFERROR(VLOOKUP(A233,AGOSTO!A:D,4,FALSE),0)</f>
        <v>1120543.76</v>
      </c>
      <c r="J233" s="42">
        <f>IFERROR(VLOOKUP(A233,'AJ AGO'!A:D,4,FALSE),0)</f>
        <v>0</v>
      </c>
      <c r="K233" s="42">
        <f t="shared" si="33"/>
        <v>1120543.76</v>
      </c>
      <c r="L233" s="42">
        <f>IFERROR(VLOOKUP(A233,SEPTIEMBRE!A:D,4,FALSE),0)</f>
        <v>1018159.5</v>
      </c>
      <c r="M233" s="42">
        <f>IFERROR(VLOOKUP(A233,OCTUBRE!A:D,4,FALSE),0)</f>
        <v>1137771.43</v>
      </c>
      <c r="N233" s="42">
        <f>IFERROR(VLOOKUP(A233,'AJ OCT'!A:D,4,FALSE),0)</f>
        <v>45510.6</v>
      </c>
      <c r="O233" s="42">
        <f t="shared" si="34"/>
        <v>1183282.03</v>
      </c>
      <c r="P233" s="42">
        <f>IFERROR(VLOOKUP(A233,NOVIEMBRE!A:D,4,FALSE),0)</f>
        <v>1179365.8799999999</v>
      </c>
      <c r="Q233" s="42">
        <f>IFERROR(VLOOKUP(A233,'AJ NOVIEMBRE'!A:D,4,FALSE),0)</f>
        <v>26055.809999999998</v>
      </c>
      <c r="R233" s="42">
        <f t="shared" si="35"/>
        <v>1205421.69</v>
      </c>
      <c r="S233" s="42"/>
      <c r="T233" s="42">
        <f t="shared" si="36"/>
        <v>1394288.9300000002</v>
      </c>
      <c r="U233" s="14">
        <f t="shared" si="37"/>
        <v>184</v>
      </c>
      <c r="V233" s="10">
        <f t="shared" si="38"/>
        <v>697144.46500000008</v>
      </c>
      <c r="W233" s="24">
        <f t="shared" si="39"/>
        <v>135943.17067500003</v>
      </c>
      <c r="X233" s="22"/>
      <c r="Y233" s="23">
        <f t="shared" si="31"/>
        <v>561201.29432500002</v>
      </c>
      <c r="Z233" s="1">
        <f>IFERROR(VLOOKUP(A233,'NETOS SAC'!A:R,18,FALSE),0)</f>
        <v>561201</v>
      </c>
      <c r="AA233" s="1">
        <f t="shared" si="32"/>
        <v>0.29432500002440065</v>
      </c>
    </row>
    <row r="234" spans="1:27" x14ac:dyDescent="0.25">
      <c r="A234" s="86">
        <v>7247</v>
      </c>
      <c r="B234" s="85">
        <v>7247</v>
      </c>
      <c r="C234" s="85">
        <f t="shared" si="30"/>
        <v>0</v>
      </c>
      <c r="D234" s="85" t="s">
        <v>1292</v>
      </c>
      <c r="E234" s="85" t="s">
        <v>1297</v>
      </c>
      <c r="F234" s="85" t="s">
        <v>1572</v>
      </c>
      <c r="G234" s="87">
        <v>45400</v>
      </c>
      <c r="H234" s="42">
        <f>IFERROR(VLOOKUP(A234,JULIO!A:D,4,FALSE),0)</f>
        <v>975263.4</v>
      </c>
      <c r="I234" s="42">
        <f>IFERROR(VLOOKUP(A234,AGOSTO!A:D,4,FALSE),0)</f>
        <v>770661.56</v>
      </c>
      <c r="J234" s="42">
        <f>IFERROR(VLOOKUP(A234,'AJ AGO'!A:D,4,FALSE),0)</f>
        <v>0</v>
      </c>
      <c r="K234" s="42">
        <f t="shared" si="33"/>
        <v>770661.56</v>
      </c>
      <c r="L234" s="42">
        <f>IFERROR(VLOOKUP(A234,SEPTIEMBRE!A:D,4,FALSE),0)</f>
        <v>858075.03</v>
      </c>
      <c r="M234" s="42">
        <f>IFERROR(VLOOKUP(A234,OCTUBRE!A:D,4,FALSE),0)</f>
        <v>623835.82999999996</v>
      </c>
      <c r="N234" s="42">
        <f>IFERROR(VLOOKUP(A234,'AJ OCT'!A:D,4,FALSE),0)</f>
        <v>24952.92</v>
      </c>
      <c r="O234" s="42">
        <f t="shared" si="34"/>
        <v>648788.75</v>
      </c>
      <c r="P234" s="42">
        <f>IFERROR(VLOOKUP(A234,NOVIEMBRE!A:D,4,FALSE),0)</f>
        <v>735745.7</v>
      </c>
      <c r="Q234" s="42">
        <f>IFERROR(VLOOKUP(A234,'AJ NOVIEMBRE'!A:D,4,FALSE),0)</f>
        <v>18083.3</v>
      </c>
      <c r="R234" s="42">
        <f t="shared" si="35"/>
        <v>753829</v>
      </c>
      <c r="S234" s="42"/>
      <c r="T234" s="42">
        <f t="shared" si="36"/>
        <v>975263.4</v>
      </c>
      <c r="U234" s="14">
        <f t="shared" si="37"/>
        <v>184</v>
      </c>
      <c r="V234" s="10">
        <f t="shared" si="38"/>
        <v>487631.7</v>
      </c>
      <c r="W234" s="24">
        <f t="shared" si="39"/>
        <v>95088.181500000006</v>
      </c>
      <c r="X234" s="22"/>
      <c r="Y234" s="23">
        <f t="shared" si="31"/>
        <v>392543.51850000001</v>
      </c>
      <c r="Z234" s="1">
        <f>IFERROR(VLOOKUP(A234,'NETOS SAC'!A:R,18,FALSE),0)</f>
        <v>392544</v>
      </c>
      <c r="AA234" s="1">
        <f t="shared" si="32"/>
        <v>-0.48149999999441206</v>
      </c>
    </row>
    <row r="235" spans="1:27" x14ac:dyDescent="0.25">
      <c r="A235" s="86">
        <v>7249</v>
      </c>
      <c r="B235" s="85">
        <v>7249</v>
      </c>
      <c r="C235" s="85">
        <f t="shared" si="30"/>
        <v>0</v>
      </c>
      <c r="D235" s="85" t="s">
        <v>1298</v>
      </c>
      <c r="E235" s="85" t="s">
        <v>1299</v>
      </c>
      <c r="F235" s="85" t="s">
        <v>1549</v>
      </c>
      <c r="G235" s="87">
        <v>45404</v>
      </c>
      <c r="H235" s="42">
        <f>IFERROR(VLOOKUP(A235,JULIO!A:D,4,FALSE),0)</f>
        <v>1603025.93</v>
      </c>
      <c r="I235" s="42">
        <f>IFERROR(VLOOKUP(A235,AGOSTO!A:D,4,FALSE),0)</f>
        <v>1729314.96</v>
      </c>
      <c r="J235" s="42">
        <f>IFERROR(VLOOKUP(A235,'AJ AGO'!A:D,4,FALSE),0)</f>
        <v>21182.61</v>
      </c>
      <c r="K235" s="42">
        <f t="shared" si="33"/>
        <v>1750497.57</v>
      </c>
      <c r="L235" s="42">
        <f>IFERROR(VLOOKUP(A235,SEPTIEMBRE!A:D,4,FALSE),0)</f>
        <v>1758554.62</v>
      </c>
      <c r="M235" s="42">
        <f>IFERROR(VLOOKUP(A235,OCTUBRE!A:D,4,FALSE),0)</f>
        <v>1716946.5</v>
      </c>
      <c r="N235" s="42">
        <f>IFERROR(VLOOKUP(A235,'AJ OCT'!A:D,4,FALSE),0)</f>
        <v>68677.19</v>
      </c>
      <c r="O235" s="42">
        <f t="shared" si="34"/>
        <v>1785623.69</v>
      </c>
      <c r="P235" s="42">
        <f>IFERROR(VLOOKUP(A235,NOVIEMBRE!A:D,4,FALSE),0)</f>
        <v>1446759.82</v>
      </c>
      <c r="Q235" s="42">
        <f>IFERROR(VLOOKUP(A235,'AJ NOVIEMBRE'!A:D,4,FALSE),0)</f>
        <v>14433.51</v>
      </c>
      <c r="R235" s="42">
        <f t="shared" si="35"/>
        <v>1461193.33</v>
      </c>
      <c r="S235" s="42"/>
      <c r="T235" s="42">
        <f t="shared" si="36"/>
        <v>1785623.69</v>
      </c>
      <c r="U235" s="14">
        <f t="shared" si="37"/>
        <v>184</v>
      </c>
      <c r="V235" s="10">
        <f t="shared" si="38"/>
        <v>892811.84499999997</v>
      </c>
      <c r="W235" s="24">
        <f t="shared" si="39"/>
        <v>174098.309775</v>
      </c>
      <c r="X235" s="22"/>
      <c r="Y235" s="23">
        <f t="shared" si="31"/>
        <v>718713.535225</v>
      </c>
      <c r="Z235" s="1">
        <f>IFERROR(VLOOKUP(A235,'NETOS SAC'!A:R,18,FALSE),0)</f>
        <v>718714</v>
      </c>
      <c r="AA235" s="1">
        <f t="shared" si="32"/>
        <v>-0.46477500000037253</v>
      </c>
    </row>
    <row r="236" spans="1:27" x14ac:dyDescent="0.25">
      <c r="A236" s="86">
        <v>7250</v>
      </c>
      <c r="B236" s="85">
        <v>7250</v>
      </c>
      <c r="C236" s="85">
        <f t="shared" si="30"/>
        <v>0</v>
      </c>
      <c r="D236" s="85" t="s">
        <v>1300</v>
      </c>
      <c r="E236" s="85" t="s">
        <v>1301</v>
      </c>
      <c r="F236" s="85" t="s">
        <v>1549</v>
      </c>
      <c r="G236" s="87">
        <v>45405</v>
      </c>
      <c r="H236" s="42">
        <f>IFERROR(VLOOKUP(A236,JULIO!A:D,4,FALSE),0)</f>
        <v>1414673.71</v>
      </c>
      <c r="I236" s="42">
        <f>IFERROR(VLOOKUP(A236,AGOSTO!A:D,4,FALSE),0)</f>
        <v>1645830.54</v>
      </c>
      <c r="J236" s="42">
        <f>IFERROR(VLOOKUP(A236,'AJ AGO'!A:D,4,FALSE),0)</f>
        <v>17438.849999999999</v>
      </c>
      <c r="K236" s="42">
        <f t="shared" si="33"/>
        <v>1663269.3900000001</v>
      </c>
      <c r="L236" s="42">
        <f>IFERROR(VLOOKUP(A236,SEPTIEMBRE!A:D,4,FALSE),0)</f>
        <v>1375237.5</v>
      </c>
      <c r="M236" s="42">
        <f>IFERROR(VLOOKUP(A236,OCTUBRE!A:D,4,FALSE),0)</f>
        <v>1496318.61</v>
      </c>
      <c r="N236" s="42">
        <f>IFERROR(VLOOKUP(A236,'AJ OCT'!A:D,4,FALSE),0)</f>
        <v>59852.28</v>
      </c>
      <c r="O236" s="42">
        <f t="shared" si="34"/>
        <v>1556170.8900000001</v>
      </c>
      <c r="P236" s="42">
        <f>IFERROR(VLOOKUP(A236,NOVIEMBRE!A:D,4,FALSE),0)</f>
        <v>976988.88</v>
      </c>
      <c r="Q236" s="42">
        <f>IFERROR(VLOOKUP(A236,'AJ NOVIEMBRE'!A:D,4,FALSE),0)</f>
        <v>24830.989999999998</v>
      </c>
      <c r="R236" s="42">
        <f t="shared" si="35"/>
        <v>1001819.87</v>
      </c>
      <c r="S236" s="42"/>
      <c r="T236" s="42">
        <f t="shared" si="36"/>
        <v>1663269.3900000001</v>
      </c>
      <c r="U236" s="14">
        <f t="shared" si="37"/>
        <v>184</v>
      </c>
      <c r="V236" s="10">
        <f t="shared" si="38"/>
        <v>831634.69500000007</v>
      </c>
      <c r="W236" s="24">
        <f t="shared" si="39"/>
        <v>162168.76552500002</v>
      </c>
      <c r="X236" s="22"/>
      <c r="Y236" s="23">
        <f t="shared" si="31"/>
        <v>669465.92947500001</v>
      </c>
      <c r="Z236" s="1">
        <f>IFERROR(VLOOKUP(A236,'NETOS SAC'!A:R,18,FALSE),0)</f>
        <v>669466</v>
      </c>
      <c r="AA236" s="1">
        <f t="shared" si="32"/>
        <v>-7.0524999988265336E-2</v>
      </c>
    </row>
    <row r="237" spans="1:27" x14ac:dyDescent="0.25">
      <c r="A237" s="86">
        <v>7251</v>
      </c>
      <c r="B237" s="85">
        <v>7251</v>
      </c>
      <c r="C237" s="85">
        <f t="shared" si="30"/>
        <v>0</v>
      </c>
      <c r="D237" s="85" t="s">
        <v>1302</v>
      </c>
      <c r="E237" s="85" t="s">
        <v>1303</v>
      </c>
      <c r="F237" s="85" t="s">
        <v>1549</v>
      </c>
      <c r="G237" s="87">
        <v>45405</v>
      </c>
      <c r="H237" s="42">
        <f>IFERROR(VLOOKUP(A237,JULIO!A:D,4,FALSE),0)</f>
        <v>1716388.43</v>
      </c>
      <c r="I237" s="42">
        <f>IFERROR(VLOOKUP(A237,AGOSTO!A:D,4,FALSE),0)</f>
        <v>1595448.38</v>
      </c>
      <c r="J237" s="42">
        <f>IFERROR(VLOOKUP(A237,'AJ AGO'!A:D,4,FALSE),0)</f>
        <v>0</v>
      </c>
      <c r="K237" s="42">
        <f t="shared" si="33"/>
        <v>1595448.38</v>
      </c>
      <c r="L237" s="42">
        <f>IFERROR(VLOOKUP(A237,SEPTIEMBRE!A:D,4,FALSE),0)</f>
        <v>2141827.27</v>
      </c>
      <c r="M237" s="42">
        <f>IFERROR(VLOOKUP(A237,OCTUBRE!A:D,4,FALSE),0)</f>
        <v>2255754.08</v>
      </c>
      <c r="N237" s="42">
        <f>IFERROR(VLOOKUP(A237,'AJ OCT'!A:D,4,FALSE),0)</f>
        <v>90229.87</v>
      </c>
      <c r="O237" s="42">
        <f t="shared" si="34"/>
        <v>2345983.9500000002</v>
      </c>
      <c r="P237" s="42">
        <f>IFERROR(VLOOKUP(A237,NOVIEMBRE!A:D,4,FALSE),0)</f>
        <v>2440091.31</v>
      </c>
      <c r="Q237" s="42">
        <f>IFERROR(VLOOKUP(A237,'AJ NOVIEMBRE'!A:D,4,FALSE),0)</f>
        <v>52804.91</v>
      </c>
      <c r="R237" s="42">
        <f t="shared" si="35"/>
        <v>2492896.2200000002</v>
      </c>
      <c r="S237" s="42"/>
      <c r="T237" s="42">
        <f t="shared" si="36"/>
        <v>2492896.2200000002</v>
      </c>
      <c r="U237" s="14">
        <f t="shared" si="37"/>
        <v>184</v>
      </c>
      <c r="V237" s="10">
        <f t="shared" si="38"/>
        <v>1246448.1100000001</v>
      </c>
      <c r="W237" s="24">
        <f t="shared" si="39"/>
        <v>243057.38145000002</v>
      </c>
      <c r="X237" s="22"/>
      <c r="Y237" s="23">
        <f t="shared" si="31"/>
        <v>1003390.7285500001</v>
      </c>
      <c r="Z237" s="1">
        <f>IFERROR(VLOOKUP(A237,'NETOS SAC'!A:R,18,FALSE),0)</f>
        <v>1003391</v>
      </c>
      <c r="AA237" s="1">
        <f t="shared" si="32"/>
        <v>-0.27144999988377094</v>
      </c>
    </row>
    <row r="238" spans="1:27" x14ac:dyDescent="0.25">
      <c r="A238" s="86">
        <v>7253</v>
      </c>
      <c r="B238" s="85">
        <v>7253</v>
      </c>
      <c r="C238" s="85">
        <f t="shared" si="30"/>
        <v>0</v>
      </c>
      <c r="D238" s="85" t="s">
        <v>1305</v>
      </c>
      <c r="E238" s="85" t="s">
        <v>875</v>
      </c>
      <c r="F238" s="85" t="s">
        <v>1548</v>
      </c>
      <c r="G238" s="87">
        <v>45405</v>
      </c>
      <c r="H238" s="42">
        <f>IFERROR(VLOOKUP(A238,JULIO!A:D,4,FALSE),0)</f>
        <v>2897987.3</v>
      </c>
      <c r="I238" s="42">
        <f>IFERROR(VLOOKUP(A238,AGOSTO!A:D,4,FALSE),0)</f>
        <v>2924301.64</v>
      </c>
      <c r="J238" s="42">
        <f>IFERROR(VLOOKUP(A238,'AJ AGO'!A:D,4,FALSE),0)</f>
        <v>23674.560000000001</v>
      </c>
      <c r="K238" s="42">
        <f t="shared" si="33"/>
        <v>2947976.2</v>
      </c>
      <c r="L238" s="42">
        <f>IFERROR(VLOOKUP(A238,SEPTIEMBRE!A:D,4,FALSE),0)</f>
        <v>3057360.8</v>
      </c>
      <c r="M238" s="42">
        <f>IFERROR(VLOOKUP(A238,OCTUBRE!A:D,4,FALSE),0)</f>
        <v>3666781.04</v>
      </c>
      <c r="N238" s="42">
        <f>IFERROR(VLOOKUP(A238,'AJ OCT'!A:D,4,FALSE),0)</f>
        <v>146670.9</v>
      </c>
      <c r="O238" s="42">
        <f t="shared" si="34"/>
        <v>3813451.94</v>
      </c>
      <c r="P238" s="42">
        <f>IFERROR(VLOOKUP(A238,NOVIEMBRE!A:D,4,FALSE),0)</f>
        <v>3579425.2</v>
      </c>
      <c r="Q238" s="42">
        <f>IFERROR(VLOOKUP(A238,'AJ NOVIEMBRE'!A:D,4,FALSE),0)</f>
        <v>75316.759999999995</v>
      </c>
      <c r="R238" s="42">
        <f t="shared" si="35"/>
        <v>3654741.96</v>
      </c>
      <c r="S238" s="42"/>
      <c r="T238" s="42">
        <f t="shared" si="36"/>
        <v>3813451.94</v>
      </c>
      <c r="U238" s="14">
        <f t="shared" si="37"/>
        <v>184</v>
      </c>
      <c r="V238" s="10">
        <f t="shared" si="38"/>
        <v>1906725.97</v>
      </c>
      <c r="W238" s="24">
        <f t="shared" si="39"/>
        <v>371811.56414999999</v>
      </c>
      <c r="X238" s="22"/>
      <c r="Y238" s="23">
        <f t="shared" si="31"/>
        <v>1534914.40585</v>
      </c>
      <c r="Z238" s="1">
        <f>IFERROR(VLOOKUP(A238,'NETOS SAC'!A:R,18,FALSE),0)</f>
        <v>1534914</v>
      </c>
      <c r="AA238" s="1">
        <f t="shared" si="32"/>
        <v>0.40584999998100102</v>
      </c>
    </row>
    <row r="239" spans="1:27" x14ac:dyDescent="0.25">
      <c r="A239" s="86">
        <v>7254</v>
      </c>
      <c r="B239" s="85">
        <v>7254</v>
      </c>
      <c r="C239" s="85">
        <f t="shared" si="30"/>
        <v>0</v>
      </c>
      <c r="D239" s="85" t="s">
        <v>1306</v>
      </c>
      <c r="E239" s="85" t="s">
        <v>1307</v>
      </c>
      <c r="F239" s="85" t="s">
        <v>1548</v>
      </c>
      <c r="G239" s="87">
        <v>45405</v>
      </c>
      <c r="H239" s="42">
        <f>IFERROR(VLOOKUP(A239,JULIO!A:D,4,FALSE),0)</f>
        <v>2909259.86</v>
      </c>
      <c r="I239" s="42">
        <f>IFERROR(VLOOKUP(A239,AGOSTO!A:D,4,FALSE),0)</f>
        <v>2924301.64</v>
      </c>
      <c r="J239" s="42">
        <f>IFERROR(VLOOKUP(A239,'AJ AGO'!A:D,4,FALSE),0)</f>
        <v>23674.560000000001</v>
      </c>
      <c r="K239" s="42">
        <f t="shared" si="33"/>
        <v>2947976.2</v>
      </c>
      <c r="L239" s="42">
        <f>IFERROR(VLOOKUP(A239,SEPTIEMBRE!A:D,4,FALSE),0)</f>
        <v>3057360.8</v>
      </c>
      <c r="M239" s="42">
        <f>IFERROR(VLOOKUP(A239,OCTUBRE!A:D,4,FALSE),0)</f>
        <v>3666781.04</v>
      </c>
      <c r="N239" s="42">
        <f>IFERROR(VLOOKUP(A239,'AJ OCT'!A:D,4,FALSE),0)</f>
        <v>146670.9</v>
      </c>
      <c r="O239" s="42">
        <f t="shared" si="34"/>
        <v>3813451.94</v>
      </c>
      <c r="P239" s="42">
        <f>IFERROR(VLOOKUP(A239,NOVIEMBRE!A:D,4,FALSE),0)</f>
        <v>3546272.08</v>
      </c>
      <c r="Q239" s="42">
        <f>IFERROR(VLOOKUP(A239,'AJ NOVIEMBRE'!A:D,4,FALSE),0)</f>
        <v>73990.16</v>
      </c>
      <c r="R239" s="42">
        <f t="shared" si="35"/>
        <v>3620262.24</v>
      </c>
      <c r="S239" s="42"/>
      <c r="T239" s="42">
        <f t="shared" si="36"/>
        <v>3813451.94</v>
      </c>
      <c r="U239" s="14">
        <f t="shared" si="37"/>
        <v>184</v>
      </c>
      <c r="V239" s="10">
        <f t="shared" si="38"/>
        <v>1906725.97</v>
      </c>
      <c r="W239" s="24">
        <f t="shared" si="39"/>
        <v>371811.56414999999</v>
      </c>
      <c r="X239" s="22"/>
      <c r="Y239" s="23">
        <f t="shared" si="31"/>
        <v>1534914.40585</v>
      </c>
      <c r="Z239" s="1">
        <f>IFERROR(VLOOKUP(A239,'NETOS SAC'!A:R,18,FALSE),0)</f>
        <v>1534914</v>
      </c>
      <c r="AA239" s="1">
        <f t="shared" si="32"/>
        <v>0.40584999998100102</v>
      </c>
    </row>
    <row r="240" spans="1:27" x14ac:dyDescent="0.25">
      <c r="A240" s="86">
        <v>7259</v>
      </c>
      <c r="B240" s="85">
        <v>7259</v>
      </c>
      <c r="C240" s="85">
        <f t="shared" si="30"/>
        <v>0</v>
      </c>
      <c r="D240" s="85" t="s">
        <v>1313</v>
      </c>
      <c r="E240" s="85" t="s">
        <v>1314</v>
      </c>
      <c r="F240" s="85" t="s">
        <v>1549</v>
      </c>
      <c r="G240" s="87">
        <v>45422</v>
      </c>
      <c r="H240" s="42">
        <f>IFERROR(VLOOKUP(A240,JULIO!A:D,4,FALSE),0)</f>
        <v>867970.1</v>
      </c>
      <c r="I240" s="42">
        <f>IFERROR(VLOOKUP(A240,AGOSTO!A:D,4,FALSE),0)</f>
        <v>829566.4</v>
      </c>
      <c r="J240" s="42">
        <f>IFERROR(VLOOKUP(A240,'AJ AGO'!A:D,4,FALSE),0)</f>
        <v>0</v>
      </c>
      <c r="K240" s="42">
        <f t="shared" si="33"/>
        <v>829566.4</v>
      </c>
      <c r="L240" s="42">
        <f>IFERROR(VLOOKUP(A240,SEPTIEMBRE!A:D,4,FALSE),0)</f>
        <v>874792.4</v>
      </c>
      <c r="M240" s="42">
        <f>IFERROR(VLOOKUP(A240,OCTUBRE!A:D,4,FALSE),0)</f>
        <v>961195.8</v>
      </c>
      <c r="N240" s="42">
        <f>IFERROR(VLOOKUP(A240,'AJ OCT'!A:D,4,FALSE),0)</f>
        <v>38448.31</v>
      </c>
      <c r="O240" s="42">
        <f t="shared" si="34"/>
        <v>999644.1100000001</v>
      </c>
      <c r="P240" s="42">
        <f>IFERROR(VLOOKUP(A240,NOVIEMBRE!A:D,4,FALSE),0)</f>
        <v>842197</v>
      </c>
      <c r="Q240" s="42">
        <f>IFERROR(VLOOKUP(A240,'AJ NOVIEMBRE'!A:D,4,FALSE),0)</f>
        <v>18320.599999999999</v>
      </c>
      <c r="R240" s="42">
        <f t="shared" si="35"/>
        <v>860517.6</v>
      </c>
      <c r="S240" s="42"/>
      <c r="T240" s="42">
        <f t="shared" si="36"/>
        <v>999644.1100000001</v>
      </c>
      <c r="U240" s="14">
        <f t="shared" si="37"/>
        <v>184</v>
      </c>
      <c r="V240" s="10">
        <f t="shared" si="38"/>
        <v>499822.05500000005</v>
      </c>
      <c r="W240" s="24">
        <f t="shared" si="39"/>
        <v>97465.300725000008</v>
      </c>
      <c r="X240" s="22"/>
      <c r="Y240" s="23">
        <f t="shared" si="31"/>
        <v>402356.75427500007</v>
      </c>
      <c r="Z240" s="1">
        <f>IFERROR(VLOOKUP(A240,'NETOS SAC'!A:R,18,FALSE),0)</f>
        <v>402357</v>
      </c>
      <c r="AA240" s="1">
        <f t="shared" si="32"/>
        <v>-0.24572499992791563</v>
      </c>
    </row>
    <row r="241" spans="1:28" x14ac:dyDescent="0.25">
      <c r="A241" s="86">
        <v>7267</v>
      </c>
      <c r="B241" s="85">
        <v>7267</v>
      </c>
      <c r="C241" s="85">
        <f t="shared" si="30"/>
        <v>0</v>
      </c>
      <c r="D241" s="85" t="s">
        <v>1322</v>
      </c>
      <c r="E241" s="85" t="s">
        <v>1250</v>
      </c>
      <c r="F241" s="85" t="s">
        <v>1572</v>
      </c>
      <c r="G241" s="87">
        <v>45415</v>
      </c>
      <c r="H241" s="42">
        <f>IFERROR(VLOOKUP(A241,JULIO!A:D,4,FALSE),0)</f>
        <v>738140</v>
      </c>
      <c r="I241" s="42">
        <f>IFERROR(VLOOKUP(A241,AGOSTO!A:D,4,FALSE),0)</f>
        <v>750467.9</v>
      </c>
      <c r="J241" s="42">
        <f>IFERROR(VLOOKUP(A241,'AJ AGO'!A:D,4,FALSE),0)</f>
        <v>0</v>
      </c>
      <c r="K241" s="42">
        <f t="shared" si="33"/>
        <v>750467.9</v>
      </c>
      <c r="L241" s="42">
        <f>IFERROR(VLOOKUP(A241,SEPTIEMBRE!A:D,4,FALSE),0)</f>
        <v>720595</v>
      </c>
      <c r="M241" s="42">
        <f>IFERROR(VLOOKUP(A241,OCTUBRE!A:D,4,FALSE),0)</f>
        <v>879160</v>
      </c>
      <c r="N241" s="42">
        <f>IFERROR(VLOOKUP(A241,'AJ OCT'!A:D,4,FALSE),0)</f>
        <v>35166.450000000004</v>
      </c>
      <c r="O241" s="42">
        <f t="shared" si="34"/>
        <v>914326.45</v>
      </c>
      <c r="P241" s="42">
        <f>IFERROR(VLOOKUP(A241,NOVIEMBRE!A:D,4,FALSE),0)</f>
        <v>766047.3</v>
      </c>
      <c r="Q241" s="42">
        <f>IFERROR(VLOOKUP(A241,'AJ NOVIEMBRE'!A:D,4,FALSE),0)</f>
        <v>16745.36</v>
      </c>
      <c r="R241" s="42">
        <f t="shared" si="35"/>
        <v>782792.66</v>
      </c>
      <c r="S241" s="42"/>
      <c r="T241" s="42">
        <f t="shared" si="36"/>
        <v>914326.45</v>
      </c>
      <c r="U241" s="14">
        <f t="shared" si="37"/>
        <v>184</v>
      </c>
      <c r="V241" s="10">
        <f t="shared" si="38"/>
        <v>457163.22499999998</v>
      </c>
      <c r="W241" s="24">
        <f>+V241*0.195</f>
        <v>89146.828874999992</v>
      </c>
      <c r="X241" s="22"/>
      <c r="Y241" s="23">
        <f t="shared" si="31"/>
        <v>368016.39612499997</v>
      </c>
      <c r="Z241" s="1">
        <f>IFERROR(VLOOKUP(A241,'NETOS SAC'!A:R,18,FALSE),0)</f>
        <v>368016</v>
      </c>
      <c r="AA241" s="1">
        <f t="shared" si="32"/>
        <v>0.39612499997019768</v>
      </c>
    </row>
    <row r="242" spans="1:28" x14ac:dyDescent="0.25">
      <c r="A242" s="86">
        <v>7272</v>
      </c>
      <c r="B242" s="85">
        <v>7272</v>
      </c>
      <c r="C242" s="85">
        <f t="shared" si="30"/>
        <v>0</v>
      </c>
      <c r="D242" s="85" t="s">
        <v>794</v>
      </c>
      <c r="E242" s="85" t="s">
        <v>827</v>
      </c>
      <c r="F242" s="85" t="s">
        <v>1549</v>
      </c>
      <c r="G242" s="87">
        <v>45432</v>
      </c>
      <c r="H242" s="42">
        <f>IFERROR(VLOOKUP(A242,JULIO!A:D,4,FALSE),0)</f>
        <v>2624970.66</v>
      </c>
      <c r="I242" s="42">
        <f>IFERROR(VLOOKUP(A242,AGOSTO!A:D,4,FALSE),0)</f>
        <v>2774569.21</v>
      </c>
      <c r="J242" s="42">
        <f>IFERROR(VLOOKUP(A242,'AJ AGO'!A:D,4,FALSE),0)</f>
        <v>21182.61</v>
      </c>
      <c r="K242" s="42">
        <f t="shared" si="33"/>
        <v>2795751.82</v>
      </c>
      <c r="L242" s="42">
        <f>IFERROR(VLOOKUP(A242,SEPTIEMBRE!A:D,4,FALSE),0)</f>
        <v>2654352.7799999998</v>
      </c>
      <c r="M242" s="42">
        <f>IFERROR(VLOOKUP(A242,OCTUBRE!A:D,4,FALSE),0)</f>
        <v>2901903.58</v>
      </c>
      <c r="N242" s="42">
        <f>IFERROR(VLOOKUP(A242,'AJ OCT'!A:D,4,FALSE),0)</f>
        <v>116075.85999999999</v>
      </c>
      <c r="O242" s="42">
        <f t="shared" si="34"/>
        <v>3017979.44</v>
      </c>
      <c r="P242" s="42">
        <f>IFERROR(VLOOKUP(A242,NOVIEMBRE!A:D,4,FALSE),0)</f>
        <v>2915258.74</v>
      </c>
      <c r="Q242" s="42">
        <f>IFERROR(VLOOKUP(A242,'AJ NOVIEMBRE'!A:D,4,FALSE),0)</f>
        <v>73957.67</v>
      </c>
      <c r="R242" s="42">
        <f t="shared" si="35"/>
        <v>2989216.41</v>
      </c>
      <c r="S242" s="42"/>
      <c r="T242" s="42">
        <f t="shared" si="36"/>
        <v>3017979.44</v>
      </c>
      <c r="U242" s="14">
        <f t="shared" si="37"/>
        <v>184</v>
      </c>
      <c r="V242" s="10">
        <f t="shared" si="38"/>
        <v>1508989.72</v>
      </c>
      <c r="W242" s="24">
        <f>+V242*0.195</f>
        <v>294252.99540000001</v>
      </c>
      <c r="X242" s="22"/>
      <c r="Y242" s="23">
        <f t="shared" si="31"/>
        <v>1214736.7245999998</v>
      </c>
      <c r="Z242" s="1">
        <f>IFERROR(VLOOKUP(A242,'NETOS SAC'!A:R,18,FALSE),0)</f>
        <v>1214737</v>
      </c>
      <c r="AA242" s="1">
        <f t="shared" si="32"/>
        <v>-0.27540000015869737</v>
      </c>
    </row>
    <row r="243" spans="1:28" x14ac:dyDescent="0.25">
      <c r="A243" s="86">
        <v>7276</v>
      </c>
      <c r="B243" s="85">
        <v>7276</v>
      </c>
      <c r="C243" s="85">
        <f t="shared" si="30"/>
        <v>0</v>
      </c>
      <c r="D243" s="85" t="s">
        <v>1358</v>
      </c>
      <c r="E243" s="85" t="s">
        <v>1367</v>
      </c>
      <c r="F243" s="85" t="s">
        <v>1549</v>
      </c>
      <c r="G243" s="87">
        <v>45428</v>
      </c>
      <c r="H243" s="42">
        <f>IFERROR(VLOOKUP(A243,JULIO!A:D,4,FALSE),0)</f>
        <v>962245.73</v>
      </c>
      <c r="I243" s="42">
        <f>IFERROR(VLOOKUP(A243,AGOSTO!A:D,4,FALSE),0)</f>
        <v>1207007.1200000001</v>
      </c>
      <c r="J243" s="42">
        <f>IFERROR(VLOOKUP(A243,'AJ AGO'!A:D,4,FALSE),0)</f>
        <v>0</v>
      </c>
      <c r="K243" s="42">
        <f t="shared" si="33"/>
        <v>1207007.1200000001</v>
      </c>
      <c r="L243" s="42">
        <f>IFERROR(VLOOKUP(A243,SEPTIEMBRE!A:D,4,FALSE),0)</f>
        <v>1128838.32</v>
      </c>
      <c r="M243" s="42">
        <f>IFERROR(VLOOKUP(A243,OCTUBRE!A:D,4,FALSE),0)</f>
        <v>1136234.72</v>
      </c>
      <c r="N243" s="42">
        <f>IFERROR(VLOOKUP(A243,'AJ OCT'!A:D,4,FALSE),0)</f>
        <v>45449.630000000005</v>
      </c>
      <c r="O243" s="42">
        <f t="shared" si="34"/>
        <v>1181684.3500000001</v>
      </c>
      <c r="P243" s="42">
        <f>IFERROR(VLOOKUP(A243,NOVIEMBRE!A:D,4,FALSE),0)</f>
        <v>970339.21000000008</v>
      </c>
      <c r="Q243" s="42">
        <f>IFERROR(VLOOKUP(A243,'AJ NOVIEMBRE'!A:D,4,FALSE),0)</f>
        <v>19494.53</v>
      </c>
      <c r="R243" s="42">
        <f t="shared" si="35"/>
        <v>989833.74000000011</v>
      </c>
      <c r="S243" s="42"/>
      <c r="T243" s="42">
        <f t="shared" si="36"/>
        <v>1207007.1200000001</v>
      </c>
      <c r="U243" s="14">
        <f t="shared" si="37"/>
        <v>184</v>
      </c>
      <c r="V243" s="10">
        <f t="shared" si="38"/>
        <v>603503.56000000006</v>
      </c>
      <c r="W243" s="24">
        <f>+V243*0.195</f>
        <v>117683.19420000001</v>
      </c>
      <c r="X243" s="22"/>
      <c r="Y243" s="23">
        <f t="shared" si="31"/>
        <v>485820.36580000003</v>
      </c>
      <c r="Z243" s="1">
        <f>IFERROR(VLOOKUP(A243,'NETOS SAC'!A:R,18,FALSE),0)</f>
        <v>485820</v>
      </c>
      <c r="AA243" s="1">
        <f t="shared" si="32"/>
        <v>0.36580000002868474</v>
      </c>
    </row>
    <row r="244" spans="1:28" x14ac:dyDescent="0.25">
      <c r="A244" s="86">
        <v>7280</v>
      </c>
      <c r="B244" s="85">
        <v>7280</v>
      </c>
      <c r="C244" s="85">
        <f t="shared" si="30"/>
        <v>0</v>
      </c>
      <c r="D244" s="85" t="s">
        <v>796</v>
      </c>
      <c r="E244" s="85" t="s">
        <v>1402</v>
      </c>
      <c r="F244" s="85" t="s">
        <v>1549</v>
      </c>
      <c r="G244" s="87">
        <v>45544</v>
      </c>
      <c r="H244" s="42"/>
      <c r="I244" s="42"/>
      <c r="J244" s="42">
        <f>IFERROR(VLOOKUP(A244,'AJ AGO'!A:D,4,FALSE),0)</f>
        <v>0</v>
      </c>
      <c r="K244" s="42">
        <f t="shared" si="33"/>
        <v>0</v>
      </c>
      <c r="L244" s="42">
        <f>IFERROR(VLOOKUP(A244,SEPTIEMBRE!A:D,4,FALSE),0)</f>
        <v>554782.80000000005</v>
      </c>
      <c r="M244" s="42">
        <f>IFERROR(VLOOKUP(A244,OCTUBRE!A:D,4,FALSE),0)</f>
        <v>857549.12</v>
      </c>
      <c r="N244" s="42">
        <f>IFERROR(VLOOKUP(A244,'AJ OCT'!A:D,4,FALSE),0)</f>
        <v>34301.880000000005</v>
      </c>
      <c r="O244" s="42">
        <f t="shared" si="34"/>
        <v>891851</v>
      </c>
      <c r="P244" s="42">
        <f>IFERROR(VLOOKUP(A244,NOVIEMBRE!A:D,4,FALSE),0)</f>
        <v>1181383.08</v>
      </c>
      <c r="Q244" s="42">
        <f>IFERROR(VLOOKUP(A244,'AJ NOVIEMBRE'!A:D,4,FALSE),0)</f>
        <v>25688.1</v>
      </c>
      <c r="R244" s="42">
        <f t="shared" si="35"/>
        <v>1207071.1800000002</v>
      </c>
      <c r="S244" s="42"/>
      <c r="T244" s="42">
        <f t="shared" si="36"/>
        <v>1207071.1800000002</v>
      </c>
      <c r="U244" s="14">
        <f t="shared" si="37"/>
        <v>113</v>
      </c>
      <c r="V244" s="10">
        <f t="shared" si="38"/>
        <v>370649.57429347833</v>
      </c>
      <c r="W244" s="24">
        <f>+V244*0.195</f>
        <v>72276.66698722828</v>
      </c>
      <c r="X244" s="22"/>
      <c r="Y244" s="23">
        <f t="shared" si="31"/>
        <v>298372.90730625007</v>
      </c>
      <c r="Z244" s="1">
        <f>IFERROR(VLOOKUP(A244,'NETOS SAC'!A:R,18,FALSE),0)</f>
        <v>298373</v>
      </c>
      <c r="AA244" s="1">
        <f t="shared" si="32"/>
        <v>-9.2693749931640923E-2</v>
      </c>
    </row>
    <row r="245" spans="1:28" x14ac:dyDescent="0.25">
      <c r="A245" s="86">
        <v>7282</v>
      </c>
      <c r="B245" s="85">
        <v>7282</v>
      </c>
      <c r="C245" s="85">
        <f t="shared" si="30"/>
        <v>0</v>
      </c>
      <c r="D245" s="85" t="s">
        <v>953</v>
      </c>
      <c r="E245" s="85" t="s">
        <v>1175</v>
      </c>
      <c r="F245" s="85" t="s">
        <v>1549</v>
      </c>
      <c r="G245" s="87">
        <v>45455</v>
      </c>
      <c r="H245" s="42">
        <f>IFERROR(VLOOKUP(A245,JULIO!A:D,4,FALSE),0)</f>
        <v>934782.66999999993</v>
      </c>
      <c r="I245" s="42">
        <f>IFERROR(VLOOKUP(A245,AGOSTO!A:D,4,FALSE),0)</f>
        <v>1067557.0900000001</v>
      </c>
      <c r="J245" s="42">
        <f>IFERROR(VLOOKUP(A245,'AJ AGO'!A:D,4,FALSE),0)</f>
        <v>0</v>
      </c>
      <c r="K245" s="42">
        <f t="shared" si="33"/>
        <v>1067557.0900000001</v>
      </c>
      <c r="L245" s="42">
        <f>IFERROR(VLOOKUP(A245,SEPTIEMBRE!A:D,4,FALSE),0)</f>
        <v>1132154.25</v>
      </c>
      <c r="M245" s="42">
        <f>IFERROR(VLOOKUP(A245,OCTUBRE!A:D,4,FALSE),0)</f>
        <v>1248460.7999999998</v>
      </c>
      <c r="N245" s="42">
        <f>IFERROR(VLOOKUP(A245,'AJ OCT'!A:D,4,FALSE),0)</f>
        <v>49937.99</v>
      </c>
      <c r="O245" s="42">
        <f t="shared" si="34"/>
        <v>1298398.7899999998</v>
      </c>
      <c r="P245" s="42">
        <f>IFERROR(VLOOKUP(A245,NOVIEMBRE!A:D,4,FALSE),0)</f>
        <v>1179365.8799999999</v>
      </c>
      <c r="Q245" s="42">
        <f>IFERROR(VLOOKUP(A245,'AJ NOVIEMBRE'!A:D,4,FALSE),0)</f>
        <v>26232.350000000002</v>
      </c>
      <c r="R245" s="42">
        <f t="shared" si="35"/>
        <v>1205598.23</v>
      </c>
      <c r="S245" s="42"/>
      <c r="T245" s="42">
        <f t="shared" si="36"/>
        <v>1298398.7899999998</v>
      </c>
      <c r="U245" s="14">
        <f t="shared" si="37"/>
        <v>184</v>
      </c>
      <c r="V245" s="10">
        <f t="shared" si="38"/>
        <v>649199.3949999999</v>
      </c>
      <c r="W245" s="24">
        <f>+V245*0.195</f>
        <v>126593.88202499998</v>
      </c>
      <c r="X245" s="22"/>
      <c r="Y245" s="23">
        <f t="shared" si="31"/>
        <v>522605.5129749999</v>
      </c>
      <c r="Z245" s="1">
        <f>IFERROR(VLOOKUP(A245,'NETOS SAC'!A:R,18,FALSE),0)</f>
        <v>522606</v>
      </c>
      <c r="AA245" s="1">
        <f t="shared" si="32"/>
        <v>-0.48702500009676442</v>
      </c>
    </row>
    <row r="246" spans="1:28" x14ac:dyDescent="0.25">
      <c r="A246" s="86">
        <v>7292</v>
      </c>
      <c r="B246" s="85">
        <v>7292</v>
      </c>
      <c r="C246" s="85">
        <f t="shared" si="30"/>
        <v>0</v>
      </c>
      <c r="D246" s="85" t="s">
        <v>1418</v>
      </c>
      <c r="E246" s="85" t="s">
        <v>1419</v>
      </c>
      <c r="F246" s="85" t="s">
        <v>761</v>
      </c>
      <c r="G246" s="87">
        <v>45446</v>
      </c>
      <c r="H246" s="42">
        <f>IFERROR(VLOOKUP(A246,JULIO!A:D,4,FALSE),0)</f>
        <v>777768.2</v>
      </c>
      <c r="I246" s="42">
        <f>IFERROR(VLOOKUP(A246,AGOSTO!A:D,4,FALSE),0)</f>
        <v>816656.5</v>
      </c>
      <c r="J246" s="42">
        <f>IFERROR(VLOOKUP(A246,'AJ AGO'!A:D,4,FALSE),0)</f>
        <v>0</v>
      </c>
      <c r="K246" s="42">
        <f t="shared" si="33"/>
        <v>816656.5</v>
      </c>
      <c r="L246" s="42">
        <f>IFERROR(VLOOKUP(A246,SEPTIEMBRE!A:D,4,FALSE),0)</f>
        <v>1007814.5</v>
      </c>
      <c r="M246" s="42">
        <f>IFERROR(VLOOKUP(A246,OCTUBRE!A:D,4,FALSE),0)</f>
        <v>1007814.5</v>
      </c>
      <c r="N246" s="42">
        <f>IFERROR(VLOOKUP(A246,'AJ OCT'!A:D,4,FALSE),0)</f>
        <v>40312.58</v>
      </c>
      <c r="O246" s="42">
        <f t="shared" si="34"/>
        <v>1048127.08</v>
      </c>
      <c r="P246" s="42">
        <f>IFERROR(VLOOKUP(A246,NOVIEMBRE!A:D,4,FALSE),0)</f>
        <v>1090052.7</v>
      </c>
      <c r="Q246" s="42">
        <f>IFERROR(VLOOKUP(A246,'AJ NOVIEMBRE'!A:D,4,FALSE),0)</f>
        <v>0</v>
      </c>
      <c r="R246" s="42">
        <f t="shared" si="35"/>
        <v>1090052.7</v>
      </c>
      <c r="S246" s="42"/>
      <c r="T246" s="42">
        <f t="shared" si="36"/>
        <v>1090052.7</v>
      </c>
      <c r="U246" s="14">
        <f t="shared" si="37"/>
        <v>184</v>
      </c>
      <c r="V246" s="10">
        <f t="shared" si="38"/>
        <v>545026.35</v>
      </c>
      <c r="W246" s="24">
        <f>V246*0.18</f>
        <v>98104.742999999988</v>
      </c>
      <c r="X246" s="22"/>
      <c r="Y246" s="23">
        <f t="shared" si="31"/>
        <v>446921.60699999996</v>
      </c>
      <c r="Z246" s="1">
        <f>IFERROR(VLOOKUP(A246,'NETOS SAC'!A:R,18,FALSE),0)</f>
        <v>446922</v>
      </c>
      <c r="AA246" s="1">
        <f t="shared" si="32"/>
        <v>-0.39300000004004687</v>
      </c>
    </row>
    <row r="247" spans="1:28" x14ac:dyDescent="0.25">
      <c r="A247" s="86">
        <v>7294</v>
      </c>
      <c r="B247" s="85">
        <v>7294</v>
      </c>
      <c r="C247" s="85">
        <f t="shared" si="30"/>
        <v>0</v>
      </c>
      <c r="D247" s="85" t="s">
        <v>1420</v>
      </c>
      <c r="E247" s="85" t="s">
        <v>1421</v>
      </c>
      <c r="F247" s="85" t="s">
        <v>1572</v>
      </c>
      <c r="G247" s="87">
        <v>45455</v>
      </c>
      <c r="H247" s="42">
        <f>IFERROR(VLOOKUP(A247,JULIO!A:D,4,FALSE),0)</f>
        <v>1838181.53</v>
      </c>
      <c r="I247" s="42">
        <f>IFERROR(VLOOKUP(A247,AGOSTO!A:D,4,FALSE),0)</f>
        <v>1568185.43</v>
      </c>
      <c r="J247" s="42">
        <f>IFERROR(VLOOKUP(A247,'AJ AGO'!A:D,4,FALSE),0)</f>
        <v>0</v>
      </c>
      <c r="K247" s="42">
        <f t="shared" si="33"/>
        <v>1568185.43</v>
      </c>
      <c r="L247" s="42">
        <f>IFERROR(VLOOKUP(A247,SEPTIEMBRE!A:D,4,FALSE),0)</f>
        <v>1813500</v>
      </c>
      <c r="M247" s="42">
        <f>IFERROR(VLOOKUP(A247,OCTUBRE!A:D,4,FALSE),0)</f>
        <v>2143417.5</v>
      </c>
      <c r="N247" s="42">
        <f>IFERROR(VLOOKUP(A247,'AJ OCT'!A:D,4,FALSE),0)</f>
        <v>85736.650000000009</v>
      </c>
      <c r="O247" s="42">
        <f t="shared" si="34"/>
        <v>2229154.15</v>
      </c>
      <c r="P247" s="42">
        <f>IFERROR(VLOOKUP(A247,NOVIEMBRE!A:D,4,FALSE),0)</f>
        <v>2154346.2799999998</v>
      </c>
      <c r="Q247" s="42">
        <f>IFERROR(VLOOKUP(A247,'AJ NOVIEMBRE'!A:D,4,FALSE),0)</f>
        <v>40424.86</v>
      </c>
      <c r="R247" s="42">
        <f t="shared" si="35"/>
        <v>2194771.1399999997</v>
      </c>
      <c r="S247" s="42"/>
      <c r="T247" s="42">
        <f t="shared" si="36"/>
        <v>2229154.15</v>
      </c>
      <c r="U247" s="14">
        <f t="shared" si="37"/>
        <v>184</v>
      </c>
      <c r="V247" s="10">
        <f t="shared" si="38"/>
        <v>1114577.075</v>
      </c>
      <c r="W247" s="24">
        <f t="shared" ref="W247:W275" si="40">V247*0.195+$W$1</f>
        <v>217342.529625</v>
      </c>
      <c r="X247" s="22"/>
      <c r="Y247" s="23">
        <f t="shared" si="31"/>
        <v>897234.54537499999</v>
      </c>
      <c r="Z247" s="1">
        <f>IFERROR(VLOOKUP(A247,'NETOS SAC'!A:R,18,FALSE),0)</f>
        <v>897235</v>
      </c>
      <c r="AA247" s="1">
        <f t="shared" si="32"/>
        <v>-0.45462500001303852</v>
      </c>
    </row>
    <row r="248" spans="1:28" x14ac:dyDescent="0.25">
      <c r="A248" s="86">
        <v>7297</v>
      </c>
      <c r="B248" s="85">
        <v>7297</v>
      </c>
      <c r="C248" s="85">
        <f t="shared" si="30"/>
        <v>0</v>
      </c>
      <c r="D248" s="85" t="s">
        <v>1482</v>
      </c>
      <c r="E248" s="85" t="s">
        <v>1320</v>
      </c>
      <c r="F248" s="85" t="s">
        <v>1549</v>
      </c>
      <c r="G248" s="87">
        <v>45461</v>
      </c>
      <c r="H248" s="42">
        <f>IFERROR(VLOOKUP(A248,JULIO!A:D,4,FALSE),0)</f>
        <v>988742.85000000009</v>
      </c>
      <c r="I248" s="42">
        <f>IFERROR(VLOOKUP(A248,AGOSTO!A:D,4,FALSE),0)</f>
        <v>968059.2</v>
      </c>
      <c r="J248" s="42">
        <f>IFERROR(VLOOKUP(A248,'AJ AGO'!A:D,4,FALSE),0)</f>
        <v>0</v>
      </c>
      <c r="K248" s="42">
        <f t="shared" si="33"/>
        <v>968059.2</v>
      </c>
      <c r="L248" s="42">
        <f>IFERROR(VLOOKUP(A248,SEPTIEMBRE!A:D,4,FALSE),0)</f>
        <v>1284424.3199999998</v>
      </c>
      <c r="M248" s="42">
        <f>IFERROR(VLOOKUP(A248,OCTUBRE!A:D,4,FALSE),0)</f>
        <v>1432453.23</v>
      </c>
      <c r="N248" s="42">
        <f>IFERROR(VLOOKUP(A248,'AJ OCT'!A:D,4,FALSE),0)</f>
        <v>57298.13</v>
      </c>
      <c r="O248" s="42">
        <f t="shared" si="34"/>
        <v>1489751.3599999999</v>
      </c>
      <c r="P248" s="42">
        <f>IFERROR(VLOOKUP(A248,NOVIEMBRE!A:D,4,FALSE),0)</f>
        <v>1351821.66</v>
      </c>
      <c r="Q248" s="42">
        <f>IFERROR(VLOOKUP(A248,'AJ NOVIEMBRE'!A:D,4,FALSE),0)</f>
        <v>33424.9</v>
      </c>
      <c r="R248" s="42">
        <f t="shared" si="35"/>
        <v>1385246.5599999998</v>
      </c>
      <c r="S248" s="42"/>
      <c r="T248" s="42">
        <f t="shared" si="36"/>
        <v>1489751.3599999999</v>
      </c>
      <c r="U248" s="14">
        <f t="shared" si="37"/>
        <v>184</v>
      </c>
      <c r="V248" s="10">
        <f t="shared" si="38"/>
        <v>744875.67999999993</v>
      </c>
      <c r="W248" s="24">
        <f t="shared" si="40"/>
        <v>145250.75759999998</v>
      </c>
      <c r="X248" s="43"/>
      <c r="Y248" s="23">
        <f t="shared" si="31"/>
        <v>599624.92239999992</v>
      </c>
      <c r="Z248" s="1">
        <f>IFERROR(VLOOKUP(A248,'NETOS SAC'!A:R,18,FALSE),0)</f>
        <v>599625</v>
      </c>
      <c r="AA248" s="1">
        <f t="shared" si="32"/>
        <v>-7.7600000076927245E-2</v>
      </c>
    </row>
    <row r="249" spans="1:28" x14ac:dyDescent="0.25">
      <c r="A249" s="86">
        <v>7301</v>
      </c>
      <c r="B249" s="85">
        <v>7301</v>
      </c>
      <c r="C249" s="85">
        <f t="shared" si="30"/>
        <v>0</v>
      </c>
      <c r="D249" s="85" t="s">
        <v>1581</v>
      </c>
      <c r="E249" s="85" t="s">
        <v>1605</v>
      </c>
      <c r="F249" s="85" t="s">
        <v>1604</v>
      </c>
      <c r="G249" s="87">
        <v>45481</v>
      </c>
      <c r="H249" s="42">
        <f>IFERROR(VLOOKUP(A249,JULIO!A:D,4,FALSE),0)</f>
        <v>495340.74</v>
      </c>
      <c r="I249" s="42">
        <f>IFERROR(VLOOKUP(A249,AGOSTO!A:D,4,FALSE),0)</f>
        <v>760449.22</v>
      </c>
      <c r="J249" s="42">
        <f>IFERROR(VLOOKUP(A249,'AJ AGO'!A:D,4,FALSE),0)</f>
        <v>0</v>
      </c>
      <c r="K249" s="42">
        <f t="shared" si="33"/>
        <v>760449.22</v>
      </c>
      <c r="L249" s="42">
        <f>IFERROR(VLOOKUP(A249,SEPTIEMBRE!A:D,4,FALSE),0)</f>
        <v>1026941.28</v>
      </c>
      <c r="M249" s="42">
        <f>IFERROR(VLOOKUP(A249,OCTUBRE!A:D,4,FALSE),0)</f>
        <v>1091997.5899999999</v>
      </c>
      <c r="N249" s="42">
        <f>IFERROR(VLOOKUP(A249,'AJ OCT'!A:D,4,FALSE),0)</f>
        <v>43680.590000000004</v>
      </c>
      <c r="O249" s="42">
        <f t="shared" si="34"/>
        <v>1135678.18</v>
      </c>
      <c r="P249" s="42">
        <f>IFERROR(VLOOKUP(A249,NOVIEMBRE!A:D,4,FALSE),0)</f>
        <v>1080883.1599999999</v>
      </c>
      <c r="Q249" s="42">
        <f>IFERROR(VLOOKUP(A249,'AJ NOVIEMBRE'!A:D,4,FALSE),0)</f>
        <v>26713.02</v>
      </c>
      <c r="R249" s="42">
        <f t="shared" si="35"/>
        <v>1107596.18</v>
      </c>
      <c r="S249" s="42"/>
      <c r="T249" s="42">
        <f t="shared" si="36"/>
        <v>1135678.18</v>
      </c>
      <c r="U249" s="14">
        <f t="shared" si="37"/>
        <v>176</v>
      </c>
      <c r="V249" s="10">
        <f t="shared" si="38"/>
        <v>543150.43391304347</v>
      </c>
      <c r="W249" s="24">
        <f t="shared" si="40"/>
        <v>105914.33461304348</v>
      </c>
      <c r="X249" s="90">
        <v>0</v>
      </c>
      <c r="Y249" s="23">
        <f t="shared" si="31"/>
        <v>437236.0993</v>
      </c>
      <c r="Z249" s="1">
        <f>IFERROR(VLOOKUP(A249,'NETOS SAC'!A:R,18,FALSE),0)</f>
        <v>437236</v>
      </c>
      <c r="AA249" s="1">
        <f t="shared" si="32"/>
        <v>9.9300000001676381E-2</v>
      </c>
      <c r="AB249" t="s">
        <v>4078</v>
      </c>
    </row>
    <row r="250" spans="1:28" x14ac:dyDescent="0.25">
      <c r="A250" s="86">
        <v>7304</v>
      </c>
      <c r="B250" s="85">
        <v>7304</v>
      </c>
      <c r="C250" s="85">
        <f t="shared" si="30"/>
        <v>0</v>
      </c>
      <c r="D250" s="85" t="s">
        <v>1607</v>
      </c>
      <c r="E250" s="85" t="s">
        <v>1608</v>
      </c>
      <c r="F250" s="85" t="s">
        <v>1604</v>
      </c>
      <c r="G250" s="87">
        <v>45485</v>
      </c>
      <c r="H250" s="42">
        <f>IFERROR(VLOOKUP(A250,JULIO!A:D,4,FALSE),0)</f>
        <v>429729.4</v>
      </c>
      <c r="I250" s="42">
        <f>IFERROR(VLOOKUP(A250,AGOSTO!A:D,4,FALSE),0)</f>
        <v>648074.4</v>
      </c>
      <c r="J250" s="42">
        <f>IFERROR(VLOOKUP(A250,'AJ AGO'!A:D,4,FALSE),0)</f>
        <v>0</v>
      </c>
      <c r="K250" s="42">
        <f t="shared" si="33"/>
        <v>648074.4</v>
      </c>
      <c r="L250" s="42">
        <f>IFERROR(VLOOKUP(A250,SEPTIEMBRE!A:D,4,FALSE),0)</f>
        <v>631812</v>
      </c>
      <c r="M250" s="42">
        <f>IFERROR(VLOOKUP(A250,OCTUBRE!A:D,4,FALSE),0)</f>
        <v>727437.6</v>
      </c>
      <c r="N250" s="42">
        <f>IFERROR(VLOOKUP(A250,'AJ OCT'!A:D,4,FALSE),0)</f>
        <v>29098.01</v>
      </c>
      <c r="O250" s="42">
        <f t="shared" si="34"/>
        <v>756535.61</v>
      </c>
      <c r="P250" s="42">
        <f>IFERROR(VLOOKUP(A250,NOVIEMBRE!A:D,4,FALSE),0)</f>
        <v>652896</v>
      </c>
      <c r="Q250" s="42">
        <f>IFERROR(VLOOKUP(A250,'AJ NOVIEMBRE'!A:D,4,FALSE),0)</f>
        <v>14278.27</v>
      </c>
      <c r="R250" s="42">
        <f t="shared" si="35"/>
        <v>667174.27</v>
      </c>
      <c r="S250" s="42"/>
      <c r="T250" s="42">
        <f t="shared" si="36"/>
        <v>756535.61</v>
      </c>
      <c r="U250" s="14">
        <f t="shared" si="37"/>
        <v>172</v>
      </c>
      <c r="V250" s="10">
        <f t="shared" si="38"/>
        <v>353598.16554347822</v>
      </c>
      <c r="W250" s="24">
        <f t="shared" si="40"/>
        <v>68951.642280978253</v>
      </c>
      <c r="X250" s="22"/>
      <c r="Y250" s="23">
        <f t="shared" si="31"/>
        <v>284646.52326249995</v>
      </c>
      <c r="Z250" s="1">
        <f>IFERROR(VLOOKUP(A250,'NETOS SAC'!A:R,18,FALSE),0)</f>
        <v>284647</v>
      </c>
      <c r="AA250" s="1">
        <f t="shared" si="32"/>
        <v>-0.4767375000519678</v>
      </c>
    </row>
    <row r="251" spans="1:28" x14ac:dyDescent="0.25">
      <c r="A251" s="86">
        <v>7309</v>
      </c>
      <c r="B251" s="85">
        <v>7309</v>
      </c>
      <c r="C251" s="85">
        <f t="shared" si="30"/>
        <v>0</v>
      </c>
      <c r="D251" s="85" t="s">
        <v>1610</v>
      </c>
      <c r="E251" s="85" t="s">
        <v>1611</v>
      </c>
      <c r="F251" s="85" t="s">
        <v>43</v>
      </c>
      <c r="G251" s="87">
        <v>45488</v>
      </c>
      <c r="H251" s="42">
        <f>IFERROR(VLOOKUP(A251,JULIO!A:D,4,FALSE),0)</f>
        <v>650000</v>
      </c>
      <c r="I251" s="42">
        <f>IFERROR(VLOOKUP(A251,AGOSTO!A:D,4,FALSE),0)</f>
        <v>1300000</v>
      </c>
      <c r="J251" s="42">
        <f>IFERROR(VLOOKUP(A251,'AJ AGO'!A:D,4,FALSE),0)</f>
        <v>0</v>
      </c>
      <c r="K251" s="42">
        <f t="shared" si="33"/>
        <v>1300000</v>
      </c>
      <c r="L251" s="42">
        <f>IFERROR(VLOOKUP(A251,SEPTIEMBRE!A:D,4,FALSE),0)</f>
        <v>1300000</v>
      </c>
      <c r="M251" s="42">
        <f>IFERROR(VLOOKUP(A251,OCTUBRE!A:D,4,FALSE),0)</f>
        <v>1300000</v>
      </c>
      <c r="N251" s="42">
        <f>IFERROR(VLOOKUP(A251,'AJ OCT'!A:D,4,FALSE),0)</f>
        <v>0</v>
      </c>
      <c r="O251" s="42">
        <f t="shared" si="34"/>
        <v>1300000</v>
      </c>
      <c r="P251" s="42">
        <f>IFERROR(VLOOKUP(A251,NOVIEMBRE!A:D,4,FALSE),0)</f>
        <v>1300000</v>
      </c>
      <c r="Q251" s="42">
        <f>IFERROR(VLOOKUP(A251,'AJ NOVIEMBRE'!A:D,4,FALSE),0)</f>
        <v>0</v>
      </c>
      <c r="R251" s="42">
        <f t="shared" si="35"/>
        <v>1300000</v>
      </c>
      <c r="S251" s="42"/>
      <c r="T251" s="42">
        <f t="shared" si="36"/>
        <v>1300000</v>
      </c>
      <c r="U251" s="14">
        <f t="shared" si="37"/>
        <v>169</v>
      </c>
      <c r="V251" s="10">
        <f t="shared" si="38"/>
        <v>597010.86956521741</v>
      </c>
      <c r="W251" s="24">
        <f>V251*0.17</f>
        <v>101491.84782608696</v>
      </c>
      <c r="X251" s="90">
        <f>495519.02*0.25</f>
        <v>123879.755</v>
      </c>
      <c r="Y251" s="23">
        <f t="shared" si="31"/>
        <v>371639.26673913043</v>
      </c>
      <c r="Z251" s="1">
        <f>IFERROR(VLOOKUP(A251,'NETOS SAC'!A:R,18,FALSE),0)</f>
        <v>371639</v>
      </c>
      <c r="AA251" s="1">
        <f t="shared" si="32"/>
        <v>0.26673913042759523</v>
      </c>
    </row>
    <row r="252" spans="1:28" x14ac:dyDescent="0.25">
      <c r="A252" s="86">
        <v>7310</v>
      </c>
      <c r="B252" s="85">
        <v>7310</v>
      </c>
      <c r="C252" s="85">
        <f t="shared" si="30"/>
        <v>0</v>
      </c>
      <c r="D252" s="85" t="s">
        <v>1613</v>
      </c>
      <c r="E252" s="85" t="s">
        <v>1614</v>
      </c>
      <c r="F252" s="85" t="s">
        <v>1549</v>
      </c>
      <c r="G252" s="87">
        <v>45498</v>
      </c>
      <c r="H252" s="42">
        <f>IFERROR(VLOOKUP(A252,JULIO!A:D,4,FALSE),0)</f>
        <v>177658.3</v>
      </c>
      <c r="I252" s="42">
        <f>IFERROR(VLOOKUP(A252,AGOSTO!A:D,4,FALSE),0)</f>
        <v>722801.05</v>
      </c>
      <c r="J252" s="42">
        <f>IFERROR(VLOOKUP(A252,'AJ AGO'!A:D,4,FALSE),0)</f>
        <v>0</v>
      </c>
      <c r="K252" s="42">
        <f t="shared" si="33"/>
        <v>722801.05</v>
      </c>
      <c r="L252" s="42">
        <f>IFERROR(VLOOKUP(A252,SEPTIEMBRE!A:D,4,FALSE),0)</f>
        <v>808561</v>
      </c>
      <c r="M252" s="42">
        <f>IFERROR(VLOOKUP(A252,OCTUBRE!A:D,4,FALSE),0)</f>
        <v>943041</v>
      </c>
      <c r="N252" s="42">
        <f>IFERROR(VLOOKUP(A252,'AJ OCT'!A:D,4,FALSE),0)</f>
        <v>37720.720000000001</v>
      </c>
      <c r="O252" s="42">
        <f t="shared" si="34"/>
        <v>980761.72</v>
      </c>
      <c r="P252" s="42">
        <f>IFERROR(VLOOKUP(A252,NOVIEMBRE!A:D,4,FALSE),0)</f>
        <v>824345.5</v>
      </c>
      <c r="Q252" s="42">
        <f>IFERROR(VLOOKUP(A252,'AJ NOVIEMBRE'!A:D,4,FALSE),0)</f>
        <v>19018.52</v>
      </c>
      <c r="R252" s="42">
        <f t="shared" si="35"/>
        <v>843364.02</v>
      </c>
      <c r="S252" s="42"/>
      <c r="T252" s="42">
        <f t="shared" si="36"/>
        <v>980761.72</v>
      </c>
      <c r="U252" s="14">
        <f t="shared" si="37"/>
        <v>159</v>
      </c>
      <c r="V252" s="10">
        <f t="shared" si="38"/>
        <v>423753.02576086955</v>
      </c>
      <c r="W252" s="24">
        <f t="shared" si="40"/>
        <v>82631.840023369572</v>
      </c>
      <c r="X252" s="22"/>
      <c r="Y252" s="23">
        <f t="shared" si="31"/>
        <v>341121.18573749997</v>
      </c>
      <c r="Z252" s="1">
        <f>IFERROR(VLOOKUP(A252,'NETOS SAC'!A:R,18,FALSE),0)</f>
        <v>341121</v>
      </c>
      <c r="AA252" s="1">
        <f t="shared" si="32"/>
        <v>0.18573749996721745</v>
      </c>
    </row>
    <row r="253" spans="1:28" x14ac:dyDescent="0.25">
      <c r="A253" s="86">
        <v>7311</v>
      </c>
      <c r="B253" s="85">
        <v>7311</v>
      </c>
      <c r="C253" s="85">
        <f t="shared" si="30"/>
        <v>0</v>
      </c>
      <c r="D253" s="85" t="s">
        <v>1616</v>
      </c>
      <c r="E253" s="85" t="s">
        <v>1617</v>
      </c>
      <c r="F253" s="85" t="s">
        <v>1549</v>
      </c>
      <c r="G253" s="87">
        <v>45497</v>
      </c>
      <c r="H253" s="42">
        <f>IFERROR(VLOOKUP(A253,JULIO!A:D,4,FALSE),0)</f>
        <v>0</v>
      </c>
      <c r="I253" s="42">
        <f>IFERROR(VLOOKUP(A253,AGOSTO!A:D,4,FALSE),0)</f>
        <v>883480.6</v>
      </c>
      <c r="J253" s="42">
        <f>IFERROR(VLOOKUP(A253,'AJ AGO'!A:D,4,FALSE),0)</f>
        <v>0</v>
      </c>
      <c r="K253" s="42">
        <f t="shared" si="33"/>
        <v>883480.6</v>
      </c>
      <c r="L253" s="42">
        <f>IFERROR(VLOOKUP(A253,SEPTIEMBRE!A:D,4,FALSE),0)</f>
        <v>946403</v>
      </c>
      <c r="M253" s="42">
        <f>IFERROR(VLOOKUP(A253,OCTUBRE!A:D,4,FALSE),0)</f>
        <v>1030116.8</v>
      </c>
      <c r="N253" s="42">
        <f>IFERROR(VLOOKUP(A253,'AJ OCT'!A:D,4,FALSE),0)</f>
        <v>41204.910000000003</v>
      </c>
      <c r="O253" s="42">
        <f t="shared" si="34"/>
        <v>1071321.71</v>
      </c>
      <c r="P253" s="42">
        <f>IFERROR(VLOOKUP(A253,NOVIEMBRE!A:D,4,FALSE),0)</f>
        <v>962399.7</v>
      </c>
      <c r="Q253" s="42">
        <f>IFERROR(VLOOKUP(A253,'AJ NOVIEMBRE'!A:D,4,FALSE),0)</f>
        <v>21187.68</v>
      </c>
      <c r="R253" s="42">
        <f t="shared" si="35"/>
        <v>983587.38</v>
      </c>
      <c r="S253" s="42"/>
      <c r="T253" s="42">
        <f t="shared" si="36"/>
        <v>1071321.71</v>
      </c>
      <c r="U253" s="14">
        <f t="shared" si="37"/>
        <v>160</v>
      </c>
      <c r="V253" s="10">
        <f t="shared" si="38"/>
        <v>465792.04782608693</v>
      </c>
      <c r="W253" s="24">
        <f t="shared" si="40"/>
        <v>90829.449326086949</v>
      </c>
      <c r="X253" s="22"/>
      <c r="Y253" s="23">
        <f t="shared" si="31"/>
        <v>374962.59849999996</v>
      </c>
      <c r="Z253" s="1">
        <f>IFERROR(VLOOKUP(A253,'NETOS SAC'!A:R,18,FALSE),0)</f>
        <v>374963</v>
      </c>
      <c r="AA253" s="1">
        <f t="shared" si="32"/>
        <v>-0.40150000003632158</v>
      </c>
    </row>
    <row r="254" spans="1:28" x14ac:dyDescent="0.25">
      <c r="A254" s="86">
        <v>7313</v>
      </c>
      <c r="B254" s="85">
        <v>7313</v>
      </c>
      <c r="C254" s="85">
        <f t="shared" ref="C254:C294" si="41">+A254-B254</f>
        <v>0</v>
      </c>
      <c r="D254" s="85" t="s">
        <v>1220</v>
      </c>
      <c r="E254" s="85" t="s">
        <v>1622</v>
      </c>
      <c r="F254" s="85" t="s">
        <v>1549</v>
      </c>
      <c r="G254" s="87">
        <v>45495</v>
      </c>
      <c r="H254" s="42">
        <f>IFERROR(VLOOKUP(A254,JULIO!A:D,4,FALSE),0)</f>
        <v>70607.63</v>
      </c>
      <c r="I254" s="42">
        <f>IFERROR(VLOOKUP(A254,AGOSTO!A:D,4,FALSE),0)</f>
        <v>2432119.09</v>
      </c>
      <c r="J254" s="42">
        <f>IFERROR(VLOOKUP(A254,'AJ AGO'!A:D,4,FALSE),0)</f>
        <v>21182.61</v>
      </c>
      <c r="K254" s="42">
        <f t="shared" si="33"/>
        <v>2453301.6999999997</v>
      </c>
      <c r="L254" s="42">
        <f>IFERROR(VLOOKUP(A254,SEPTIEMBRE!A:D,4,FALSE),0)</f>
        <v>1942119.82</v>
      </c>
      <c r="M254" s="42">
        <f>IFERROR(VLOOKUP(A254,OCTUBRE!A:D,4,FALSE),0)</f>
        <v>789868.28</v>
      </c>
      <c r="N254" s="42">
        <f>IFERROR(VLOOKUP(A254,'AJ OCT'!A:D,4,FALSE),0)</f>
        <v>31594.97</v>
      </c>
      <c r="O254" s="42">
        <f t="shared" si="34"/>
        <v>821463.25</v>
      </c>
      <c r="P254" s="42">
        <f>IFERROR(VLOOKUP(A254,NOVIEMBRE!A:D,4,FALSE),0)</f>
        <v>2028499.05</v>
      </c>
      <c r="Q254" s="42">
        <f>IFERROR(VLOOKUP(A254,'AJ NOVIEMBRE'!A:D,4,FALSE),0)</f>
        <v>22557.68</v>
      </c>
      <c r="R254" s="42">
        <f t="shared" si="35"/>
        <v>2051056.73</v>
      </c>
      <c r="S254" s="42"/>
      <c r="T254" s="42">
        <f t="shared" si="36"/>
        <v>2453301.6999999997</v>
      </c>
      <c r="U254" s="14">
        <f t="shared" si="37"/>
        <v>162</v>
      </c>
      <c r="V254" s="10">
        <f t="shared" si="38"/>
        <v>1079986.0744565218</v>
      </c>
      <c r="W254" s="24">
        <f t="shared" si="40"/>
        <v>210597.28451902175</v>
      </c>
      <c r="X254" s="22"/>
      <c r="Y254" s="23">
        <f t="shared" si="31"/>
        <v>869388.78993750003</v>
      </c>
      <c r="Z254" s="1">
        <f>IFERROR(VLOOKUP(A254,'NETOS SAC'!A:R,18,FALSE),0)</f>
        <v>869389</v>
      </c>
      <c r="AA254" s="1">
        <f t="shared" ref="AA254:AA295" si="42">+Y254-Z254</f>
        <v>-0.21006249997299165</v>
      </c>
    </row>
    <row r="255" spans="1:28" x14ac:dyDescent="0.25">
      <c r="A255" s="86">
        <v>7314</v>
      </c>
      <c r="B255" s="85">
        <v>7314</v>
      </c>
      <c r="C255" s="85">
        <f t="shared" si="41"/>
        <v>0</v>
      </c>
      <c r="D255" s="85" t="s">
        <v>1624</v>
      </c>
      <c r="E255" s="85" t="s">
        <v>1625</v>
      </c>
      <c r="F255" s="85" t="s">
        <v>1549</v>
      </c>
      <c r="G255" s="87">
        <v>45495</v>
      </c>
      <c r="H255" s="42">
        <f>IFERROR(VLOOKUP(A255,JULIO!A:D,4,FALSE),0)</f>
        <v>430370.31</v>
      </c>
      <c r="I255" s="42">
        <f>IFERROR(VLOOKUP(A255,AGOSTO!A:D,4,FALSE),0)</f>
        <v>2092694.92</v>
      </c>
      <c r="J255" s="42">
        <f>IFERROR(VLOOKUP(A255,'AJ AGO'!A:D,4,FALSE),0)</f>
        <v>21182.61</v>
      </c>
      <c r="K255" s="42">
        <f t="shared" ref="K255:K294" si="43">+I255+J255</f>
        <v>2113877.5299999998</v>
      </c>
      <c r="L255" s="42">
        <f>IFERROR(VLOOKUP(A255,SEPTIEMBRE!A:D,4,FALSE),0)</f>
        <v>2551556.2799999998</v>
      </c>
      <c r="M255" s="42">
        <f>IFERROR(VLOOKUP(A255,OCTUBRE!A:D,4,FALSE),0)</f>
        <v>3144209.64</v>
      </c>
      <c r="N255" s="42">
        <f>IFERROR(VLOOKUP(A255,'AJ OCT'!A:D,4,FALSE),0)</f>
        <v>125768.83000000002</v>
      </c>
      <c r="O255" s="42">
        <f t="shared" ref="O255:O294" si="44">+M255+N255</f>
        <v>3269978.47</v>
      </c>
      <c r="P255" s="42">
        <f>IFERROR(VLOOKUP(A255,NOVIEMBRE!A:D,4,FALSE),0)</f>
        <v>3147743.36</v>
      </c>
      <c r="Q255" s="42">
        <f>IFERROR(VLOOKUP(A255,'AJ NOVIEMBRE'!A:D,4,FALSE),0)</f>
        <v>65534.109999999993</v>
      </c>
      <c r="R255" s="42">
        <f t="shared" ref="R255:R294" si="45">+P255+Q255</f>
        <v>3213277.4699999997</v>
      </c>
      <c r="S255" s="42"/>
      <c r="T255" s="42">
        <f t="shared" ref="T255:T294" si="46">MAX(H255,K255,L255,O255,R255,S255)</f>
        <v>3269978.47</v>
      </c>
      <c r="U255" s="14">
        <f t="shared" ref="U255:U294" si="47">IF(G255&lt;$U$1,184,$V$1-G255)</f>
        <v>162</v>
      </c>
      <c r="V255" s="10">
        <f t="shared" si="38"/>
        <v>1439501.3916847827</v>
      </c>
      <c r="W255" s="24">
        <f t="shared" si="40"/>
        <v>280702.77137853263</v>
      </c>
      <c r="X255" s="22"/>
      <c r="Y255" s="23">
        <f t="shared" si="31"/>
        <v>1158798.6203062502</v>
      </c>
      <c r="Z255" s="1">
        <f>IFERROR(VLOOKUP(A255,'NETOS SAC'!A:R,18,FALSE),0)</f>
        <v>1158799</v>
      </c>
      <c r="AA255" s="1">
        <f t="shared" si="42"/>
        <v>-0.37969374982640147</v>
      </c>
    </row>
    <row r="256" spans="1:28" x14ac:dyDescent="0.25">
      <c r="A256" s="86">
        <v>7316</v>
      </c>
      <c r="B256" s="85">
        <v>7316</v>
      </c>
      <c r="C256" s="85">
        <f t="shared" si="41"/>
        <v>0</v>
      </c>
      <c r="D256" s="85" t="s">
        <v>1627</v>
      </c>
      <c r="E256" s="85" t="s">
        <v>1285</v>
      </c>
      <c r="F256" s="85" t="s">
        <v>1572</v>
      </c>
      <c r="G256" s="87">
        <v>45502</v>
      </c>
      <c r="H256" s="42">
        <f>IFERROR(VLOOKUP(A256,JULIO!A:D,4,FALSE),0)</f>
        <v>61322.400000000001</v>
      </c>
      <c r="I256" s="42">
        <f>IFERROR(VLOOKUP(A256,AGOSTO!A:D,4,FALSE),0)</f>
        <v>706065.6</v>
      </c>
      <c r="J256" s="42">
        <f>IFERROR(VLOOKUP(A256,'AJ AGO'!A:D,4,FALSE),0)</f>
        <v>0</v>
      </c>
      <c r="K256" s="42">
        <f t="shared" si="43"/>
        <v>706065.6</v>
      </c>
      <c r="L256" s="42">
        <f>IFERROR(VLOOKUP(A256,SEPTIEMBRE!A:D,4,FALSE),0)</f>
        <v>653790</v>
      </c>
      <c r="M256" s="42">
        <f>IFERROR(VLOOKUP(A256,OCTUBRE!A:D,4,FALSE),0)</f>
        <v>806310</v>
      </c>
      <c r="N256" s="42">
        <f>IFERROR(VLOOKUP(A256,'AJ OCT'!A:D,4,FALSE),0)</f>
        <v>32253.22</v>
      </c>
      <c r="O256" s="42">
        <f t="shared" si="44"/>
        <v>838563.22</v>
      </c>
      <c r="P256" s="42">
        <f>IFERROR(VLOOKUP(A256,NOVIEMBRE!A:D,4,FALSE),0)</f>
        <v>682958.4</v>
      </c>
      <c r="Q256" s="42">
        <f>IFERROR(VLOOKUP(A256,'AJ NOVIEMBRE'!A:D,4,FALSE),0)</f>
        <v>21526.75</v>
      </c>
      <c r="R256" s="42">
        <f t="shared" si="45"/>
        <v>704485.15</v>
      </c>
      <c r="S256" s="42"/>
      <c r="T256" s="42">
        <f t="shared" si="46"/>
        <v>838563.22</v>
      </c>
      <c r="U256" s="14">
        <f t="shared" si="47"/>
        <v>155</v>
      </c>
      <c r="V256" s="10">
        <f t="shared" si="38"/>
        <v>353199.1823369565</v>
      </c>
      <c r="W256" s="24">
        <f t="shared" si="40"/>
        <v>68873.840555706513</v>
      </c>
      <c r="X256" s="22"/>
      <c r="Y256" s="23">
        <f t="shared" si="31"/>
        <v>284325.34178124997</v>
      </c>
      <c r="Z256" s="1">
        <f>IFERROR(VLOOKUP(A256,'NETOS SAC'!A:R,18,FALSE),0)</f>
        <v>284325</v>
      </c>
      <c r="AA256" s="1">
        <f t="shared" si="42"/>
        <v>0.34178124996833503</v>
      </c>
    </row>
    <row r="257" spans="1:27" x14ac:dyDescent="0.25">
      <c r="A257" s="86">
        <v>7317</v>
      </c>
      <c r="B257" s="85">
        <v>7317</v>
      </c>
      <c r="C257" s="85">
        <f t="shared" si="41"/>
        <v>0</v>
      </c>
      <c r="D257" s="85" t="s">
        <v>1629</v>
      </c>
      <c r="E257" s="85" t="s">
        <v>1630</v>
      </c>
      <c r="F257" s="85" t="s">
        <v>1549</v>
      </c>
      <c r="G257" s="87">
        <v>45489</v>
      </c>
      <c r="H257" s="42">
        <f>IFERROR(VLOOKUP(A257,JULIO!A:D,4,FALSE),0)</f>
        <v>545881.98</v>
      </c>
      <c r="I257" s="42">
        <f>IFERROR(VLOOKUP(A257,AGOSTO!A:D,4,FALSE),0)</f>
        <v>991579.53</v>
      </c>
      <c r="J257" s="42">
        <f>IFERROR(VLOOKUP(A257,'AJ AGO'!A:D,4,FALSE),0)</f>
        <v>0</v>
      </c>
      <c r="K257" s="42">
        <f t="shared" si="43"/>
        <v>991579.53</v>
      </c>
      <c r="L257" s="42">
        <f>IFERROR(VLOOKUP(A257,SEPTIEMBRE!A:D,4,FALSE),0)</f>
        <v>1111678.4100000001</v>
      </c>
      <c r="M257" s="42">
        <f>IFERROR(VLOOKUP(A257,OCTUBRE!A:D,4,FALSE),0)</f>
        <v>1309598.19</v>
      </c>
      <c r="N257" s="42">
        <f>IFERROR(VLOOKUP(A257,'AJ OCT'!A:D,4,FALSE),0)</f>
        <v>52383.85</v>
      </c>
      <c r="O257" s="42">
        <f t="shared" si="44"/>
        <v>1361982.04</v>
      </c>
      <c r="P257" s="42">
        <f>IFERROR(VLOOKUP(A257,NOVIEMBRE!A:D,4,FALSE),0)</f>
        <v>1139712.93</v>
      </c>
      <c r="Q257" s="42">
        <f>IFERROR(VLOOKUP(A257,'AJ NOVIEMBRE'!A:D,4,FALSE),0)</f>
        <v>24744.140000000003</v>
      </c>
      <c r="R257" s="42">
        <f t="shared" si="45"/>
        <v>1164457.0699999998</v>
      </c>
      <c r="S257" s="42"/>
      <c r="T257" s="42">
        <f t="shared" si="46"/>
        <v>1361982.04</v>
      </c>
      <c r="U257" s="14">
        <f t="shared" si="47"/>
        <v>168</v>
      </c>
      <c r="V257" s="10">
        <f t="shared" si="38"/>
        <v>621774.40956521744</v>
      </c>
      <c r="W257" s="24">
        <f t="shared" si="40"/>
        <v>121246.00986521741</v>
      </c>
      <c r="X257" s="22"/>
      <c r="Y257" s="23">
        <f t="shared" si="31"/>
        <v>500528.39970000007</v>
      </c>
      <c r="Z257" s="1">
        <f>IFERROR(VLOOKUP(A257,'NETOS SAC'!A:R,18,FALSE),0)</f>
        <v>500528</v>
      </c>
      <c r="AA257" s="1">
        <f t="shared" si="42"/>
        <v>0.39970000006724149</v>
      </c>
    </row>
    <row r="258" spans="1:27" x14ac:dyDescent="0.25">
      <c r="A258" s="86">
        <v>7319</v>
      </c>
      <c r="B258" s="85">
        <v>7319</v>
      </c>
      <c r="C258" s="85">
        <f t="shared" si="41"/>
        <v>0</v>
      </c>
      <c r="D258" s="85" t="s">
        <v>1632</v>
      </c>
      <c r="E258" s="85" t="s">
        <v>1633</v>
      </c>
      <c r="F258" s="85" t="s">
        <v>1549</v>
      </c>
      <c r="G258" s="87">
        <v>45502</v>
      </c>
      <c r="H258" s="42">
        <f>IFERROR(VLOOKUP(A258,JULIO!A:D,4,FALSE),0)</f>
        <v>110651.67</v>
      </c>
      <c r="I258" s="42">
        <f>IFERROR(VLOOKUP(A258,AGOSTO!A:D,4,FALSE),0)</f>
        <v>965792.42999999993</v>
      </c>
      <c r="J258" s="42">
        <f>IFERROR(VLOOKUP(A258,'AJ AGO'!A:D,4,FALSE),0)</f>
        <v>0</v>
      </c>
      <c r="K258" s="42">
        <f t="shared" si="43"/>
        <v>965792.42999999993</v>
      </c>
      <c r="L258" s="42">
        <f>IFERROR(VLOOKUP(A258,SEPTIEMBRE!A:D,4,FALSE),0)</f>
        <v>1062301.53</v>
      </c>
      <c r="M258" s="42">
        <f>IFERROR(VLOOKUP(A258,OCTUBRE!A:D,4,FALSE),0)</f>
        <v>1135777.69</v>
      </c>
      <c r="N258" s="42">
        <f>IFERROR(VLOOKUP(A258,'AJ OCT'!A:D,4,FALSE),0)</f>
        <v>45431.06</v>
      </c>
      <c r="O258" s="42">
        <f t="shared" si="44"/>
        <v>1181208.75</v>
      </c>
      <c r="P258" s="42">
        <f>IFERROR(VLOOKUP(A258,NOVIEMBRE!A:D,4,FALSE),0)</f>
        <v>1224926.02</v>
      </c>
      <c r="Q258" s="42">
        <f>IFERROR(VLOOKUP(A258,'AJ NOVIEMBRE'!A:D,4,FALSE),0)</f>
        <v>25816.06</v>
      </c>
      <c r="R258" s="42">
        <f t="shared" si="45"/>
        <v>1250742.08</v>
      </c>
      <c r="S258" s="42"/>
      <c r="T258" s="42">
        <f t="shared" si="46"/>
        <v>1250742.08</v>
      </c>
      <c r="U258" s="14">
        <f t="shared" si="47"/>
        <v>155</v>
      </c>
      <c r="V258" s="10">
        <f t="shared" si="38"/>
        <v>526807.12608695659</v>
      </c>
      <c r="W258" s="24">
        <f t="shared" si="40"/>
        <v>102727.38958695653</v>
      </c>
      <c r="X258" s="22"/>
      <c r="Y258" s="23">
        <f t="shared" si="31"/>
        <v>424079.73650000006</v>
      </c>
      <c r="Z258" s="1">
        <f>IFERROR(VLOOKUP(A258,'NETOS SAC'!A:R,18,FALSE),0)</f>
        <v>424080</v>
      </c>
      <c r="AA258" s="1">
        <f t="shared" si="42"/>
        <v>-0.26349999994272366</v>
      </c>
    </row>
    <row r="259" spans="1:27" x14ac:dyDescent="0.25">
      <c r="A259" s="86">
        <v>7320</v>
      </c>
      <c r="B259" s="85">
        <v>7320</v>
      </c>
      <c r="C259" s="85">
        <f t="shared" si="41"/>
        <v>0</v>
      </c>
      <c r="D259" s="85" t="s">
        <v>1635</v>
      </c>
      <c r="E259" s="85" t="s">
        <v>793</v>
      </c>
      <c r="F259" s="85" t="s">
        <v>1549</v>
      </c>
      <c r="G259" s="87">
        <v>45502</v>
      </c>
      <c r="H259" s="42">
        <f>IFERROR(VLOOKUP(A259,JULIO!A:D,4,FALSE),0)</f>
        <v>139045.41</v>
      </c>
      <c r="I259" s="42">
        <f>IFERROR(VLOOKUP(A259,AGOSTO!A:D,4,FALSE),0)</f>
        <v>1207007.1200000001</v>
      </c>
      <c r="J259" s="42">
        <f>IFERROR(VLOOKUP(A259,'AJ AGO'!A:D,4,FALSE),0)</f>
        <v>0</v>
      </c>
      <c r="K259" s="42">
        <f t="shared" si="43"/>
        <v>1207007.1200000001</v>
      </c>
      <c r="L259" s="42">
        <f>IFERROR(VLOOKUP(A259,SEPTIEMBRE!A:D,4,FALSE),0)</f>
        <v>1171807.2</v>
      </c>
      <c r="M259" s="42">
        <f>IFERROR(VLOOKUP(A259,OCTUBRE!A:D,4,FALSE),0)</f>
        <v>1262014.6499999999</v>
      </c>
      <c r="N259" s="42">
        <f>IFERROR(VLOOKUP(A259,'AJ OCT'!A:D,4,FALSE),0)</f>
        <v>50480.700000000004</v>
      </c>
      <c r="O259" s="42">
        <f t="shared" si="44"/>
        <v>1312495.3499999999</v>
      </c>
      <c r="P259" s="42">
        <f>IFERROR(VLOOKUP(A259,NOVIEMBRE!A:D,4,FALSE),0)</f>
        <v>1094636.1300000001</v>
      </c>
      <c r="Q259" s="42">
        <f>IFERROR(VLOOKUP(A259,'AJ NOVIEMBRE'!A:D,4,FALSE),0)</f>
        <v>24668.27</v>
      </c>
      <c r="R259" s="42">
        <f t="shared" si="45"/>
        <v>1119304.4000000001</v>
      </c>
      <c r="S259" s="42"/>
      <c r="T259" s="42">
        <f t="shared" si="46"/>
        <v>1312495.3499999999</v>
      </c>
      <c r="U259" s="14">
        <f t="shared" si="47"/>
        <v>155</v>
      </c>
      <c r="V259" s="10">
        <f t="shared" si="38"/>
        <v>552817.33491847827</v>
      </c>
      <c r="W259" s="24">
        <f t="shared" si="40"/>
        <v>107799.38030910326</v>
      </c>
      <c r="X259" s="22"/>
      <c r="Y259" s="23">
        <f t="shared" si="31"/>
        <v>445017.95460937498</v>
      </c>
      <c r="Z259" s="1">
        <f>IFERROR(VLOOKUP(A259,'NETOS SAC'!A:R,18,FALSE),0)</f>
        <v>445018</v>
      </c>
      <c r="AA259" s="1">
        <f t="shared" si="42"/>
        <v>-4.5390625018626451E-2</v>
      </c>
    </row>
    <row r="260" spans="1:27" x14ac:dyDescent="0.25">
      <c r="A260" s="86">
        <v>7321</v>
      </c>
      <c r="B260" s="85">
        <v>7321</v>
      </c>
      <c r="C260" s="85">
        <f t="shared" si="41"/>
        <v>0</v>
      </c>
      <c r="D260" s="85" t="s">
        <v>1637</v>
      </c>
      <c r="E260" s="85" t="s">
        <v>1638</v>
      </c>
      <c r="F260" s="85" t="s">
        <v>1640</v>
      </c>
      <c r="G260" s="87">
        <v>45512</v>
      </c>
      <c r="H260" s="42">
        <f>IFERROR(VLOOKUP(A260,JULIO!A:D,4,FALSE),0)</f>
        <v>0</v>
      </c>
      <c r="I260" s="42">
        <f>IFERROR(VLOOKUP(A260,AGOSTO!A:D,4,FALSE),0)</f>
        <v>983575.12</v>
      </c>
      <c r="J260" s="42">
        <f>IFERROR(VLOOKUP(A260,'AJ AGO'!A:D,4,FALSE),0)</f>
        <v>0</v>
      </c>
      <c r="K260" s="42">
        <f t="shared" si="43"/>
        <v>983575.12</v>
      </c>
      <c r="L260" s="42">
        <f>IFERROR(VLOOKUP(A260,SEPTIEMBRE!A:D,4,FALSE),0)</f>
        <v>1278647.7</v>
      </c>
      <c r="M260" s="42">
        <f>IFERROR(VLOOKUP(A260,OCTUBRE!A:D,4,FALSE),0)</f>
        <v>1278647.7</v>
      </c>
      <c r="N260" s="42">
        <f>IFERROR(VLOOKUP(A260,'AJ OCT'!A:D,4,FALSE),0)</f>
        <v>51145.907999999996</v>
      </c>
      <c r="O260" s="42">
        <f t="shared" si="44"/>
        <v>1329793.608</v>
      </c>
      <c r="P260" s="42">
        <f>IFERROR(VLOOKUP(A260,NOVIEMBRE!A:D,4,FALSE),0)</f>
        <v>1382986</v>
      </c>
      <c r="Q260" s="42">
        <f>IFERROR(VLOOKUP(A260,'AJ NOVIEMBRE'!A:D,4,FALSE),0)</f>
        <v>0</v>
      </c>
      <c r="R260" s="42">
        <f t="shared" si="45"/>
        <v>1382986</v>
      </c>
      <c r="S260" s="42"/>
      <c r="T260" s="42">
        <f t="shared" si="46"/>
        <v>1382986</v>
      </c>
      <c r="U260" s="14">
        <f t="shared" si="47"/>
        <v>145</v>
      </c>
      <c r="V260" s="10">
        <f t="shared" si="38"/>
        <v>544926.54891304346</v>
      </c>
      <c r="W260" s="24">
        <f>V260*0.18</f>
        <v>98086.778804347821</v>
      </c>
      <c r="X260" s="22"/>
      <c r="Y260" s="23">
        <f t="shared" ref="Y260:Y294" si="48">+V260-W260-X260</f>
        <v>446839.77010869561</v>
      </c>
      <c r="Z260" s="1">
        <f>IFERROR(VLOOKUP(A260,'NETOS SAC'!A:R,18,FALSE),0)</f>
        <v>446840</v>
      </c>
      <c r="AA260" s="1">
        <f t="shared" si="42"/>
        <v>-0.2298913043923676</v>
      </c>
    </row>
    <row r="261" spans="1:27" x14ac:dyDescent="0.25">
      <c r="A261" s="86">
        <v>7322</v>
      </c>
      <c r="B261" s="85">
        <v>7322</v>
      </c>
      <c r="C261" s="85">
        <f t="shared" si="41"/>
        <v>0</v>
      </c>
      <c r="D261" s="85" t="s">
        <v>1066</v>
      </c>
      <c r="E261" s="85" t="s">
        <v>1641</v>
      </c>
      <c r="F261" s="85" t="s">
        <v>1604</v>
      </c>
      <c r="G261" s="87">
        <v>45509</v>
      </c>
      <c r="H261" s="42">
        <f>IFERROR(VLOOKUP(A261,JULIO!A:D,4,FALSE),0)</f>
        <v>0</v>
      </c>
      <c r="I261" s="42">
        <f>IFERROR(VLOOKUP(A261,AGOSTO!A:D,4,FALSE),0)</f>
        <v>509690.63</v>
      </c>
      <c r="J261" s="42">
        <f>IFERROR(VLOOKUP(A261,'AJ AGO'!A:D,4,FALSE),0)</f>
        <v>0</v>
      </c>
      <c r="K261" s="42">
        <f t="shared" si="43"/>
        <v>509690.63</v>
      </c>
      <c r="L261" s="42">
        <f>IFERROR(VLOOKUP(A261,SEPTIEMBRE!A:D,4,FALSE),0)</f>
        <v>1026941.28</v>
      </c>
      <c r="M261" s="42">
        <f>IFERROR(VLOOKUP(A261,OCTUBRE!A:D,4,FALSE),0)</f>
        <v>1145134.8700000001</v>
      </c>
      <c r="N261" s="42">
        <f>IFERROR(VLOOKUP(A261,'AJ OCT'!A:D,4,FALSE),0)</f>
        <v>45806.060000000005</v>
      </c>
      <c r="O261" s="42">
        <f t="shared" si="44"/>
        <v>1190940.9300000002</v>
      </c>
      <c r="P261" s="42">
        <f>IFERROR(VLOOKUP(A261,NOVIEMBRE!A:D,4,FALSE),0)</f>
        <v>1080883.1599999999</v>
      </c>
      <c r="Q261" s="42">
        <f>IFERROR(VLOOKUP(A261,'AJ NOVIEMBRE'!A:D,4,FALSE),0)</f>
        <v>26797.599999999999</v>
      </c>
      <c r="R261" s="42">
        <f t="shared" si="45"/>
        <v>1107680.76</v>
      </c>
      <c r="S261" s="42"/>
      <c r="T261" s="42">
        <f t="shared" si="46"/>
        <v>1190940.9300000002</v>
      </c>
      <c r="U261" s="14">
        <f t="shared" si="47"/>
        <v>148</v>
      </c>
      <c r="V261" s="10">
        <f t="shared" ref="V261:V294" si="49">+T261/2/184*U261</f>
        <v>478965.37402173923</v>
      </c>
      <c r="W261" s="24">
        <f t="shared" si="40"/>
        <v>93398.24793423916</v>
      </c>
      <c r="X261" s="22"/>
      <c r="Y261" s="23">
        <f t="shared" si="48"/>
        <v>385567.12608750007</v>
      </c>
      <c r="Z261" s="1">
        <f>IFERROR(VLOOKUP(A261,'NETOS SAC'!A:R,18,FALSE),0)</f>
        <v>385567</v>
      </c>
      <c r="AA261" s="1">
        <f t="shared" si="42"/>
        <v>0.12608750007348135</v>
      </c>
    </row>
    <row r="262" spans="1:27" x14ac:dyDescent="0.25">
      <c r="A262" s="86">
        <v>7323</v>
      </c>
      <c r="B262" s="85">
        <v>7323</v>
      </c>
      <c r="C262" s="85">
        <f t="shared" si="41"/>
        <v>0</v>
      </c>
      <c r="D262" s="85" t="s">
        <v>839</v>
      </c>
      <c r="E262" s="85" t="s">
        <v>1643</v>
      </c>
      <c r="F262" s="85" t="s">
        <v>1572</v>
      </c>
      <c r="G262" s="87">
        <v>45509</v>
      </c>
      <c r="H262" s="42">
        <f>IFERROR(VLOOKUP(A262,JULIO!A:D,4,FALSE),0)</f>
        <v>0</v>
      </c>
      <c r="I262" s="42">
        <f>IFERROR(VLOOKUP(A262,AGOSTO!A:D,4,FALSE),0)</f>
        <v>634554.04</v>
      </c>
      <c r="J262" s="42">
        <f>IFERROR(VLOOKUP(A262,'AJ AGO'!A:D,4,FALSE),0)</f>
        <v>0</v>
      </c>
      <c r="K262" s="42">
        <f t="shared" si="43"/>
        <v>634554.04</v>
      </c>
      <c r="L262" s="42">
        <f>IFERROR(VLOOKUP(A262,SEPTIEMBRE!A:D,4,FALSE),0)</f>
        <v>1118588.3999999999</v>
      </c>
      <c r="M262" s="42">
        <f>IFERROR(VLOOKUP(A262,OCTUBRE!A:D,4,FALSE),0)</f>
        <v>1054629.8</v>
      </c>
      <c r="N262" s="42">
        <f>IFERROR(VLOOKUP(A262,'AJ OCT'!A:D,4,FALSE),0)</f>
        <v>42185.119999999995</v>
      </c>
      <c r="O262" s="42">
        <f t="shared" si="44"/>
        <v>1096814.92</v>
      </c>
      <c r="P262" s="42">
        <f>IFERROR(VLOOKUP(A262,NOVIEMBRE!A:D,4,FALSE),0)</f>
        <v>1177379.3</v>
      </c>
      <c r="Q262" s="42">
        <f>IFERROR(VLOOKUP(A262,'AJ NOVIEMBRE'!A:D,4,FALSE),0)</f>
        <v>28880.809999999998</v>
      </c>
      <c r="R262" s="42">
        <f t="shared" si="45"/>
        <v>1206260.1100000001</v>
      </c>
      <c r="S262" s="42"/>
      <c r="T262" s="42">
        <f t="shared" si="46"/>
        <v>1206260.1100000001</v>
      </c>
      <c r="U262" s="14">
        <f t="shared" si="47"/>
        <v>148</v>
      </c>
      <c r="V262" s="10">
        <f t="shared" si="49"/>
        <v>485126.34858695656</v>
      </c>
      <c r="W262" s="24">
        <f t="shared" si="40"/>
        <v>94599.637974456535</v>
      </c>
      <c r="X262" s="22"/>
      <c r="Y262" s="23">
        <f t="shared" si="48"/>
        <v>390526.71061250003</v>
      </c>
      <c r="Z262" s="1">
        <f>IFERROR(VLOOKUP(A262,'NETOS SAC'!A:R,18,FALSE),0)</f>
        <v>390527</v>
      </c>
      <c r="AA262" s="1">
        <f t="shared" si="42"/>
        <v>-0.28938749997178093</v>
      </c>
    </row>
    <row r="263" spans="1:27" x14ac:dyDescent="0.25">
      <c r="A263" s="86">
        <v>7324</v>
      </c>
      <c r="B263" s="85">
        <v>7324</v>
      </c>
      <c r="C263" s="85">
        <f t="shared" si="41"/>
        <v>0</v>
      </c>
      <c r="D263" s="85" t="s">
        <v>1645</v>
      </c>
      <c r="E263" s="85" t="s">
        <v>1646</v>
      </c>
      <c r="F263" s="85" t="s">
        <v>1572</v>
      </c>
      <c r="G263" s="87">
        <v>45509</v>
      </c>
      <c r="H263" s="42">
        <f>IFERROR(VLOOKUP(A263,JULIO!A:D,4,FALSE),0)</f>
        <v>0</v>
      </c>
      <c r="I263" s="42">
        <f>IFERROR(VLOOKUP(A263,AGOSTO!A:D,4,FALSE),0)</f>
        <v>676743.61</v>
      </c>
      <c r="J263" s="42">
        <f>IFERROR(VLOOKUP(A263,'AJ AGO'!A:D,4,FALSE),0)</f>
        <v>0</v>
      </c>
      <c r="K263" s="42">
        <f t="shared" si="43"/>
        <v>676743.61</v>
      </c>
      <c r="L263" s="42">
        <f>IFERROR(VLOOKUP(A263,SEPTIEMBRE!A:D,4,FALSE),0)</f>
        <v>1118588.3999999999</v>
      </c>
      <c r="M263" s="42">
        <f>IFERROR(VLOOKUP(A263,OCTUBRE!A:D,4,FALSE),0)</f>
        <v>1247330.23</v>
      </c>
      <c r="N263" s="42">
        <f>IFERROR(VLOOKUP(A263,'AJ OCT'!A:D,4,FALSE),0)</f>
        <v>49893.16</v>
      </c>
      <c r="O263" s="42">
        <f t="shared" si="44"/>
        <v>1297223.3899999999</v>
      </c>
      <c r="P263" s="42">
        <f>IFERROR(VLOOKUP(A263,NOVIEMBRE!A:D,4,FALSE),0)</f>
        <v>1025805.9500000001</v>
      </c>
      <c r="Q263" s="42">
        <f>IFERROR(VLOOKUP(A263,'AJ NOVIEMBRE'!A:D,4,FALSE),0)</f>
        <v>23126.68</v>
      </c>
      <c r="R263" s="42">
        <f t="shared" si="45"/>
        <v>1048932.6300000001</v>
      </c>
      <c r="S263" s="42"/>
      <c r="T263" s="42">
        <f t="shared" si="46"/>
        <v>1297223.3899999999</v>
      </c>
      <c r="U263" s="14">
        <f t="shared" si="47"/>
        <v>148</v>
      </c>
      <c r="V263" s="10">
        <f t="shared" si="49"/>
        <v>521709.40684782609</v>
      </c>
      <c r="W263" s="24">
        <f t="shared" si="40"/>
        <v>101733.33433532609</v>
      </c>
      <c r="X263" s="22"/>
      <c r="Y263" s="23">
        <f t="shared" si="48"/>
        <v>419976.07251249999</v>
      </c>
      <c r="Z263" s="1">
        <f>IFERROR(VLOOKUP(A263,'NETOS SAC'!A:R,18,FALSE),0)</f>
        <v>419976</v>
      </c>
      <c r="AA263" s="1">
        <f t="shared" si="42"/>
        <v>7.2512499988079071E-2</v>
      </c>
    </row>
    <row r="264" spans="1:27" x14ac:dyDescent="0.25">
      <c r="A264" s="86">
        <v>7328</v>
      </c>
      <c r="B264" s="85">
        <v>7328</v>
      </c>
      <c r="C264" s="85">
        <f t="shared" si="41"/>
        <v>0</v>
      </c>
      <c r="D264" s="85" t="s">
        <v>1648</v>
      </c>
      <c r="E264" s="85" t="s">
        <v>1410</v>
      </c>
      <c r="F264" s="85" t="s">
        <v>1549</v>
      </c>
      <c r="G264" s="87">
        <v>45516</v>
      </c>
      <c r="H264" s="42">
        <f>IFERROR(VLOOKUP(A264,JULIO!A:D,4,FALSE),0)</f>
        <v>0</v>
      </c>
      <c r="I264" s="42">
        <f>IFERROR(VLOOKUP(A264,AGOSTO!A:D,4,FALSE),0)</f>
        <v>549377.4</v>
      </c>
      <c r="J264" s="42">
        <f>IFERROR(VLOOKUP(A264,'AJ AGO'!A:D,4,FALSE),0)</f>
        <v>0</v>
      </c>
      <c r="K264" s="42">
        <f t="shared" si="43"/>
        <v>549377.4</v>
      </c>
      <c r="L264" s="42">
        <f>IFERROR(VLOOKUP(A264,SEPTIEMBRE!A:D,4,FALSE),0)</f>
        <v>804190.4</v>
      </c>
      <c r="M264" s="42">
        <f>IFERROR(VLOOKUP(A264,OCTUBRE!A:D,4,FALSE),0)</f>
        <v>991453.8</v>
      </c>
      <c r="N264" s="42">
        <f>IFERROR(VLOOKUP(A264,'AJ OCT'!A:D,4,FALSE),0)</f>
        <v>39658.319999999992</v>
      </c>
      <c r="O264" s="42">
        <f t="shared" si="44"/>
        <v>1031112.12</v>
      </c>
      <c r="P264" s="42">
        <f>IFERROR(VLOOKUP(A264,NOVIEMBRE!A:D,4,FALSE),0)</f>
        <v>767373.9</v>
      </c>
      <c r="Q264" s="42">
        <f>IFERROR(VLOOKUP(A264,'AJ NOVIEMBRE'!A:D,4,FALSE),0)</f>
        <v>14852.289999999999</v>
      </c>
      <c r="R264" s="42">
        <f t="shared" si="45"/>
        <v>782226.19000000006</v>
      </c>
      <c r="S264" s="42"/>
      <c r="T264" s="42">
        <f t="shared" si="46"/>
        <v>1031112.12</v>
      </c>
      <c r="U264" s="14">
        <f t="shared" si="47"/>
        <v>141</v>
      </c>
      <c r="V264" s="10">
        <f t="shared" si="49"/>
        <v>395072.85032608698</v>
      </c>
      <c r="W264" s="24">
        <f t="shared" si="40"/>
        <v>77039.205813586959</v>
      </c>
      <c r="X264" s="22"/>
      <c r="Y264" s="23">
        <f t="shared" si="48"/>
        <v>318033.64451250003</v>
      </c>
      <c r="Z264" s="1">
        <f>IFERROR(VLOOKUP(A264,'NETOS SAC'!A:R,18,FALSE),0)</f>
        <v>318034</v>
      </c>
      <c r="AA264" s="1">
        <f t="shared" si="42"/>
        <v>-0.35548749996814877</v>
      </c>
    </row>
    <row r="265" spans="1:27" x14ac:dyDescent="0.25">
      <c r="A265" s="86">
        <v>7330</v>
      </c>
      <c r="B265" s="85">
        <v>7330</v>
      </c>
      <c r="C265" s="85">
        <f t="shared" si="41"/>
        <v>0</v>
      </c>
      <c r="D265" s="85" t="s">
        <v>1650</v>
      </c>
      <c r="E265" s="85" t="s">
        <v>1651</v>
      </c>
      <c r="F265" s="85" t="s">
        <v>1572</v>
      </c>
      <c r="G265" s="87">
        <v>45530</v>
      </c>
      <c r="H265" s="42">
        <f>IFERROR(VLOOKUP(A265,JULIO!A:D,4,FALSE),0)</f>
        <v>0</v>
      </c>
      <c r="I265" s="42">
        <f>IFERROR(VLOOKUP(A265,AGOSTO!A:D,4,FALSE),0)</f>
        <v>373464</v>
      </c>
      <c r="J265" s="42">
        <f>IFERROR(VLOOKUP(A265,'AJ AGO'!A:D,4,FALSE),0)</f>
        <v>0</v>
      </c>
      <c r="K265" s="42">
        <f t="shared" si="43"/>
        <v>373464</v>
      </c>
      <c r="L265" s="42">
        <f>IFERROR(VLOOKUP(A265,SEPTIEMBRE!A:D,4,FALSE),0)</f>
        <v>1605370.65</v>
      </c>
      <c r="M265" s="42">
        <f>IFERROR(VLOOKUP(A265,OCTUBRE!A:D,4,FALSE),0)</f>
        <v>969990</v>
      </c>
      <c r="N265" s="42">
        <f>IFERROR(VLOOKUP(A265,'AJ OCT'!A:D,4,FALSE),0)</f>
        <v>38799.93</v>
      </c>
      <c r="O265" s="42">
        <f t="shared" si="44"/>
        <v>1008789.93</v>
      </c>
      <c r="P265" s="42">
        <f>IFERROR(VLOOKUP(A265,NOVIEMBRE!A:D,4,FALSE),0)</f>
        <v>1552321.8</v>
      </c>
      <c r="Q265" s="42">
        <f>IFERROR(VLOOKUP(A265,'AJ NOVIEMBRE'!A:D,4,FALSE),0)</f>
        <v>27168.410000000003</v>
      </c>
      <c r="R265" s="42">
        <f t="shared" si="45"/>
        <v>1579490.21</v>
      </c>
      <c r="S265" s="42"/>
      <c r="T265" s="42">
        <f t="shared" si="46"/>
        <v>1605370.65</v>
      </c>
      <c r="U265" s="14">
        <f t="shared" si="47"/>
        <v>127</v>
      </c>
      <c r="V265" s="10">
        <f t="shared" si="49"/>
        <v>554027.37105978257</v>
      </c>
      <c r="W265" s="24">
        <f t="shared" si="40"/>
        <v>108035.3373566576</v>
      </c>
      <c r="X265" s="90">
        <f>445992.03*0.2</f>
        <v>89198.406000000017</v>
      </c>
      <c r="Y265" s="23">
        <f t="shared" si="48"/>
        <v>356793.62770312495</v>
      </c>
      <c r="Z265" s="1">
        <f>IFERROR(VLOOKUP(A265,'NETOS SAC'!A:R,18,FALSE),0)</f>
        <v>356794</v>
      </c>
      <c r="AA265" s="1">
        <f t="shared" si="42"/>
        <v>-0.3722968750516884</v>
      </c>
    </row>
    <row r="266" spans="1:27" x14ac:dyDescent="0.25">
      <c r="A266" s="86">
        <v>7332</v>
      </c>
      <c r="B266" s="85">
        <v>7332</v>
      </c>
      <c r="C266" s="85">
        <f t="shared" si="41"/>
        <v>0</v>
      </c>
      <c r="D266" s="85" t="s">
        <v>1653</v>
      </c>
      <c r="E266" s="85" t="s">
        <v>773</v>
      </c>
      <c r="F266" s="85" t="s">
        <v>1549</v>
      </c>
      <c r="G266" s="87">
        <v>45524</v>
      </c>
      <c r="H266" s="42">
        <f>IFERROR(VLOOKUP(A266,JULIO!A:D,4,FALSE),0)</f>
        <v>0</v>
      </c>
      <c r="I266" s="42">
        <f>IFERROR(VLOOKUP(A266,AGOSTO!A:D,4,FALSE),0)</f>
        <v>310691.3</v>
      </c>
      <c r="J266" s="42">
        <f>IFERROR(VLOOKUP(A266,'AJ AGO'!A:D,4,FALSE),0)</f>
        <v>0</v>
      </c>
      <c r="K266" s="42">
        <f t="shared" si="43"/>
        <v>310691.3</v>
      </c>
      <c r="L266" s="42">
        <f>IFERROR(VLOOKUP(A266,SEPTIEMBRE!A:D,4,FALSE),0)</f>
        <v>904989.51</v>
      </c>
      <c r="M266" s="42">
        <f>IFERROR(VLOOKUP(A266,OCTUBRE!A:D,4,FALSE),0)</f>
        <v>1183319.76</v>
      </c>
      <c r="N266" s="42">
        <f>IFERROR(VLOOKUP(A266,'AJ OCT'!A:D,4,FALSE),0)</f>
        <v>47332.880000000005</v>
      </c>
      <c r="O266" s="42">
        <f t="shared" si="44"/>
        <v>1230652.6400000001</v>
      </c>
      <c r="P266" s="42">
        <f>IFERROR(VLOOKUP(A266,NOVIEMBRE!A:D,4,FALSE),0)</f>
        <v>1393612.47</v>
      </c>
      <c r="Q266" s="42">
        <f>IFERROR(VLOOKUP(A266,'AJ NOVIEMBRE'!A:D,4,FALSE),0)</f>
        <v>27079.600000000002</v>
      </c>
      <c r="R266" s="42">
        <f t="shared" si="45"/>
        <v>1420692.07</v>
      </c>
      <c r="S266" s="42"/>
      <c r="T266" s="42">
        <f t="shared" si="46"/>
        <v>1420692.07</v>
      </c>
      <c r="U266" s="14">
        <f t="shared" si="47"/>
        <v>133</v>
      </c>
      <c r="V266" s="10">
        <f t="shared" si="49"/>
        <v>513456.64486413047</v>
      </c>
      <c r="W266" s="24">
        <f t="shared" si="40"/>
        <v>100124.04574850545</v>
      </c>
      <c r="X266" s="22"/>
      <c r="Y266" s="23">
        <f t="shared" si="48"/>
        <v>413332.59911562502</v>
      </c>
      <c r="Z266" s="1">
        <f>IFERROR(VLOOKUP(A266,'NETOS SAC'!A:R,18,FALSE),0)</f>
        <v>413333</v>
      </c>
      <c r="AA266" s="1">
        <f t="shared" si="42"/>
        <v>-0.40088437497615814</v>
      </c>
    </row>
    <row r="267" spans="1:27" x14ac:dyDescent="0.25">
      <c r="A267" s="86">
        <v>7334</v>
      </c>
      <c r="B267" s="85">
        <v>7334</v>
      </c>
      <c r="C267" s="85">
        <f t="shared" si="41"/>
        <v>0</v>
      </c>
      <c r="D267" s="85" t="s">
        <v>1655</v>
      </c>
      <c r="E267" s="85" t="s">
        <v>1241</v>
      </c>
      <c r="F267" s="85" t="s">
        <v>1572</v>
      </c>
      <c r="G267" s="87">
        <v>45524</v>
      </c>
      <c r="H267" s="42">
        <f>IFERROR(VLOOKUP(A267,JULIO!A:D,4,FALSE),0)</f>
        <v>0</v>
      </c>
      <c r="I267" s="42">
        <f>IFERROR(VLOOKUP(A267,AGOSTO!A:D,4,FALSE),0)</f>
        <v>565531.19999999995</v>
      </c>
      <c r="J267" s="42">
        <f>IFERROR(VLOOKUP(A267,'AJ AGO'!A:D,4,FALSE),0)</f>
        <v>0</v>
      </c>
      <c r="K267" s="42">
        <f t="shared" si="43"/>
        <v>565531.19999999995</v>
      </c>
      <c r="L267" s="42">
        <f>IFERROR(VLOOKUP(A267,SEPTIEMBRE!A:D,4,FALSE),0)</f>
        <v>1739160.15</v>
      </c>
      <c r="M267" s="42">
        <f>IFERROR(VLOOKUP(A267,OCTUBRE!A:D,4,FALSE),0)</f>
        <v>1680975</v>
      </c>
      <c r="N267" s="42">
        <f>IFERROR(VLOOKUP(A267,'AJ OCT'!A:D,4,FALSE),0)</f>
        <v>67239.61</v>
      </c>
      <c r="O267" s="42">
        <f t="shared" si="44"/>
        <v>1748214.61</v>
      </c>
      <c r="P267" s="42">
        <f>IFERROR(VLOOKUP(A267,NOVIEMBRE!A:D,4,FALSE),0)</f>
        <v>1624983.68</v>
      </c>
      <c r="Q267" s="42">
        <f>IFERROR(VLOOKUP(A267,'AJ NOVIEMBRE'!A:D,4,FALSE),0)</f>
        <v>33156.49</v>
      </c>
      <c r="R267" s="42">
        <f t="shared" si="45"/>
        <v>1658140.17</v>
      </c>
      <c r="S267" s="42"/>
      <c r="T267" s="42">
        <f t="shared" si="46"/>
        <v>1748214.61</v>
      </c>
      <c r="U267" s="14">
        <f t="shared" si="47"/>
        <v>133</v>
      </c>
      <c r="V267" s="10">
        <f t="shared" si="49"/>
        <v>631827.5628532609</v>
      </c>
      <c r="W267" s="24">
        <f t="shared" si="40"/>
        <v>123206.37475638588</v>
      </c>
      <c r="X267" s="22"/>
      <c r="Y267" s="23">
        <f t="shared" si="48"/>
        <v>508621.18809687503</v>
      </c>
      <c r="Z267" s="1">
        <f>IFERROR(VLOOKUP(A267,'NETOS SAC'!A:R,18,FALSE),0)</f>
        <v>508621</v>
      </c>
      <c r="AA267" s="1">
        <f t="shared" si="42"/>
        <v>0.18809687503380701</v>
      </c>
    </row>
    <row r="268" spans="1:27" x14ac:dyDescent="0.25">
      <c r="A268" s="86">
        <v>7335</v>
      </c>
      <c r="B268" s="85">
        <v>7335</v>
      </c>
      <c r="C268" s="85">
        <f t="shared" si="41"/>
        <v>0</v>
      </c>
      <c r="D268" s="85" t="s">
        <v>1657</v>
      </c>
      <c r="E268" s="85" t="s">
        <v>1658</v>
      </c>
      <c r="F268" s="85" t="s">
        <v>1549</v>
      </c>
      <c r="G268" s="87">
        <v>45524</v>
      </c>
      <c r="H268" s="42">
        <f>IFERROR(VLOOKUP(A268,JULIO!A:D,4,FALSE),0)</f>
        <v>0</v>
      </c>
      <c r="I268" s="42">
        <f>IFERROR(VLOOKUP(A268,AGOSTO!A:D,4,FALSE),0)</f>
        <v>361126.1</v>
      </c>
      <c r="J268" s="42">
        <f>IFERROR(VLOOKUP(A268,'AJ AGO'!A:D,4,FALSE),0)</f>
        <v>0</v>
      </c>
      <c r="K268" s="42">
        <f t="shared" si="43"/>
        <v>361126.1</v>
      </c>
      <c r="L268" s="42">
        <f>IFERROR(VLOOKUP(A268,SEPTIEMBRE!A:D,4,FALSE),0)</f>
        <v>900007.4</v>
      </c>
      <c r="M268" s="42">
        <f>IFERROR(VLOOKUP(A268,OCTUBRE!A:D,4,FALSE),0)</f>
        <v>1022384.2</v>
      </c>
      <c r="N268" s="42">
        <f>IFERROR(VLOOKUP(A268,'AJ OCT'!A:D,4,FALSE),0)</f>
        <v>40895.589999999997</v>
      </c>
      <c r="O268" s="42">
        <f t="shared" si="44"/>
        <v>1063279.79</v>
      </c>
      <c r="P268" s="42">
        <f>IFERROR(VLOOKUP(A268,NOVIEMBRE!A:D,4,FALSE),0)</f>
        <v>879729</v>
      </c>
      <c r="Q268" s="42">
        <f>IFERROR(VLOOKUP(A268,'AJ NOVIEMBRE'!A:D,4,FALSE),0)</f>
        <v>19629.71</v>
      </c>
      <c r="R268" s="42">
        <f t="shared" si="45"/>
        <v>899358.71</v>
      </c>
      <c r="S268" s="42"/>
      <c r="T268" s="42">
        <f t="shared" si="46"/>
        <v>1063279.79</v>
      </c>
      <c r="U268" s="14">
        <f t="shared" si="47"/>
        <v>133</v>
      </c>
      <c r="V268" s="10">
        <f t="shared" si="49"/>
        <v>384283.1849728261</v>
      </c>
      <c r="W268" s="24">
        <f t="shared" si="40"/>
        <v>74935.221069701089</v>
      </c>
      <c r="X268" s="22"/>
      <c r="Y268" s="23">
        <f t="shared" si="48"/>
        <v>309347.96390312503</v>
      </c>
      <c r="Z268" s="1">
        <f>IFERROR(VLOOKUP(A268,'NETOS SAC'!A:R,18,FALSE),0)</f>
        <v>309348</v>
      </c>
      <c r="AA268" s="1">
        <f t="shared" si="42"/>
        <v>-3.6096874973736703E-2</v>
      </c>
    </row>
    <row r="269" spans="1:27" x14ac:dyDescent="0.25">
      <c r="A269" s="86">
        <v>7336</v>
      </c>
      <c r="B269" s="85">
        <v>7336</v>
      </c>
      <c r="C269" s="85">
        <f t="shared" si="41"/>
        <v>0</v>
      </c>
      <c r="D269" s="85" t="s">
        <v>1660</v>
      </c>
      <c r="E269" s="85" t="s">
        <v>1661</v>
      </c>
      <c r="F269" s="85" t="s">
        <v>1572</v>
      </c>
      <c r="G269" s="87">
        <v>45524</v>
      </c>
      <c r="H269" s="42">
        <f>IFERROR(VLOOKUP(A269,JULIO!A:D,4,FALSE),0)</f>
        <v>0</v>
      </c>
      <c r="I269" s="42">
        <f>IFERROR(VLOOKUP(A269,AGOSTO!A:D,4,FALSE),0)</f>
        <v>723712.28</v>
      </c>
      <c r="J269" s="42">
        <f>IFERROR(VLOOKUP(A269,'AJ AGO'!A:D,4,FALSE),0)</f>
        <v>0</v>
      </c>
      <c r="K269" s="42">
        <f t="shared" si="43"/>
        <v>723712.28</v>
      </c>
      <c r="L269" s="42">
        <f>IFERROR(VLOOKUP(A269,SEPTIEMBRE!A:D,4,FALSE),0)</f>
        <v>1925332.5</v>
      </c>
      <c r="M269" s="42">
        <f>IFERROR(VLOOKUP(A269,OCTUBRE!A:D,4,FALSE),0)</f>
        <v>1969507.5</v>
      </c>
      <c r="N269" s="42">
        <f>IFERROR(VLOOKUP(A269,'AJ OCT'!A:D,4,FALSE),0)</f>
        <v>78780.160000000003</v>
      </c>
      <c r="O269" s="42">
        <f t="shared" si="44"/>
        <v>2048287.66</v>
      </c>
      <c r="P269" s="42">
        <f>IFERROR(VLOOKUP(A269,NOVIEMBRE!A:D,4,FALSE),0)</f>
        <v>1506513.45</v>
      </c>
      <c r="Q269" s="42">
        <f>IFERROR(VLOOKUP(A269,'AJ NOVIEMBRE'!A:D,4,FALSE),0)</f>
        <v>19332.980000000003</v>
      </c>
      <c r="R269" s="42">
        <f t="shared" si="45"/>
        <v>1525846.43</v>
      </c>
      <c r="S269" s="42"/>
      <c r="T269" s="42">
        <f t="shared" si="46"/>
        <v>2048287.66</v>
      </c>
      <c r="U269" s="14">
        <f t="shared" si="47"/>
        <v>133</v>
      </c>
      <c r="V269" s="10">
        <f t="shared" si="49"/>
        <v>740277.87711956515</v>
      </c>
      <c r="W269" s="24">
        <f t="shared" si="40"/>
        <v>144354.18603831521</v>
      </c>
      <c r="X269" s="22"/>
      <c r="Y269" s="23">
        <f t="shared" si="48"/>
        <v>595923.69108124997</v>
      </c>
      <c r="Z269" s="1">
        <f>IFERROR(VLOOKUP(A269,'NETOS SAC'!A:R,18,FALSE),0)</f>
        <v>595924</v>
      </c>
      <c r="AA269" s="1">
        <f t="shared" si="42"/>
        <v>-0.30891875002998859</v>
      </c>
    </row>
    <row r="270" spans="1:27" s="101" customFormat="1" x14ac:dyDescent="0.25">
      <c r="A270" s="92">
        <v>7338</v>
      </c>
      <c r="B270" s="93">
        <v>7338</v>
      </c>
      <c r="C270" s="93">
        <f t="shared" si="41"/>
        <v>0</v>
      </c>
      <c r="D270" s="93" t="s">
        <v>1663</v>
      </c>
      <c r="E270" s="93" t="s">
        <v>1412</v>
      </c>
      <c r="F270" s="93" t="s">
        <v>1549</v>
      </c>
      <c r="G270" s="94">
        <v>45547</v>
      </c>
      <c r="H270" s="95">
        <f>IFERROR(VLOOKUP(A270,JULIO!A:D,4,FALSE),0)</f>
        <v>0</v>
      </c>
      <c r="I270" s="95">
        <f>IFERROR(VLOOKUP(A270,AGOSTO!A:D,4,FALSE),0)</f>
        <v>0</v>
      </c>
      <c r="J270" s="95">
        <f>IFERROR(VLOOKUP(A270,'AJ AGO'!A:D,4,FALSE),0)</f>
        <v>0</v>
      </c>
      <c r="K270" s="95">
        <f t="shared" si="43"/>
        <v>0</v>
      </c>
      <c r="L270" s="95">
        <f>IFERROR(VLOOKUP(A270,SEPTIEMBRE!A:D,4,FALSE),0)</f>
        <v>489171</v>
      </c>
      <c r="M270" s="95">
        <f>IFERROR(VLOOKUP(A270,OCTUBRE!A:D,4,FALSE),0)</f>
        <v>992701.52</v>
      </c>
      <c r="N270" s="95">
        <f>IFERROR(VLOOKUP(A270,'AJ OCT'!A:D,4,FALSE),0)</f>
        <v>40919.08</v>
      </c>
      <c r="O270" s="95">
        <f t="shared" si="44"/>
        <v>1033620.6</v>
      </c>
      <c r="P270" s="95">
        <f>IFERROR(VLOOKUP(A270,NOVIEMBRE!A:D,4,FALSE),0)</f>
        <v>974485.07</v>
      </c>
      <c r="Q270" s="95">
        <f>IFERROR(VLOOKUP(A270,'AJ NOVIEMBRE'!A:D,4,FALSE),0)</f>
        <v>23972.79</v>
      </c>
      <c r="R270" s="95">
        <f t="shared" si="45"/>
        <v>998457.86</v>
      </c>
      <c r="S270" s="95"/>
      <c r="T270" s="95">
        <f t="shared" si="46"/>
        <v>1033620.6</v>
      </c>
      <c r="U270" s="96">
        <f t="shared" si="47"/>
        <v>110</v>
      </c>
      <c r="V270" s="97">
        <f t="shared" si="49"/>
        <v>308962.67934782605</v>
      </c>
      <c r="W270" s="98">
        <f t="shared" si="40"/>
        <v>60247.722472826084</v>
      </c>
      <c r="X270" s="99"/>
      <c r="Y270" s="100">
        <f t="shared" si="48"/>
        <v>248714.95687499997</v>
      </c>
      <c r="Z270" s="97">
        <f>IFERROR(VLOOKUP(A270,'NETOS SAC'!A:R,18,FALSE),0)</f>
        <v>248715</v>
      </c>
      <c r="AA270" s="97">
        <f t="shared" si="42"/>
        <v>-4.3125000025611371E-2</v>
      </c>
    </row>
    <row r="271" spans="1:27" x14ac:dyDescent="0.25">
      <c r="A271" s="86">
        <v>7339</v>
      </c>
      <c r="B271" s="85">
        <v>7339</v>
      </c>
      <c r="C271" s="85">
        <f t="shared" si="41"/>
        <v>0</v>
      </c>
      <c r="D271" s="85" t="s">
        <v>1415</v>
      </c>
      <c r="E271" s="85" t="s">
        <v>1641</v>
      </c>
      <c r="F271" s="85" t="s">
        <v>1549</v>
      </c>
      <c r="G271" s="87">
        <v>45544</v>
      </c>
      <c r="H271" s="42">
        <f>IFERROR(VLOOKUP(A271,JULIO!A:D,4,FALSE),0)</f>
        <v>0</v>
      </c>
      <c r="I271" s="42">
        <f>IFERROR(VLOOKUP(A271,AGOSTO!A:D,4,FALSE),0)</f>
        <v>0</v>
      </c>
      <c r="J271" s="42">
        <f>IFERROR(VLOOKUP(A271,'AJ AGO'!A:D,4,FALSE),0)</f>
        <v>0</v>
      </c>
      <c r="K271" s="42">
        <f t="shared" si="43"/>
        <v>0</v>
      </c>
      <c r="L271" s="42">
        <f>IFERROR(VLOOKUP(A271,SEPTIEMBRE!A:D,4,FALSE),0)</f>
        <v>417843.37</v>
      </c>
      <c r="M271" s="42">
        <f>IFERROR(VLOOKUP(A271,OCTUBRE!A:D,4,FALSE),0)</f>
        <v>1340311.9500000002</v>
      </c>
      <c r="N271" s="42">
        <f>IFERROR(VLOOKUP(A271,'AJ OCT'!A:D,4,FALSE),0)</f>
        <v>53612.43</v>
      </c>
      <c r="O271" s="42">
        <f t="shared" si="44"/>
        <v>1393924.3800000001</v>
      </c>
      <c r="P271" s="42">
        <f>IFERROR(VLOOKUP(A271,NOVIEMBRE!A:D,4,FALSE),0)</f>
        <v>1259680.3799999999</v>
      </c>
      <c r="Q271" s="42">
        <f>IFERROR(VLOOKUP(A271,'AJ NOVIEMBRE'!A:D,4,FALSE),0)</f>
        <v>29592.449999999997</v>
      </c>
      <c r="R271" s="42">
        <f t="shared" si="45"/>
        <v>1289272.8299999998</v>
      </c>
      <c r="S271" s="42"/>
      <c r="T271" s="42">
        <f t="shared" si="46"/>
        <v>1393924.3800000001</v>
      </c>
      <c r="U271" s="14">
        <f t="shared" si="47"/>
        <v>113</v>
      </c>
      <c r="V271" s="10">
        <f t="shared" si="49"/>
        <v>428025.69277173921</v>
      </c>
      <c r="W271" s="24">
        <f t="shared" si="40"/>
        <v>83465.010090489144</v>
      </c>
      <c r="X271" s="22"/>
      <c r="Y271" s="23">
        <f t="shared" si="48"/>
        <v>344560.68268125004</v>
      </c>
      <c r="Z271" s="1">
        <f>IFERROR(VLOOKUP(A271,'NETOS SAC'!A:R,18,FALSE),0)</f>
        <v>344561</v>
      </c>
      <c r="AA271" s="1">
        <f t="shared" si="42"/>
        <v>-0.31731874996330589</v>
      </c>
    </row>
    <row r="272" spans="1:27" x14ac:dyDescent="0.25">
      <c r="A272" s="86">
        <v>7341</v>
      </c>
      <c r="B272" s="85">
        <v>7341</v>
      </c>
      <c r="C272" s="85">
        <f t="shared" si="41"/>
        <v>0</v>
      </c>
      <c r="D272" s="85" t="s">
        <v>1666</v>
      </c>
      <c r="E272" s="85" t="s">
        <v>1667</v>
      </c>
      <c r="F272" s="85" t="s">
        <v>1548</v>
      </c>
      <c r="G272" s="87">
        <v>45554</v>
      </c>
      <c r="H272" s="42">
        <f>IFERROR(VLOOKUP(A272,JULIO!A:D,4,FALSE),0)</f>
        <v>0</v>
      </c>
      <c r="I272" s="42">
        <f>IFERROR(VLOOKUP(A272,AGOSTO!A:D,4,FALSE),0)</f>
        <v>0</v>
      </c>
      <c r="J272" s="42">
        <f>IFERROR(VLOOKUP(A272,'AJ AGO'!A:D,4,FALSE),0)</f>
        <v>0</v>
      </c>
      <c r="K272" s="42">
        <f t="shared" si="43"/>
        <v>0</v>
      </c>
      <c r="L272" s="42">
        <f>IFERROR(VLOOKUP(A272,SEPTIEMBRE!A:D,4,FALSE),0)</f>
        <v>338172.2</v>
      </c>
      <c r="M272" s="42">
        <f>IFERROR(VLOOKUP(A272,OCTUBRE!A:D,4,FALSE),0)</f>
        <v>1092647.3999999999</v>
      </c>
      <c r="N272" s="42">
        <f>IFERROR(VLOOKUP(A272,'AJ OCT'!A:D,4,FALSE),0)</f>
        <v>43705.66</v>
      </c>
      <c r="O272" s="42">
        <f t="shared" si="44"/>
        <v>1136353.0599999998</v>
      </c>
      <c r="P272" s="42">
        <f>IFERROR(VLOOKUP(A272,NOVIEMBRE!A:D,4,FALSE),0)</f>
        <v>980720</v>
      </c>
      <c r="Q272" s="42">
        <f>IFERROR(VLOOKUP(A272,'AJ NOVIEMBRE'!A:D,4,FALSE),0)</f>
        <v>21447.1</v>
      </c>
      <c r="R272" s="42">
        <f t="shared" si="45"/>
        <v>1002167.1</v>
      </c>
      <c r="S272" s="42"/>
      <c r="T272" s="42">
        <f t="shared" si="46"/>
        <v>1136353.0599999998</v>
      </c>
      <c r="U272" s="14">
        <f t="shared" si="47"/>
        <v>103</v>
      </c>
      <c r="V272" s="10">
        <f t="shared" si="49"/>
        <v>318055.34016304347</v>
      </c>
      <c r="W272" s="24">
        <f t="shared" si="40"/>
        <v>62020.79133179348</v>
      </c>
      <c r="X272" s="22"/>
      <c r="Y272" s="23">
        <f t="shared" si="48"/>
        <v>256034.54883124999</v>
      </c>
      <c r="Z272" s="1">
        <f>IFERROR(VLOOKUP(A272,'NETOS SAC'!A:R,18,FALSE),0)</f>
        <v>256035</v>
      </c>
      <c r="AA272" s="1">
        <f t="shared" si="42"/>
        <v>-0.45116875000530854</v>
      </c>
    </row>
    <row r="273" spans="1:27" x14ac:dyDescent="0.25">
      <c r="A273" s="86">
        <v>7342</v>
      </c>
      <c r="B273" s="85">
        <v>7342</v>
      </c>
      <c r="C273" s="85">
        <f t="shared" si="41"/>
        <v>0</v>
      </c>
      <c r="D273" s="85" t="s">
        <v>1669</v>
      </c>
      <c r="E273" s="85" t="s">
        <v>1670</v>
      </c>
      <c r="F273" s="85" t="s">
        <v>1549</v>
      </c>
      <c r="G273" s="87">
        <v>45560</v>
      </c>
      <c r="H273" s="42">
        <f>IFERROR(VLOOKUP(A273,JULIO!A:D,4,FALSE),0)</f>
        <v>0</v>
      </c>
      <c r="I273" s="42">
        <f>IFERROR(VLOOKUP(A273,AGOSTO!A:D,4,FALSE),0)</f>
        <v>0</v>
      </c>
      <c r="J273" s="42">
        <f>IFERROR(VLOOKUP(A273,'AJ AGO'!A:D,4,FALSE),0)</f>
        <v>0</v>
      </c>
      <c r="K273" s="42">
        <f t="shared" si="43"/>
        <v>0</v>
      </c>
      <c r="L273" s="42">
        <f>IFERROR(VLOOKUP(A273,SEPTIEMBRE!A:D,4,FALSE),0)</f>
        <v>165746.6</v>
      </c>
      <c r="M273" s="42">
        <f>IFERROR(VLOOKUP(A273,OCTUBRE!A:D,4,FALSE),0)</f>
        <v>1030116.8</v>
      </c>
      <c r="N273" s="42">
        <f>IFERROR(VLOOKUP(A273,'AJ OCT'!A:D,4,FALSE),0)</f>
        <v>41204.910000000003</v>
      </c>
      <c r="O273" s="42">
        <f t="shared" si="44"/>
        <v>1071321.71</v>
      </c>
      <c r="P273" s="42">
        <f>IFERROR(VLOOKUP(A273,NOVIEMBRE!A:D,4,FALSE),0)</f>
        <v>885548.2</v>
      </c>
      <c r="Q273" s="42">
        <f>IFERROR(VLOOKUP(A273,'AJ NOVIEMBRE'!A:D,4,FALSE),0)</f>
        <v>19642.120000000003</v>
      </c>
      <c r="R273" s="42">
        <f t="shared" si="45"/>
        <v>905190.32</v>
      </c>
      <c r="S273" s="42"/>
      <c r="T273" s="42">
        <f t="shared" si="46"/>
        <v>1071321.71</v>
      </c>
      <c r="U273" s="14">
        <f t="shared" si="47"/>
        <v>97</v>
      </c>
      <c r="V273" s="10">
        <f t="shared" si="49"/>
        <v>282386.42899456521</v>
      </c>
      <c r="W273" s="24">
        <f t="shared" si="40"/>
        <v>55065.353653940219</v>
      </c>
      <c r="X273" s="22"/>
      <c r="Y273" s="23">
        <f t="shared" si="48"/>
        <v>227321.07534062499</v>
      </c>
      <c r="Z273" s="1">
        <f>IFERROR(VLOOKUP(A273,'NETOS SAC'!A:R,18,FALSE),0)</f>
        <v>227321</v>
      </c>
      <c r="AA273" s="1">
        <f t="shared" si="42"/>
        <v>7.5340624985983595E-2</v>
      </c>
    </row>
    <row r="274" spans="1:27" x14ac:dyDescent="0.25">
      <c r="A274" s="86">
        <v>7344</v>
      </c>
      <c r="B274" s="85">
        <v>7344</v>
      </c>
      <c r="C274" s="85">
        <f t="shared" si="41"/>
        <v>0</v>
      </c>
      <c r="D274" s="85" t="s">
        <v>1672</v>
      </c>
      <c r="E274" s="85" t="s">
        <v>1673</v>
      </c>
      <c r="F274" s="85" t="s">
        <v>1549</v>
      </c>
      <c r="G274" s="87">
        <v>45575</v>
      </c>
      <c r="H274" s="42">
        <f>IFERROR(VLOOKUP(A274,JULIO!A:D,4,FALSE),0)</f>
        <v>0</v>
      </c>
      <c r="I274" s="42">
        <f>IFERROR(VLOOKUP(A274,AGOSTO!A:D,4,FALSE),0)</f>
        <v>0</v>
      </c>
      <c r="J274" s="42">
        <f>IFERROR(VLOOKUP(A274,'AJ AGO'!A:D,4,FALSE),0)</f>
        <v>0</v>
      </c>
      <c r="K274" s="42">
        <f t="shared" si="43"/>
        <v>0</v>
      </c>
      <c r="L274" s="42">
        <f>IFERROR(VLOOKUP(A274,SEPTIEMBRE!A:D,4,FALSE),0)</f>
        <v>0</v>
      </c>
      <c r="M274" s="42">
        <f>IFERROR(VLOOKUP(A274,OCTUBRE!A:D,4,FALSE),0)</f>
        <v>2042818.44</v>
      </c>
      <c r="N274" s="42">
        <f>IFERROR(VLOOKUP(A274,'AJ OCT'!A:D,4,FALSE),0)</f>
        <v>61978.979999999996</v>
      </c>
      <c r="O274" s="42">
        <f t="shared" si="44"/>
        <v>2104797.42</v>
      </c>
      <c r="P274" s="42">
        <f>IFERROR(VLOOKUP(A274,NOVIEMBRE!A:D,4,FALSE),0)</f>
        <v>2245512.2000000002</v>
      </c>
      <c r="Q274" s="42">
        <f>IFERROR(VLOOKUP(A274,'AJ NOVIEMBRE'!A:D,4,FALSE),0)</f>
        <v>33890.75</v>
      </c>
      <c r="R274" s="42">
        <f t="shared" si="45"/>
        <v>2279402.9500000002</v>
      </c>
      <c r="S274" s="42"/>
      <c r="T274" s="42">
        <f t="shared" si="46"/>
        <v>2279402.9500000002</v>
      </c>
      <c r="U274" s="14">
        <f t="shared" si="47"/>
        <v>82</v>
      </c>
      <c r="V274" s="10">
        <f t="shared" si="49"/>
        <v>507910.43994565227</v>
      </c>
      <c r="W274" s="24">
        <f t="shared" si="40"/>
        <v>99042.535789402202</v>
      </c>
      <c r="X274" s="90">
        <f>408867.9*0.3</f>
        <v>122660.37</v>
      </c>
      <c r="Y274" s="23">
        <f t="shared" si="48"/>
        <v>286207.53415625007</v>
      </c>
      <c r="Z274" s="1">
        <f>IFERROR(VLOOKUP(A274,'NETOS SAC'!A:R,18,FALSE),0)</f>
        <v>286208</v>
      </c>
      <c r="AA274" s="1">
        <f t="shared" si="42"/>
        <v>-0.46584374993108213</v>
      </c>
    </row>
    <row r="275" spans="1:27" x14ac:dyDescent="0.25">
      <c r="A275" s="86">
        <v>7345</v>
      </c>
      <c r="B275" s="85">
        <v>7345</v>
      </c>
      <c r="C275" s="85">
        <f t="shared" si="41"/>
        <v>0</v>
      </c>
      <c r="D275" s="85" t="s">
        <v>1675</v>
      </c>
      <c r="E275" s="85" t="s">
        <v>1676</v>
      </c>
      <c r="F275" s="85" t="s">
        <v>1572</v>
      </c>
      <c r="G275" s="87">
        <v>45575</v>
      </c>
      <c r="H275" s="42">
        <f>IFERROR(VLOOKUP(A275,JULIO!A:D,4,FALSE),0)</f>
        <v>0</v>
      </c>
      <c r="I275" s="42">
        <f>IFERROR(VLOOKUP(A275,AGOSTO!A:D,4,FALSE),0)</f>
        <v>0</v>
      </c>
      <c r="J275" s="42">
        <f>IFERROR(VLOOKUP(A275,'AJ AGO'!A:D,4,FALSE),0)</f>
        <v>0</v>
      </c>
      <c r="K275" s="42">
        <f t="shared" si="43"/>
        <v>0</v>
      </c>
      <c r="L275" s="42">
        <f>IFERROR(VLOOKUP(A275,SEPTIEMBRE!A:D,4,FALSE),0)</f>
        <v>0</v>
      </c>
      <c r="M275" s="42">
        <f>IFERROR(VLOOKUP(A275,OCTUBRE!A:D,4,FALSE),0)</f>
        <v>0</v>
      </c>
      <c r="N275" s="42">
        <f>IFERROR(VLOOKUP(A275,'AJ OCT'!A:D,4,FALSE),0)</f>
        <v>0</v>
      </c>
      <c r="O275" s="42">
        <f t="shared" si="44"/>
        <v>0</v>
      </c>
      <c r="P275" s="42">
        <f>IFERROR(VLOOKUP(A275,NOVIEMBRE!A:D,4,FALSE),0)</f>
        <v>0</v>
      </c>
      <c r="Q275" s="42">
        <f>IFERROR(VLOOKUP(A275,'AJ NOVIEMBRE'!A:D,4,FALSE),0)</f>
        <v>0</v>
      </c>
      <c r="R275" s="42">
        <f t="shared" si="45"/>
        <v>0</v>
      </c>
      <c r="S275" s="42"/>
      <c r="T275" s="42">
        <f t="shared" si="46"/>
        <v>0</v>
      </c>
      <c r="U275" s="14">
        <f t="shared" si="47"/>
        <v>82</v>
      </c>
      <c r="V275" s="10">
        <f t="shared" si="49"/>
        <v>0</v>
      </c>
      <c r="W275" s="24">
        <f t="shared" si="40"/>
        <v>0</v>
      </c>
      <c r="X275" s="22"/>
      <c r="Y275" s="23">
        <f t="shared" si="48"/>
        <v>0</v>
      </c>
      <c r="Z275" s="1">
        <f>IFERROR(VLOOKUP(A275,'NETOS SAC'!A:R,18,FALSE),0)</f>
        <v>0</v>
      </c>
      <c r="AA275" s="1">
        <f t="shared" si="42"/>
        <v>0</v>
      </c>
    </row>
    <row r="276" spans="1:27" x14ac:dyDescent="0.25">
      <c r="A276" s="86">
        <v>7346</v>
      </c>
      <c r="B276" s="85">
        <v>7346</v>
      </c>
      <c r="C276" s="85">
        <f t="shared" si="41"/>
        <v>0</v>
      </c>
      <c r="D276" s="85" t="s">
        <v>1678</v>
      </c>
      <c r="E276" s="85" t="s">
        <v>1679</v>
      </c>
      <c r="F276" s="85" t="s">
        <v>1681</v>
      </c>
      <c r="G276" s="87">
        <v>45573</v>
      </c>
      <c r="H276" s="42">
        <f>IFERROR(VLOOKUP(A276,JULIO!A:D,4,FALSE),0)</f>
        <v>0</v>
      </c>
      <c r="I276" s="42">
        <f>IFERROR(VLOOKUP(A276,AGOSTO!A:D,4,FALSE),0)</f>
        <v>0</v>
      </c>
      <c r="J276" s="42">
        <f>IFERROR(VLOOKUP(A276,'AJ AGO'!A:D,4,FALSE),0)</f>
        <v>0</v>
      </c>
      <c r="K276" s="42">
        <f t="shared" si="43"/>
        <v>0</v>
      </c>
      <c r="L276" s="42">
        <f>IFERROR(VLOOKUP(A276,SEPTIEMBRE!A:D,4,FALSE),0)</f>
        <v>0</v>
      </c>
      <c r="M276" s="42">
        <f>IFERROR(VLOOKUP(A276,OCTUBRE!A:D,4,FALSE),0)</f>
        <v>679458.56</v>
      </c>
      <c r="N276" s="42">
        <f>IFERROR(VLOOKUP(A276,'AJ OCT'!A:D,4,FALSE),0)</f>
        <v>27178.342400000001</v>
      </c>
      <c r="O276" s="42">
        <f t="shared" si="44"/>
        <v>706636.90240000002</v>
      </c>
      <c r="P276" s="42">
        <f>IFERROR(VLOOKUP(A276,NOVIEMBRE!A:D,4,FALSE),0)</f>
        <v>918627.6</v>
      </c>
      <c r="Q276" s="42">
        <f>IFERROR(VLOOKUP(A276,'AJ NOVIEMBRE'!A:D,4,FALSE),0)</f>
        <v>0</v>
      </c>
      <c r="R276" s="42">
        <f t="shared" si="45"/>
        <v>918627.6</v>
      </c>
      <c r="S276" s="42"/>
      <c r="T276" s="42">
        <f t="shared" si="46"/>
        <v>918627.6</v>
      </c>
      <c r="U276" s="14">
        <f t="shared" si="47"/>
        <v>84</v>
      </c>
      <c r="V276" s="10">
        <f t="shared" si="49"/>
        <v>209686.73478260869</v>
      </c>
      <c r="W276" s="24">
        <f>V276*0.18</f>
        <v>37743.612260869566</v>
      </c>
      <c r="X276" s="22"/>
      <c r="Y276" s="23">
        <f t="shared" si="48"/>
        <v>171943.12252173913</v>
      </c>
      <c r="Z276" s="1">
        <f>IFERROR(VLOOKUP(A276,'NETOS SAC'!A:R,18,FALSE),0)</f>
        <v>171943</v>
      </c>
      <c r="AA276" s="1">
        <f t="shared" si="42"/>
        <v>0.12252173913293518</v>
      </c>
    </row>
    <row r="277" spans="1:27" x14ac:dyDescent="0.25">
      <c r="A277" s="86">
        <v>7347</v>
      </c>
      <c r="B277" s="85">
        <v>7347</v>
      </c>
      <c r="C277" s="85">
        <f t="shared" si="41"/>
        <v>0</v>
      </c>
      <c r="D277" s="85" t="s">
        <v>1682</v>
      </c>
      <c r="E277" s="85" t="s">
        <v>1421</v>
      </c>
      <c r="F277" s="85" t="s">
        <v>1684</v>
      </c>
      <c r="G277" s="87">
        <v>45572</v>
      </c>
      <c r="H277" s="42">
        <f>IFERROR(VLOOKUP(A277,JULIO!A:D,4,FALSE),0)</f>
        <v>0</v>
      </c>
      <c r="I277" s="42">
        <f>IFERROR(VLOOKUP(A277,AGOSTO!A:D,4,FALSE),0)</f>
        <v>0</v>
      </c>
      <c r="J277" s="42">
        <f>IFERROR(VLOOKUP(A277,'AJ AGO'!A:D,4,FALSE),0)</f>
        <v>0</v>
      </c>
      <c r="K277" s="42">
        <f t="shared" si="43"/>
        <v>0</v>
      </c>
      <c r="L277" s="42">
        <f>IFERROR(VLOOKUP(A277,SEPTIEMBRE!A:D,4,FALSE),0)</f>
        <v>0</v>
      </c>
      <c r="M277" s="42">
        <f>IFERROR(VLOOKUP(A277,OCTUBRE!A:D,4,FALSE),0)</f>
        <v>775309.34</v>
      </c>
      <c r="N277" s="42">
        <f>IFERROR(VLOOKUP(A277,'AJ OCT'!A:D,4,FALSE),0)</f>
        <v>31012.373599999999</v>
      </c>
      <c r="O277" s="42">
        <f t="shared" si="44"/>
        <v>806321.71360000002</v>
      </c>
      <c r="P277" s="42">
        <f>IFERROR(VLOOKUP(A277,NOVIEMBRE!A:D,4,FALSE),0)</f>
        <v>1006289.9</v>
      </c>
      <c r="Q277" s="42">
        <f>IFERROR(VLOOKUP(A277,'AJ NOVIEMBRE'!A:D,4,FALSE),0)</f>
        <v>0</v>
      </c>
      <c r="R277" s="42">
        <f t="shared" si="45"/>
        <v>1006289.9</v>
      </c>
      <c r="S277" s="42"/>
      <c r="T277" s="42">
        <f t="shared" si="46"/>
        <v>1006289.9</v>
      </c>
      <c r="U277" s="14">
        <f t="shared" si="47"/>
        <v>85</v>
      </c>
      <c r="V277" s="10">
        <f t="shared" si="49"/>
        <v>232431.0910326087</v>
      </c>
      <c r="W277" s="24">
        <f>V277*0.18</f>
        <v>41837.596385869569</v>
      </c>
      <c r="X277" s="22"/>
      <c r="Y277" s="23">
        <f t="shared" si="48"/>
        <v>190593.49464673913</v>
      </c>
      <c r="Z277" s="1">
        <f>IFERROR(VLOOKUP(A277,'NETOS SAC'!A:R,18,FALSE),0)</f>
        <v>190594</v>
      </c>
      <c r="AA277" s="1">
        <f t="shared" si="42"/>
        <v>-0.50535326087265275</v>
      </c>
    </row>
    <row r="278" spans="1:27" x14ac:dyDescent="0.25">
      <c r="A278" s="86">
        <v>7349</v>
      </c>
      <c r="B278" s="85">
        <v>7349</v>
      </c>
      <c r="C278" s="85">
        <f t="shared" si="41"/>
        <v>0</v>
      </c>
      <c r="D278" s="85" t="s">
        <v>866</v>
      </c>
      <c r="E278" s="85" t="s">
        <v>1685</v>
      </c>
      <c r="F278" s="85" t="s">
        <v>761</v>
      </c>
      <c r="G278" s="87">
        <v>45581</v>
      </c>
      <c r="H278" s="42">
        <f>IFERROR(VLOOKUP(A278,JULIO!A:D,4,FALSE),0)</f>
        <v>0</v>
      </c>
      <c r="I278" s="42">
        <f>IFERROR(VLOOKUP(A278,AGOSTO!A:D,4,FALSE),0)</f>
        <v>0</v>
      </c>
      <c r="J278" s="42">
        <f>IFERROR(VLOOKUP(A278,'AJ AGO'!A:D,4,FALSE),0)</f>
        <v>0</v>
      </c>
      <c r="K278" s="42">
        <f t="shared" si="43"/>
        <v>0</v>
      </c>
      <c r="L278" s="42">
        <f>IFERROR(VLOOKUP(A278,SEPTIEMBRE!A:D,4,FALSE),0)</f>
        <v>0</v>
      </c>
      <c r="M278" s="42">
        <f>IFERROR(VLOOKUP(A278,OCTUBRE!A:D,4,FALSE),0)</f>
        <v>503907.25</v>
      </c>
      <c r="N278" s="42">
        <f>IFERROR(VLOOKUP(A278,'AJ OCT'!A:D,4,FALSE),0)</f>
        <v>20156.29</v>
      </c>
      <c r="O278" s="42">
        <f t="shared" si="44"/>
        <v>524063.54</v>
      </c>
      <c r="P278" s="42">
        <f>IFERROR(VLOOKUP(A278,NOVIEMBRE!A:D,4,FALSE),0)</f>
        <v>1090052.7</v>
      </c>
      <c r="Q278" s="42">
        <f>IFERROR(VLOOKUP(A278,'AJ NOVIEMBRE'!A:D,4,FALSE),0)</f>
        <v>0</v>
      </c>
      <c r="R278" s="42">
        <f t="shared" si="45"/>
        <v>1090052.7</v>
      </c>
      <c r="S278" s="42"/>
      <c r="T278" s="42">
        <f t="shared" si="46"/>
        <v>1090052.7</v>
      </c>
      <c r="U278" s="14">
        <f t="shared" si="47"/>
        <v>76</v>
      </c>
      <c r="V278" s="10">
        <f t="shared" si="49"/>
        <v>225119.57934782607</v>
      </c>
      <c r="W278" s="24">
        <f>V278*0.18</f>
        <v>40521.524282608691</v>
      </c>
      <c r="X278" s="22"/>
      <c r="Y278" s="23">
        <f t="shared" si="48"/>
        <v>184598.05506521737</v>
      </c>
      <c r="Z278" s="1">
        <f>IFERROR(VLOOKUP(A278,'NETOS SAC'!A:R,18,FALSE),0)</f>
        <v>184598</v>
      </c>
      <c r="AA278" s="1">
        <f t="shared" si="42"/>
        <v>5.5065217369701713E-2</v>
      </c>
    </row>
    <row r="279" spans="1:27" x14ac:dyDescent="0.25">
      <c r="A279" s="86">
        <v>7350</v>
      </c>
      <c r="B279" s="85">
        <v>7350</v>
      </c>
      <c r="C279" s="85">
        <f t="shared" si="41"/>
        <v>0</v>
      </c>
      <c r="D279" s="85" t="s">
        <v>1687</v>
      </c>
      <c r="E279" s="85" t="s">
        <v>1688</v>
      </c>
      <c r="F279" s="85" t="s">
        <v>43</v>
      </c>
      <c r="G279" s="87">
        <v>45579</v>
      </c>
      <c r="H279" s="42">
        <f>IFERROR(VLOOKUP(A279,JULIO!A:D,4,FALSE),0)</f>
        <v>0</v>
      </c>
      <c r="I279" s="42">
        <f>IFERROR(VLOOKUP(A279,AGOSTO!A:D,4,FALSE),0)</f>
        <v>0</v>
      </c>
      <c r="J279" s="42">
        <f>IFERROR(VLOOKUP(A279,'AJ AGO'!A:D,4,FALSE),0)</f>
        <v>0</v>
      </c>
      <c r="K279" s="42">
        <f t="shared" si="43"/>
        <v>0</v>
      </c>
      <c r="L279" s="42">
        <f>IFERROR(VLOOKUP(A279,SEPTIEMBRE!A:D,4,FALSE),0)</f>
        <v>0</v>
      </c>
      <c r="M279" s="42">
        <f>IFERROR(VLOOKUP(A279,OCTUBRE!A:D,4,FALSE),0)</f>
        <v>1084338</v>
      </c>
      <c r="N279" s="42">
        <f>IFERROR(VLOOKUP(A279,'AJ OCT'!A:D,4,FALSE),0)</f>
        <v>0</v>
      </c>
      <c r="O279" s="42">
        <f t="shared" si="44"/>
        <v>1084338</v>
      </c>
      <c r="P279" s="42">
        <f>IFERROR(VLOOKUP(A279,NOVIEMBRE!A:D,4,FALSE),0)</f>
        <v>1807230</v>
      </c>
      <c r="Q279" s="42">
        <f>IFERROR(VLOOKUP(A279,'AJ NOVIEMBRE'!A:D,4,FALSE),0)</f>
        <v>0</v>
      </c>
      <c r="R279" s="42">
        <f t="shared" si="45"/>
        <v>1807230</v>
      </c>
      <c r="S279" s="42"/>
      <c r="T279" s="42">
        <f t="shared" si="46"/>
        <v>1807230</v>
      </c>
      <c r="U279" s="14">
        <f t="shared" si="47"/>
        <v>78</v>
      </c>
      <c r="V279" s="10">
        <f t="shared" si="49"/>
        <v>383054.1847826087</v>
      </c>
      <c r="W279" s="24">
        <f>V279*0.17</f>
        <v>65119.211413043486</v>
      </c>
      <c r="X279" s="22"/>
      <c r="Y279" s="23">
        <f t="shared" si="48"/>
        <v>317934.97336956521</v>
      </c>
      <c r="Z279" s="1">
        <f>IFERROR(VLOOKUP(A279,'NETOS SAC'!A:R,18,FALSE),0)</f>
        <v>317935</v>
      </c>
      <c r="AA279" s="1">
        <f t="shared" si="42"/>
        <v>-2.6630434789694846E-2</v>
      </c>
    </row>
    <row r="280" spans="1:27" x14ac:dyDescent="0.25">
      <c r="A280" s="86">
        <v>7351</v>
      </c>
      <c r="B280" s="85">
        <v>7351</v>
      </c>
      <c r="C280" s="85">
        <f t="shared" si="41"/>
        <v>0</v>
      </c>
      <c r="D280" s="85" t="s">
        <v>1690</v>
      </c>
      <c r="E280" s="85" t="s">
        <v>1691</v>
      </c>
      <c r="F280" s="85" t="s">
        <v>1549</v>
      </c>
      <c r="G280" s="87">
        <v>45581</v>
      </c>
      <c r="H280" s="42">
        <f>IFERROR(VLOOKUP(A280,JULIO!A:D,4,FALSE),0)</f>
        <v>0</v>
      </c>
      <c r="I280" s="42">
        <f>IFERROR(VLOOKUP(A280,AGOSTO!A:D,4,FALSE),0)</f>
        <v>0</v>
      </c>
      <c r="J280" s="42">
        <f>IFERROR(VLOOKUP(A280,'AJ AGO'!A:D,4,FALSE),0)</f>
        <v>0</v>
      </c>
      <c r="K280" s="42">
        <f t="shared" si="43"/>
        <v>0</v>
      </c>
      <c r="L280" s="42">
        <f>IFERROR(VLOOKUP(A280,SEPTIEMBRE!A:D,4,FALSE),0)</f>
        <v>0</v>
      </c>
      <c r="M280" s="42">
        <f>IFERROR(VLOOKUP(A280,OCTUBRE!A:D,4,FALSE),0)</f>
        <v>491215.09</v>
      </c>
      <c r="N280" s="42">
        <f>IFERROR(VLOOKUP(A280,'AJ OCT'!A:D,4,FALSE),0)</f>
        <v>19648.48</v>
      </c>
      <c r="O280" s="42">
        <f t="shared" si="44"/>
        <v>510863.57</v>
      </c>
      <c r="P280" s="42">
        <f>IFERROR(VLOOKUP(A280,NOVIEMBRE!A:D,4,FALSE),0)</f>
        <v>929876.69</v>
      </c>
      <c r="Q280" s="42">
        <f>IFERROR(VLOOKUP(A280,'AJ NOVIEMBRE'!A:D,4,FALSE),0)</f>
        <v>18295.580000000002</v>
      </c>
      <c r="R280" s="42">
        <f t="shared" si="45"/>
        <v>948172.2699999999</v>
      </c>
      <c r="S280" s="42"/>
      <c r="T280" s="42">
        <f t="shared" si="46"/>
        <v>948172.2699999999</v>
      </c>
      <c r="U280" s="14">
        <f t="shared" si="47"/>
        <v>76</v>
      </c>
      <c r="V280" s="10">
        <f t="shared" si="49"/>
        <v>195818.18619565215</v>
      </c>
      <c r="W280" s="24">
        <f t="shared" ref="W280:W289" si="50">V280*0.195+$W$1</f>
        <v>38184.546308152167</v>
      </c>
      <c r="X280" s="22"/>
      <c r="Y280" s="23">
        <f t="shared" si="48"/>
        <v>157633.63988749997</v>
      </c>
      <c r="Z280" s="1">
        <f>IFERROR(VLOOKUP(A280,'NETOS SAC'!A:R,18,FALSE),0)</f>
        <v>157634</v>
      </c>
      <c r="AA280" s="1">
        <f t="shared" si="42"/>
        <v>-0.36011250002775341</v>
      </c>
    </row>
    <row r="281" spans="1:27" x14ac:dyDescent="0.25">
      <c r="A281" s="86">
        <v>7352</v>
      </c>
      <c r="B281" s="85">
        <v>7352</v>
      </c>
      <c r="C281" s="85">
        <f t="shared" si="41"/>
        <v>0</v>
      </c>
      <c r="D281" s="85" t="s">
        <v>1693</v>
      </c>
      <c r="E281" s="85" t="s">
        <v>1694</v>
      </c>
      <c r="F281" s="85" t="s">
        <v>1549</v>
      </c>
      <c r="G281" s="87">
        <v>45583</v>
      </c>
      <c r="H281" s="42">
        <f>IFERROR(VLOOKUP(A281,JULIO!A:D,4,FALSE),0)</f>
        <v>0</v>
      </c>
      <c r="I281" s="42">
        <f>IFERROR(VLOOKUP(A281,AGOSTO!A:D,4,FALSE),0)</f>
        <v>0</v>
      </c>
      <c r="J281" s="42">
        <f>IFERROR(VLOOKUP(A281,'AJ AGO'!A:D,4,FALSE),0)</f>
        <v>0</v>
      </c>
      <c r="K281" s="42">
        <f t="shared" si="43"/>
        <v>0</v>
      </c>
      <c r="L281" s="42">
        <f>IFERROR(VLOOKUP(A281,SEPTIEMBRE!A:D,4,FALSE),0)</f>
        <v>0</v>
      </c>
      <c r="M281" s="42">
        <f>IFERROR(VLOOKUP(A281,OCTUBRE!A:D,4,FALSE),0)</f>
        <v>0</v>
      </c>
      <c r="N281" s="42">
        <f>IFERROR(VLOOKUP(A281,'AJ OCT'!A:D,4,FALSE),0)</f>
        <v>0</v>
      </c>
      <c r="O281" s="42">
        <f t="shared" si="44"/>
        <v>0</v>
      </c>
      <c r="P281" s="42">
        <f>IFERROR(VLOOKUP(A281,NOVIEMBRE!A:D,4,FALSE),0)</f>
        <v>0</v>
      </c>
      <c r="Q281" s="42">
        <f>IFERROR(VLOOKUP(A281,'AJ NOVIEMBRE'!A:D,4,FALSE),0)</f>
        <v>0</v>
      </c>
      <c r="R281" s="42">
        <f t="shared" si="45"/>
        <v>0</v>
      </c>
      <c r="S281" s="42"/>
      <c r="T281" s="42">
        <f t="shared" si="46"/>
        <v>0</v>
      </c>
      <c r="U281" s="14">
        <f t="shared" si="47"/>
        <v>74</v>
      </c>
      <c r="V281" s="10">
        <f t="shared" si="49"/>
        <v>0</v>
      </c>
      <c r="W281" s="24">
        <f t="shared" si="50"/>
        <v>0</v>
      </c>
      <c r="X281" s="22"/>
      <c r="Y281" s="23">
        <f t="shared" si="48"/>
        <v>0</v>
      </c>
      <c r="Z281" s="1">
        <f>IFERROR(VLOOKUP(A281,'NETOS SAC'!A:R,18,FALSE),0)</f>
        <v>0</v>
      </c>
      <c r="AA281" s="1">
        <f t="shared" si="42"/>
        <v>0</v>
      </c>
    </row>
    <row r="282" spans="1:27" x14ac:dyDescent="0.25">
      <c r="A282" s="86">
        <v>7353</v>
      </c>
      <c r="B282" s="85">
        <v>7353</v>
      </c>
      <c r="C282" s="85">
        <f t="shared" si="41"/>
        <v>0</v>
      </c>
      <c r="D282" s="85" t="s">
        <v>1693</v>
      </c>
      <c r="E282" s="85" t="s">
        <v>1696</v>
      </c>
      <c r="F282" s="85" t="s">
        <v>1549</v>
      </c>
      <c r="G282" s="87">
        <v>45583</v>
      </c>
      <c r="H282" s="42">
        <f>IFERROR(VLOOKUP(A282,JULIO!A:D,4,FALSE),0)</f>
        <v>0</v>
      </c>
      <c r="I282" s="42">
        <f>IFERROR(VLOOKUP(A282,AGOSTO!A:D,4,FALSE),0)</f>
        <v>0</v>
      </c>
      <c r="J282" s="42">
        <f>IFERROR(VLOOKUP(A282,'AJ AGO'!A:D,4,FALSE),0)</f>
        <v>0</v>
      </c>
      <c r="K282" s="42">
        <f t="shared" si="43"/>
        <v>0</v>
      </c>
      <c r="L282" s="42">
        <f>IFERROR(VLOOKUP(A282,SEPTIEMBRE!A:D,4,FALSE),0)</f>
        <v>0</v>
      </c>
      <c r="M282" s="42">
        <f>IFERROR(VLOOKUP(A282,OCTUBRE!A:D,4,FALSE),0)</f>
        <v>0</v>
      </c>
      <c r="N282" s="42">
        <f>IFERROR(VLOOKUP(A282,'AJ OCT'!A:D,4,FALSE),0)</f>
        <v>0</v>
      </c>
      <c r="O282" s="42">
        <f t="shared" si="44"/>
        <v>0</v>
      </c>
      <c r="P282" s="42">
        <f>IFERROR(VLOOKUP(A282,NOVIEMBRE!A:D,4,FALSE),0)</f>
        <v>0</v>
      </c>
      <c r="Q282" s="42">
        <f>IFERROR(VLOOKUP(A282,'AJ NOVIEMBRE'!A:D,4,FALSE),0)</f>
        <v>0</v>
      </c>
      <c r="R282" s="42">
        <f t="shared" si="45"/>
        <v>0</v>
      </c>
      <c r="S282" s="42"/>
      <c r="T282" s="42">
        <f t="shared" si="46"/>
        <v>0</v>
      </c>
      <c r="U282" s="14">
        <f t="shared" si="47"/>
        <v>74</v>
      </c>
      <c r="V282" s="10">
        <f t="shared" si="49"/>
        <v>0</v>
      </c>
      <c r="W282" s="24">
        <f t="shared" si="50"/>
        <v>0</v>
      </c>
      <c r="X282" s="22"/>
      <c r="Y282" s="23">
        <f t="shared" si="48"/>
        <v>0</v>
      </c>
      <c r="Z282" s="1">
        <f>IFERROR(VLOOKUP(A282,'NETOS SAC'!A:R,18,FALSE),0)</f>
        <v>0</v>
      </c>
      <c r="AA282" s="1">
        <f t="shared" si="42"/>
        <v>0</v>
      </c>
    </row>
    <row r="283" spans="1:27" s="101" customFormat="1" x14ac:dyDescent="0.25">
      <c r="A283" s="92">
        <v>7354</v>
      </c>
      <c r="B283" s="93">
        <v>7354</v>
      </c>
      <c r="C283" s="93">
        <f t="shared" si="41"/>
        <v>0</v>
      </c>
      <c r="D283" s="93" t="s">
        <v>1198</v>
      </c>
      <c r="E283" s="93" t="s">
        <v>1698</v>
      </c>
      <c r="F283" s="93" t="s">
        <v>1549</v>
      </c>
      <c r="G283" s="94">
        <v>45583</v>
      </c>
      <c r="H283" s="95">
        <f>IFERROR(VLOOKUP(A283,JULIO!A:D,4,FALSE),0)</f>
        <v>0</v>
      </c>
      <c r="I283" s="95">
        <f>IFERROR(VLOOKUP(A283,AGOSTO!A:D,4,FALSE),0)</f>
        <v>0</v>
      </c>
      <c r="J283" s="95">
        <f>IFERROR(VLOOKUP(A283,'AJ AGO'!A:D,4,FALSE),0)</f>
        <v>0</v>
      </c>
      <c r="K283" s="95">
        <f t="shared" si="43"/>
        <v>0</v>
      </c>
      <c r="L283" s="95">
        <f>IFERROR(VLOOKUP(A283,SEPTIEMBRE!A:D,4,FALSE),0)</f>
        <v>0</v>
      </c>
      <c r="M283" s="95">
        <f>IFERROR(VLOOKUP(A283,OCTUBRE!A:D,4,FALSE),0)</f>
        <v>0</v>
      </c>
      <c r="N283" s="95">
        <f>IFERROR(VLOOKUP(A283,'AJ OCT'!A:D,4,FALSE),0)</f>
        <v>0</v>
      </c>
      <c r="O283" s="95">
        <f t="shared" si="44"/>
        <v>0</v>
      </c>
      <c r="P283" s="95">
        <f>IFERROR(VLOOKUP(A283,NOVIEMBRE!A:D,4,FALSE),0)</f>
        <v>802027.2</v>
      </c>
      <c r="Q283" s="95">
        <f>IFERROR(VLOOKUP(A283,'AJ NOVIEMBRE'!A:D,4,FALSE),0)</f>
        <v>9141.58</v>
      </c>
      <c r="R283" s="95">
        <f t="shared" si="45"/>
        <v>811168.77999999991</v>
      </c>
      <c r="S283" s="95"/>
      <c r="T283" s="95">
        <f t="shared" si="46"/>
        <v>811168.77999999991</v>
      </c>
      <c r="U283" s="96">
        <f t="shared" si="47"/>
        <v>74</v>
      </c>
      <c r="V283" s="97">
        <f t="shared" si="49"/>
        <v>163115.46119565217</v>
      </c>
      <c r="W283" s="98">
        <f t="shared" si="50"/>
        <v>31807.514933152175</v>
      </c>
      <c r="X283" s="99"/>
      <c r="Y283" s="100">
        <f t="shared" si="48"/>
        <v>131307.94626249999</v>
      </c>
      <c r="Z283" s="97">
        <f>IFERROR(VLOOKUP(A283,'NETOS SAC'!A:R,18,FALSE),0)</f>
        <v>131308</v>
      </c>
      <c r="AA283" s="97">
        <f t="shared" si="42"/>
        <v>-5.3737500013085082E-2</v>
      </c>
    </row>
    <row r="284" spans="1:27" x14ac:dyDescent="0.25">
      <c r="A284" s="86">
        <v>7355</v>
      </c>
      <c r="B284" s="85">
        <v>7355</v>
      </c>
      <c r="C284" s="85">
        <f t="shared" si="41"/>
        <v>0</v>
      </c>
      <c r="D284" s="85" t="s">
        <v>950</v>
      </c>
      <c r="E284" s="85" t="s">
        <v>1396</v>
      </c>
      <c r="F284" s="85" t="s">
        <v>1549</v>
      </c>
      <c r="G284" s="87">
        <v>45583</v>
      </c>
      <c r="H284" s="42">
        <f>IFERROR(VLOOKUP(A284,JULIO!A:D,4,FALSE),0)</f>
        <v>0</v>
      </c>
      <c r="I284" s="42">
        <f>IFERROR(VLOOKUP(A284,AGOSTO!A:D,4,FALSE),0)</f>
        <v>0</v>
      </c>
      <c r="J284" s="42">
        <f>IFERROR(VLOOKUP(A284,'AJ AGO'!A:D,4,FALSE),0)</f>
        <v>0</v>
      </c>
      <c r="K284" s="42">
        <f t="shared" si="43"/>
        <v>0</v>
      </c>
      <c r="L284" s="42">
        <f>IFERROR(VLOOKUP(A284,SEPTIEMBRE!A:D,4,FALSE),0)</f>
        <v>0</v>
      </c>
      <c r="M284" s="42">
        <f>IFERROR(VLOOKUP(A284,OCTUBRE!A:D,4,FALSE),0)</f>
        <v>66470.52</v>
      </c>
      <c r="N284" s="42">
        <f>IFERROR(VLOOKUP(A284,'AJ OCT'!A:D,4,FALSE),0)</f>
        <v>2658.46</v>
      </c>
      <c r="O284" s="42">
        <f t="shared" si="44"/>
        <v>69128.98000000001</v>
      </c>
      <c r="P284" s="42">
        <f>IFERROR(VLOOKUP(A284,NOVIEMBRE!A:D,4,FALSE),0)</f>
        <v>1181383.08</v>
      </c>
      <c r="Q284" s="42">
        <f>IFERROR(VLOOKUP(A284,'AJ NOVIEMBRE'!A:D,4,FALSE),0)</f>
        <v>24422.29</v>
      </c>
      <c r="R284" s="42">
        <f t="shared" si="45"/>
        <v>1205805.3700000001</v>
      </c>
      <c r="S284" s="42"/>
      <c r="T284" s="42">
        <f t="shared" si="46"/>
        <v>1205805.3700000001</v>
      </c>
      <c r="U284" s="14">
        <f t="shared" si="47"/>
        <v>74</v>
      </c>
      <c r="V284" s="10">
        <f t="shared" si="49"/>
        <v>242471.73201086957</v>
      </c>
      <c r="W284" s="24">
        <f t="shared" si="50"/>
        <v>47281.987742119571</v>
      </c>
      <c r="X284" s="22"/>
      <c r="Y284" s="23">
        <f t="shared" si="48"/>
        <v>195189.74426875002</v>
      </c>
      <c r="Z284" s="1">
        <f>IFERROR(VLOOKUP(A284,'NETOS SAC'!A:R,18,FALSE),0)</f>
        <v>195190</v>
      </c>
      <c r="AA284" s="1">
        <f t="shared" si="42"/>
        <v>-0.25573124998481944</v>
      </c>
    </row>
    <row r="285" spans="1:27" x14ac:dyDescent="0.25">
      <c r="A285" s="86">
        <v>7356</v>
      </c>
      <c r="B285" s="85">
        <v>7356</v>
      </c>
      <c r="C285" s="85">
        <f t="shared" si="41"/>
        <v>0</v>
      </c>
      <c r="D285" s="85" t="s">
        <v>1701</v>
      </c>
      <c r="E285" s="85" t="s">
        <v>1702</v>
      </c>
      <c r="F285" s="85" t="s">
        <v>1572</v>
      </c>
      <c r="G285" s="87">
        <v>45583</v>
      </c>
      <c r="H285" s="42">
        <f>IFERROR(VLOOKUP(A285,JULIO!A:D,4,FALSE),0)</f>
        <v>0</v>
      </c>
      <c r="I285" s="42">
        <f>IFERROR(VLOOKUP(A285,AGOSTO!A:D,4,FALSE),0)</f>
        <v>0</v>
      </c>
      <c r="J285" s="42">
        <f>IFERROR(VLOOKUP(A285,'AJ AGO'!A:D,4,FALSE),0)</f>
        <v>0</v>
      </c>
      <c r="K285" s="42">
        <f t="shared" si="43"/>
        <v>0</v>
      </c>
      <c r="L285" s="42">
        <f>IFERROR(VLOOKUP(A285,SEPTIEMBRE!A:D,4,FALSE),0)</f>
        <v>0</v>
      </c>
      <c r="M285" s="42">
        <f>IFERROR(VLOOKUP(A285,OCTUBRE!A:D,4,FALSE),0)</f>
        <v>0</v>
      </c>
      <c r="N285" s="42">
        <f>IFERROR(VLOOKUP(A285,'AJ OCT'!A:D,4,FALSE),0)</f>
        <v>0</v>
      </c>
      <c r="O285" s="42">
        <f t="shared" si="44"/>
        <v>0</v>
      </c>
      <c r="P285" s="42">
        <f>IFERROR(VLOOKUP(A285,NOVIEMBRE!A:D,4,FALSE),0)</f>
        <v>0</v>
      </c>
      <c r="Q285" s="42">
        <f>IFERROR(VLOOKUP(A285,'AJ NOVIEMBRE'!A:D,4,FALSE),0)</f>
        <v>0</v>
      </c>
      <c r="R285" s="42">
        <f t="shared" si="45"/>
        <v>0</v>
      </c>
      <c r="S285" s="42"/>
      <c r="T285" s="42">
        <f t="shared" si="46"/>
        <v>0</v>
      </c>
      <c r="U285" s="14">
        <f t="shared" si="47"/>
        <v>74</v>
      </c>
      <c r="V285" s="10">
        <f t="shared" si="49"/>
        <v>0</v>
      </c>
      <c r="W285" s="24">
        <f t="shared" si="50"/>
        <v>0</v>
      </c>
      <c r="X285" s="22"/>
      <c r="Y285" s="23">
        <f t="shared" si="48"/>
        <v>0</v>
      </c>
      <c r="Z285" s="1">
        <f>IFERROR(VLOOKUP(A285,'NETOS SAC'!A:R,18,FALSE),0)</f>
        <v>0</v>
      </c>
      <c r="AA285" s="1">
        <f t="shared" si="42"/>
        <v>0</v>
      </c>
    </row>
    <row r="286" spans="1:27" x14ac:dyDescent="0.25">
      <c r="A286" s="86">
        <v>7359</v>
      </c>
      <c r="B286" s="85">
        <v>7359</v>
      </c>
      <c r="C286" s="85">
        <f t="shared" si="41"/>
        <v>0</v>
      </c>
      <c r="D286" s="85" t="s">
        <v>788</v>
      </c>
      <c r="E286" s="85" t="s">
        <v>1704</v>
      </c>
      <c r="F286" s="85" t="s">
        <v>1604</v>
      </c>
      <c r="G286" s="87">
        <v>45583</v>
      </c>
      <c r="H286" s="42">
        <f>IFERROR(VLOOKUP(A286,JULIO!A:D,4,FALSE),0)</f>
        <v>0</v>
      </c>
      <c r="I286" s="42">
        <f>IFERROR(VLOOKUP(A286,AGOSTO!A:D,4,FALSE),0)</f>
        <v>0</v>
      </c>
      <c r="J286" s="42">
        <f>IFERROR(VLOOKUP(A286,'AJ AGO'!A:D,4,FALSE),0)</f>
        <v>0</v>
      </c>
      <c r="K286" s="42">
        <f t="shared" si="43"/>
        <v>0</v>
      </c>
      <c r="L286" s="42">
        <f>IFERROR(VLOOKUP(A286,SEPTIEMBRE!A:D,4,FALSE),0)</f>
        <v>0</v>
      </c>
      <c r="M286" s="42">
        <f>IFERROR(VLOOKUP(A286,OCTUBRE!A:D,4,FALSE),0)</f>
        <v>0</v>
      </c>
      <c r="N286" s="42">
        <f>IFERROR(VLOOKUP(A286,'AJ OCT'!A:D,4,FALSE),0)</f>
        <v>0</v>
      </c>
      <c r="O286" s="42">
        <f t="shared" si="44"/>
        <v>0</v>
      </c>
      <c r="P286" s="42">
        <f>IFERROR(VLOOKUP(A286,NOVIEMBRE!A:D,4,FALSE),0)</f>
        <v>0</v>
      </c>
      <c r="Q286" s="42">
        <f>IFERROR(VLOOKUP(A286,'AJ NOVIEMBRE'!A:D,4,FALSE),0)</f>
        <v>0</v>
      </c>
      <c r="R286" s="42">
        <f t="shared" si="45"/>
        <v>0</v>
      </c>
      <c r="S286" s="42"/>
      <c r="T286" s="42">
        <f t="shared" si="46"/>
        <v>0</v>
      </c>
      <c r="U286" s="14">
        <f t="shared" si="47"/>
        <v>74</v>
      </c>
      <c r="V286" s="10">
        <f t="shared" si="49"/>
        <v>0</v>
      </c>
      <c r="W286" s="24">
        <f t="shared" si="50"/>
        <v>0</v>
      </c>
      <c r="X286" s="22"/>
      <c r="Y286" s="23">
        <f t="shared" si="48"/>
        <v>0</v>
      </c>
      <c r="Z286" s="1">
        <f>IFERROR(VLOOKUP(A286,'NETOS SAC'!A:R,18,FALSE),0)</f>
        <v>0</v>
      </c>
      <c r="AA286" s="1">
        <f t="shared" si="42"/>
        <v>0</v>
      </c>
    </row>
    <row r="287" spans="1:27" x14ac:dyDescent="0.25">
      <c r="A287" s="86">
        <v>7360</v>
      </c>
      <c r="B287" s="85">
        <v>7360</v>
      </c>
      <c r="C287" s="85">
        <f t="shared" si="41"/>
        <v>0</v>
      </c>
      <c r="D287" s="85" t="s">
        <v>1706</v>
      </c>
      <c r="E287" s="85" t="s">
        <v>1232</v>
      </c>
      <c r="F287" s="85" t="s">
        <v>1572</v>
      </c>
      <c r="G287" s="87">
        <v>45589</v>
      </c>
      <c r="H287" s="42">
        <f>IFERROR(VLOOKUP(A287,JULIO!A:D,4,FALSE),0)</f>
        <v>0</v>
      </c>
      <c r="I287" s="42">
        <f>IFERROR(VLOOKUP(A287,AGOSTO!A:D,4,FALSE),0)</f>
        <v>0</v>
      </c>
      <c r="J287" s="42">
        <f>IFERROR(VLOOKUP(A287,'AJ AGO'!A:D,4,FALSE),0)</f>
        <v>0</v>
      </c>
      <c r="K287" s="42">
        <f t="shared" si="43"/>
        <v>0</v>
      </c>
      <c r="L287" s="42">
        <f>IFERROR(VLOOKUP(A287,SEPTIEMBRE!A:D,4,FALSE),0)</f>
        <v>0</v>
      </c>
      <c r="M287" s="42">
        <f>IFERROR(VLOOKUP(A287,OCTUBRE!A:D,4,FALSE),0)</f>
        <v>217620</v>
      </c>
      <c r="N287" s="42">
        <f>IFERROR(VLOOKUP(A287,'AJ OCT'!A:D,4,FALSE),0)</f>
        <v>8704.43</v>
      </c>
      <c r="O287" s="42">
        <f t="shared" si="44"/>
        <v>226324.43</v>
      </c>
      <c r="P287" s="42">
        <f>IFERROR(VLOOKUP(A287,NOVIEMBRE!A:D,4,FALSE),0)</f>
        <v>2378257.9500000002</v>
      </c>
      <c r="Q287" s="42">
        <f>IFERROR(VLOOKUP(A287,'AJ NOVIEMBRE'!A:D,4,FALSE),0)</f>
        <v>46169.01</v>
      </c>
      <c r="R287" s="42">
        <f t="shared" si="45"/>
        <v>2424426.96</v>
      </c>
      <c r="S287" s="42"/>
      <c r="T287" s="42">
        <f t="shared" si="46"/>
        <v>2424426.96</v>
      </c>
      <c r="U287" s="14">
        <f t="shared" si="47"/>
        <v>68</v>
      </c>
      <c r="V287" s="10">
        <f t="shared" si="49"/>
        <v>447991.93826086953</v>
      </c>
      <c r="W287" s="24">
        <f t="shared" si="50"/>
        <v>87358.427960869565</v>
      </c>
      <c r="X287" s="22"/>
      <c r="Y287" s="23">
        <f t="shared" si="48"/>
        <v>360633.51029999997</v>
      </c>
      <c r="Z287" s="1">
        <f>IFERROR(VLOOKUP(A287,'NETOS SAC'!A:R,18,FALSE),0)</f>
        <v>360634</v>
      </c>
      <c r="AA287" s="1">
        <f t="shared" si="42"/>
        <v>-0.4897000000346452</v>
      </c>
    </row>
    <row r="288" spans="1:27" x14ac:dyDescent="0.25">
      <c r="A288" s="86">
        <v>7361</v>
      </c>
      <c r="B288" s="85">
        <v>7361</v>
      </c>
      <c r="C288" s="85">
        <f t="shared" si="41"/>
        <v>0</v>
      </c>
      <c r="D288" s="85" t="s">
        <v>1708</v>
      </c>
      <c r="E288" s="85" t="s">
        <v>1709</v>
      </c>
      <c r="F288" s="85" t="s">
        <v>1572</v>
      </c>
      <c r="G288" s="87">
        <v>45589</v>
      </c>
      <c r="H288" s="42">
        <f>IFERROR(VLOOKUP(A288,JULIO!A:D,4,FALSE),0)</f>
        <v>0</v>
      </c>
      <c r="I288" s="42">
        <f>IFERROR(VLOOKUP(A288,AGOSTO!A:D,4,FALSE),0)</f>
        <v>0</v>
      </c>
      <c r="J288" s="42">
        <f>IFERROR(VLOOKUP(A288,'AJ AGO'!A:D,4,FALSE),0)</f>
        <v>0</v>
      </c>
      <c r="K288" s="42">
        <f t="shared" si="43"/>
        <v>0</v>
      </c>
      <c r="L288" s="42">
        <f>IFERROR(VLOOKUP(A288,SEPTIEMBRE!A:D,4,FALSE),0)</f>
        <v>0</v>
      </c>
      <c r="M288" s="42">
        <f>IFERROR(VLOOKUP(A288,OCTUBRE!A:D,4,FALSE),0)</f>
        <v>217620</v>
      </c>
      <c r="N288" s="42">
        <f>IFERROR(VLOOKUP(A288,'AJ OCT'!A:D,4,FALSE),0)</f>
        <v>8704.43</v>
      </c>
      <c r="O288" s="42">
        <f t="shared" si="44"/>
        <v>226324.43</v>
      </c>
      <c r="P288" s="42">
        <f>IFERROR(VLOOKUP(A288,NOVIEMBRE!A:D,4,FALSE),0)</f>
        <v>2593161.6</v>
      </c>
      <c r="Q288" s="42">
        <f>IFERROR(VLOOKUP(A288,'AJ NOVIEMBRE'!A:D,4,FALSE),0)</f>
        <v>49796.28</v>
      </c>
      <c r="R288" s="42">
        <f t="shared" si="45"/>
        <v>2642957.88</v>
      </c>
      <c r="S288" s="42"/>
      <c r="T288" s="42">
        <f t="shared" si="46"/>
        <v>2642957.88</v>
      </c>
      <c r="U288" s="14">
        <f t="shared" si="47"/>
        <v>68</v>
      </c>
      <c r="V288" s="10">
        <f t="shared" si="49"/>
        <v>488372.65173913044</v>
      </c>
      <c r="W288" s="24">
        <f t="shared" si="50"/>
        <v>95232.667089130438</v>
      </c>
      <c r="X288" s="22"/>
      <c r="Y288" s="23">
        <f t="shared" si="48"/>
        <v>393139.98465</v>
      </c>
      <c r="Z288" s="1">
        <f>IFERROR(VLOOKUP(A288,'NETOS SAC'!A:R,18,FALSE),0)</f>
        <v>393140</v>
      </c>
      <c r="AA288" s="1">
        <f t="shared" si="42"/>
        <v>-1.5350000001490116E-2</v>
      </c>
    </row>
    <row r="289" spans="1:27" x14ac:dyDescent="0.25">
      <c r="A289" s="86">
        <v>7362</v>
      </c>
      <c r="B289" s="85">
        <v>7362</v>
      </c>
      <c r="C289" s="85">
        <f t="shared" si="41"/>
        <v>0</v>
      </c>
      <c r="D289" s="85" t="s">
        <v>1711</v>
      </c>
      <c r="E289" s="85" t="s">
        <v>1712</v>
      </c>
      <c r="F289" s="85" t="s">
        <v>1572</v>
      </c>
      <c r="G289" s="87">
        <v>45581</v>
      </c>
      <c r="H289" s="42">
        <f>IFERROR(VLOOKUP(A289,JULIO!A:D,4,FALSE),0)</f>
        <v>0</v>
      </c>
      <c r="I289" s="42">
        <f>IFERROR(VLOOKUP(A289,AGOSTO!A:D,4,FALSE),0)</f>
        <v>0</v>
      </c>
      <c r="J289" s="42">
        <f>IFERROR(VLOOKUP(A289,'AJ AGO'!A:D,4,FALSE),0)</f>
        <v>0</v>
      </c>
      <c r="K289" s="42">
        <f t="shared" si="43"/>
        <v>0</v>
      </c>
      <c r="L289" s="42">
        <f>IFERROR(VLOOKUP(A289,SEPTIEMBRE!A:D,4,FALSE),0)</f>
        <v>0</v>
      </c>
      <c r="M289" s="42">
        <f>IFERROR(VLOOKUP(A289,OCTUBRE!A:D,4,FALSE),0)</f>
        <v>1227135</v>
      </c>
      <c r="N289" s="42">
        <f>IFERROR(VLOOKUP(A289,'AJ OCT'!A:D,4,FALSE),0)</f>
        <v>49085.649999999994</v>
      </c>
      <c r="O289" s="42">
        <f t="shared" si="44"/>
        <v>1276220.6499999999</v>
      </c>
      <c r="P289" s="42">
        <f>IFERROR(VLOOKUP(A289,NOVIEMBRE!A:D,4,FALSE),0)</f>
        <v>1847290.5</v>
      </c>
      <c r="Q289" s="42">
        <f>IFERROR(VLOOKUP(A289,'AJ NOVIEMBRE'!A:D,4,FALSE),0)</f>
        <v>38838.400000000001</v>
      </c>
      <c r="R289" s="42">
        <f t="shared" si="45"/>
        <v>1886128.9</v>
      </c>
      <c r="S289" s="42"/>
      <c r="T289" s="42">
        <f t="shared" si="46"/>
        <v>1886128.9</v>
      </c>
      <c r="U289" s="14">
        <f t="shared" si="47"/>
        <v>76</v>
      </c>
      <c r="V289" s="10">
        <f t="shared" si="49"/>
        <v>389526.62065217388</v>
      </c>
      <c r="W289" s="24">
        <f t="shared" si="50"/>
        <v>75957.691027173903</v>
      </c>
      <c r="X289" s="22"/>
      <c r="Y289" s="23">
        <f t="shared" si="48"/>
        <v>313568.92962499999</v>
      </c>
      <c r="Z289" s="1">
        <f>IFERROR(VLOOKUP(A289,'NETOS SAC'!A:R,18,FALSE),0)</f>
        <v>313569</v>
      </c>
      <c r="AA289" s="1">
        <f t="shared" si="42"/>
        <v>-7.0375000010244548E-2</v>
      </c>
    </row>
    <row r="290" spans="1:27" x14ac:dyDescent="0.25">
      <c r="A290" s="86">
        <v>7363</v>
      </c>
      <c r="B290" s="85">
        <v>7363</v>
      </c>
      <c r="C290" s="85">
        <f t="shared" si="41"/>
        <v>0</v>
      </c>
      <c r="D290" s="85" t="s">
        <v>1714</v>
      </c>
      <c r="E290" s="85" t="s">
        <v>1715</v>
      </c>
      <c r="F290" s="85" t="s">
        <v>1681</v>
      </c>
      <c r="G290" s="87">
        <v>45600</v>
      </c>
      <c r="H290" s="42">
        <f>IFERROR(VLOOKUP(A290,JULIO!A:D,4,FALSE),0)</f>
        <v>0</v>
      </c>
      <c r="I290" s="42">
        <f>IFERROR(VLOOKUP(A290,AGOSTO!A:D,4,FALSE),0)</f>
        <v>0</v>
      </c>
      <c r="J290" s="42">
        <f>IFERROR(VLOOKUP(A290,'AJ AGO'!A:D,4,FALSE),0)</f>
        <v>0</v>
      </c>
      <c r="K290" s="42">
        <f t="shared" si="43"/>
        <v>0</v>
      </c>
      <c r="L290" s="42">
        <f>IFERROR(VLOOKUP(A290,SEPTIEMBRE!A:D,4,FALSE),0)</f>
        <v>0</v>
      </c>
      <c r="M290" s="42">
        <f>IFERROR(VLOOKUP(A290,OCTUBRE!A:D,4,FALSE),0)</f>
        <v>0</v>
      </c>
      <c r="N290" s="42">
        <f>IFERROR(VLOOKUP(A290,'AJ OCT'!A:D,4,FALSE),0)</f>
        <v>0</v>
      </c>
      <c r="O290" s="42">
        <f t="shared" si="44"/>
        <v>0</v>
      </c>
      <c r="P290" s="42">
        <f>IFERROR(VLOOKUP(A290,NOVIEMBRE!A:D,4,FALSE),0)</f>
        <v>826764.84</v>
      </c>
      <c r="Q290" s="42">
        <f>IFERROR(VLOOKUP(A290,'AJ NOVIEMBRE'!A:D,4,FALSE),0)</f>
        <v>0</v>
      </c>
      <c r="R290" s="42">
        <f t="shared" si="45"/>
        <v>826764.84</v>
      </c>
      <c r="S290" s="42"/>
      <c r="T290" s="42">
        <f t="shared" si="46"/>
        <v>826764.84</v>
      </c>
      <c r="U290" s="14">
        <f t="shared" si="47"/>
        <v>57</v>
      </c>
      <c r="V290" s="10">
        <f t="shared" si="49"/>
        <v>128058.68445652173</v>
      </c>
      <c r="W290" s="24">
        <f>V290*0.18</f>
        <v>23050.563202173911</v>
      </c>
      <c r="X290" s="22"/>
      <c r="Y290" s="23">
        <f t="shared" si="48"/>
        <v>105008.12125434782</v>
      </c>
      <c r="Z290" s="1">
        <f>IFERROR(VLOOKUP(A290,'NETOS SAC'!A:R,18,FALSE),0)</f>
        <v>105008</v>
      </c>
      <c r="AA290" s="1">
        <f t="shared" si="42"/>
        <v>0.12125434781773947</v>
      </c>
    </row>
    <row r="291" spans="1:27" x14ac:dyDescent="0.25">
      <c r="A291" s="86">
        <v>7364</v>
      </c>
      <c r="B291" s="85">
        <v>7364</v>
      </c>
      <c r="C291" s="85">
        <f t="shared" si="41"/>
        <v>0</v>
      </c>
      <c r="D291" s="85" t="s">
        <v>794</v>
      </c>
      <c r="E291" s="85" t="s">
        <v>1717</v>
      </c>
      <c r="F291" s="85" t="s">
        <v>1549</v>
      </c>
      <c r="G291" s="87">
        <v>45617</v>
      </c>
      <c r="H291" s="42">
        <f>IFERROR(VLOOKUP(A291,JULIO!A:D,4,FALSE),0)</f>
        <v>0</v>
      </c>
      <c r="I291" s="42">
        <f>IFERROR(VLOOKUP(A291,AGOSTO!A:D,4,FALSE),0)</f>
        <v>0</v>
      </c>
      <c r="J291" s="42">
        <f>IFERROR(VLOOKUP(A291,'AJ AGO'!A:D,4,FALSE),0)</f>
        <v>0</v>
      </c>
      <c r="K291" s="42">
        <f t="shared" si="43"/>
        <v>0</v>
      </c>
      <c r="L291" s="42">
        <f>IFERROR(VLOOKUP(A291,SEPTIEMBRE!A:D,4,FALSE),0)</f>
        <v>0</v>
      </c>
      <c r="M291" s="42">
        <f>IFERROR(VLOOKUP(A291,OCTUBRE!A:D,4,FALSE),0)</f>
        <v>0</v>
      </c>
      <c r="N291" s="42">
        <f>IFERROR(VLOOKUP(A291,'AJ OCT'!A:D,4,FALSE),0)</f>
        <v>0</v>
      </c>
      <c r="O291" s="42">
        <f t="shared" si="44"/>
        <v>0</v>
      </c>
      <c r="P291" s="42">
        <f>IFERROR(VLOOKUP(A291,NOVIEMBRE!A:D,4,FALSE),0)</f>
        <v>220392.12</v>
      </c>
      <c r="Q291" s="42">
        <f>IFERROR(VLOOKUP(A291,'AJ NOVIEMBRE'!A:D,4,FALSE),0)</f>
        <v>0</v>
      </c>
      <c r="R291" s="42">
        <f t="shared" si="45"/>
        <v>220392.12</v>
      </c>
      <c r="S291" s="42"/>
      <c r="T291" s="42">
        <f t="shared" si="46"/>
        <v>220392.12</v>
      </c>
      <c r="U291" s="14">
        <f t="shared" si="47"/>
        <v>40</v>
      </c>
      <c r="V291" s="10">
        <f t="shared" si="49"/>
        <v>23955.665217391303</v>
      </c>
      <c r="W291" s="24">
        <f>V291*0.195+$W$1</f>
        <v>4671.3547173913039</v>
      </c>
      <c r="X291" s="22"/>
      <c r="Y291" s="23">
        <f t="shared" si="48"/>
        <v>19284.3105</v>
      </c>
      <c r="Z291" s="1">
        <f>IFERROR(VLOOKUP(A291,'NETOS SAC'!A:R,18,FALSE),0)</f>
        <v>19284</v>
      </c>
      <c r="AA291" s="1">
        <f t="shared" si="42"/>
        <v>0.31049999999959255</v>
      </c>
    </row>
    <row r="292" spans="1:27" x14ac:dyDescent="0.25">
      <c r="A292" s="86">
        <v>7365</v>
      </c>
      <c r="B292" s="85">
        <v>7365</v>
      </c>
      <c r="C292" s="85">
        <f t="shared" si="41"/>
        <v>0</v>
      </c>
      <c r="D292" s="85" t="s">
        <v>1029</v>
      </c>
      <c r="E292" s="85" t="s">
        <v>1719</v>
      </c>
      <c r="F292" s="85" t="s">
        <v>1549</v>
      </c>
      <c r="G292" s="87">
        <v>45612</v>
      </c>
      <c r="H292" s="42">
        <f>IFERROR(VLOOKUP(A292,JULIO!A:D,4,FALSE),0)</f>
        <v>0</v>
      </c>
      <c r="I292" s="42">
        <f>IFERROR(VLOOKUP(A292,AGOSTO!A:D,4,FALSE),0)</f>
        <v>0</v>
      </c>
      <c r="J292" s="42">
        <f>IFERROR(VLOOKUP(A292,'AJ AGO'!A:D,4,FALSE),0)</f>
        <v>0</v>
      </c>
      <c r="K292" s="42">
        <f t="shared" si="43"/>
        <v>0</v>
      </c>
      <c r="L292" s="42">
        <f>IFERROR(VLOOKUP(A292,SEPTIEMBRE!A:D,4,FALSE),0)</f>
        <v>0</v>
      </c>
      <c r="M292" s="42">
        <f>IFERROR(VLOOKUP(A292,OCTUBRE!A:D,4,FALSE),0)</f>
        <v>0</v>
      </c>
      <c r="N292" s="42">
        <f>IFERROR(VLOOKUP(A292,'AJ OCT'!A:D,4,FALSE),0)</f>
        <v>0</v>
      </c>
      <c r="O292" s="42">
        <f t="shared" si="44"/>
        <v>0</v>
      </c>
      <c r="P292" s="42">
        <f>IFERROR(VLOOKUP(A292,NOVIEMBRE!A:D,4,FALSE),0)</f>
        <v>1210204.47</v>
      </c>
      <c r="Q292" s="42">
        <f>IFERROR(VLOOKUP(A292,'AJ NOVIEMBRE'!A:D,4,FALSE),0)</f>
        <v>0</v>
      </c>
      <c r="R292" s="42">
        <f t="shared" si="45"/>
        <v>1210204.47</v>
      </c>
      <c r="S292" s="42"/>
      <c r="T292" s="42">
        <f t="shared" si="46"/>
        <v>1210204.47</v>
      </c>
      <c r="U292" s="14">
        <f t="shared" si="47"/>
        <v>45</v>
      </c>
      <c r="V292" s="10">
        <f t="shared" si="49"/>
        <v>147986.95964673912</v>
      </c>
      <c r="W292" s="24">
        <f>V292*0.195+$W$1</f>
        <v>28857.45713111413</v>
      </c>
      <c r="X292" s="22"/>
      <c r="Y292" s="23">
        <f t="shared" si="48"/>
        <v>119129.50251562499</v>
      </c>
      <c r="Z292" s="1">
        <f>IFERROR(VLOOKUP(A292,'NETOS SAC'!A:R,18,FALSE),0)</f>
        <v>119129</v>
      </c>
      <c r="AA292" s="1">
        <f t="shared" si="42"/>
        <v>0.50251562499033753</v>
      </c>
    </row>
    <row r="293" spans="1:27" x14ac:dyDescent="0.25">
      <c r="A293" s="86">
        <v>7366</v>
      </c>
      <c r="B293" s="85">
        <v>7366</v>
      </c>
      <c r="C293" s="85">
        <f t="shared" si="41"/>
        <v>0</v>
      </c>
      <c r="D293" s="85" t="s">
        <v>1721</v>
      </c>
      <c r="E293" s="85" t="s">
        <v>1722</v>
      </c>
      <c r="F293" s="85" t="s">
        <v>1549</v>
      </c>
      <c r="G293" s="87">
        <v>45624</v>
      </c>
      <c r="H293" s="42">
        <f>IFERROR(VLOOKUP(A293,JULIO!A:D,4,FALSE),0)</f>
        <v>0</v>
      </c>
      <c r="I293" s="42">
        <f>IFERROR(VLOOKUP(A293,AGOSTO!A:D,4,FALSE),0)</f>
        <v>0</v>
      </c>
      <c r="J293" s="42">
        <f>IFERROR(VLOOKUP(A293,'AJ AGO'!A:D,4,FALSE),0)</f>
        <v>0</v>
      </c>
      <c r="K293" s="42">
        <f t="shared" si="43"/>
        <v>0</v>
      </c>
      <c r="L293" s="42">
        <f>IFERROR(VLOOKUP(A293,SEPTIEMBRE!A:D,4,FALSE),0)</f>
        <v>0</v>
      </c>
      <c r="M293" s="42">
        <f>IFERROR(VLOOKUP(A293,OCTUBRE!A:D,4,FALSE),0)</f>
        <v>0</v>
      </c>
      <c r="N293" s="42">
        <f>IFERROR(VLOOKUP(A293,'AJ OCT'!A:D,4,FALSE),0)</f>
        <v>0</v>
      </c>
      <c r="O293" s="42">
        <f t="shared" si="44"/>
        <v>0</v>
      </c>
      <c r="P293" s="42">
        <f>IFERROR(VLOOKUP(A293,NOVIEMBRE!A:D,4,FALSE),0)</f>
        <v>0</v>
      </c>
      <c r="Q293" s="42">
        <f>IFERROR(VLOOKUP(A293,'AJ NOVIEMBRE'!A:D,4,FALSE),0)</f>
        <v>0</v>
      </c>
      <c r="R293" s="42">
        <f t="shared" si="45"/>
        <v>0</v>
      </c>
      <c r="S293" s="42"/>
      <c r="T293" s="42">
        <f t="shared" si="46"/>
        <v>0</v>
      </c>
      <c r="U293" s="14">
        <f t="shared" si="47"/>
        <v>33</v>
      </c>
      <c r="V293" s="10">
        <f t="shared" si="49"/>
        <v>0</v>
      </c>
      <c r="W293" s="24">
        <f>V293*0.195+$W$1</f>
        <v>0</v>
      </c>
      <c r="X293" s="22"/>
      <c r="Y293" s="23">
        <f t="shared" si="48"/>
        <v>0</v>
      </c>
      <c r="Z293" s="1">
        <f>IFERROR(VLOOKUP(A293,'NETOS SAC'!A:R,18,FALSE),0)</f>
        <v>0</v>
      </c>
      <c r="AA293" s="1">
        <f t="shared" si="42"/>
        <v>0</v>
      </c>
    </row>
    <row r="294" spans="1:27" x14ac:dyDescent="0.25">
      <c r="A294" s="86">
        <v>7367</v>
      </c>
      <c r="B294" s="85">
        <v>7367</v>
      </c>
      <c r="C294" s="85">
        <f t="shared" si="41"/>
        <v>0</v>
      </c>
      <c r="D294" s="85" t="s">
        <v>1415</v>
      </c>
      <c r="E294" s="85" t="s">
        <v>1724</v>
      </c>
      <c r="F294" s="85" t="s">
        <v>1549</v>
      </c>
      <c r="G294" s="87">
        <v>45624</v>
      </c>
      <c r="H294" s="42">
        <f>IFERROR(VLOOKUP(A294,JULIO!A:D,4,FALSE),0)</f>
        <v>0</v>
      </c>
      <c r="I294" s="42">
        <f>IFERROR(VLOOKUP(A294,AGOSTO!A:D,4,FALSE),0)</f>
        <v>0</v>
      </c>
      <c r="J294" s="42">
        <f>IFERROR(VLOOKUP(A294,'AJ AGO'!A:D,4,FALSE),0)</f>
        <v>0</v>
      </c>
      <c r="K294" s="42">
        <f t="shared" si="43"/>
        <v>0</v>
      </c>
      <c r="L294" s="42">
        <f>IFERROR(VLOOKUP(A294,SEPTIEMBRE!A:D,4,FALSE),0)</f>
        <v>0</v>
      </c>
      <c r="M294" s="42">
        <f>IFERROR(VLOOKUP(A294,OCTUBRE!A:D,4,FALSE),0)</f>
        <v>0</v>
      </c>
      <c r="N294" s="42">
        <f>IFERROR(VLOOKUP(A294,'AJ OCT'!A:D,4,FALSE),0)</f>
        <v>0</v>
      </c>
      <c r="O294" s="42">
        <f t="shared" si="44"/>
        <v>0</v>
      </c>
      <c r="P294" s="42">
        <f>IFERROR(VLOOKUP(A294,NOVIEMBRE!A:D,4,FALSE),0)</f>
        <v>0</v>
      </c>
      <c r="Q294" s="42">
        <f>IFERROR(VLOOKUP(A294,'AJ NOVIEMBRE'!A:D,4,FALSE),0)</f>
        <v>0</v>
      </c>
      <c r="R294" s="42">
        <f t="shared" si="45"/>
        <v>0</v>
      </c>
      <c r="S294" s="42"/>
      <c r="T294" s="42">
        <f t="shared" si="46"/>
        <v>0</v>
      </c>
      <c r="U294" s="14">
        <f t="shared" si="47"/>
        <v>33</v>
      </c>
      <c r="V294" s="10">
        <f t="shared" si="49"/>
        <v>0</v>
      </c>
      <c r="W294" s="24">
        <f>V294*0.195+$W$1</f>
        <v>0</v>
      </c>
      <c r="X294" s="22"/>
      <c r="Y294" s="23">
        <f t="shared" si="48"/>
        <v>0</v>
      </c>
      <c r="Z294" s="1">
        <f>IFERROR(VLOOKUP(A294,'NETOS SAC'!A:R,18,FALSE),0)</f>
        <v>0</v>
      </c>
      <c r="AA294" s="1">
        <f t="shared" si="42"/>
        <v>0</v>
      </c>
    </row>
    <row r="295" spans="1:27" x14ac:dyDescent="0.25">
      <c r="A295" s="86"/>
      <c r="G295" s="87"/>
      <c r="O295" s="42"/>
      <c r="Q295" s="42"/>
      <c r="R295" s="42"/>
      <c r="Y295" s="11">
        <f>SUM(Y4:Y294)</f>
        <v>141574531.78692973</v>
      </c>
      <c r="Z295" s="5">
        <f>SUM(Z4:Z294)</f>
        <v>141574537</v>
      </c>
      <c r="AA295" s="1">
        <f t="shared" si="42"/>
        <v>-5.213070273399353</v>
      </c>
    </row>
    <row r="296" spans="1:27" x14ac:dyDescent="0.25">
      <c r="A296" s="86"/>
      <c r="G296" s="87"/>
      <c r="O296" s="42"/>
      <c r="Q296" s="42"/>
      <c r="R296" s="42"/>
      <c r="Z296" s="1">
        <f>+'NETOS SAC'!R284</f>
        <v>141574537</v>
      </c>
    </row>
    <row r="297" spans="1:27" x14ac:dyDescent="0.25">
      <c r="A297" s="86"/>
      <c r="G297" s="87"/>
      <c r="O297" s="42"/>
      <c r="Q297" s="42"/>
      <c r="R297" s="42"/>
      <c r="W297" s="77"/>
    </row>
    <row r="298" spans="1:27" x14ac:dyDescent="0.25">
      <c r="A298" s="86"/>
      <c r="G298" s="87"/>
      <c r="O298" s="42"/>
      <c r="Q298" s="42"/>
      <c r="R298" s="42"/>
    </row>
    <row r="299" spans="1:27" x14ac:dyDescent="0.25">
      <c r="A299" s="86"/>
      <c r="O299" s="42"/>
      <c r="Q299" s="42"/>
      <c r="R299" s="42"/>
    </row>
    <row r="300" spans="1:27" x14ac:dyDescent="0.25">
      <c r="A300" s="86"/>
      <c r="O300" s="42"/>
      <c r="Q300" s="42"/>
      <c r="R300" s="42"/>
    </row>
    <row r="301" spans="1:27" x14ac:dyDescent="0.25">
      <c r="A301" s="86"/>
      <c r="O301" s="42"/>
      <c r="Q301" s="42"/>
      <c r="R301" s="42"/>
    </row>
    <row r="302" spans="1:27" x14ac:dyDescent="0.25">
      <c r="A302" s="86"/>
      <c r="O302" s="42"/>
      <c r="Q302" s="42"/>
      <c r="R302" s="42"/>
    </row>
    <row r="303" spans="1:27" x14ac:dyDescent="0.25">
      <c r="A303" s="86"/>
      <c r="O303" s="42"/>
      <c r="Q303" s="42"/>
      <c r="R303" s="42"/>
    </row>
    <row r="304" spans="1:27" x14ac:dyDescent="0.25">
      <c r="A304" s="86"/>
      <c r="O304" s="42"/>
      <c r="Q304" s="42"/>
      <c r="R304" s="42"/>
    </row>
    <row r="305" spans="1:18" x14ac:dyDescent="0.25">
      <c r="A305" s="86"/>
      <c r="O305" s="42"/>
      <c r="Q305" s="42"/>
      <c r="R305" s="42"/>
    </row>
    <row r="306" spans="1:18" x14ac:dyDescent="0.25">
      <c r="A306" s="86"/>
      <c r="O306" s="42"/>
      <c r="Q306" s="42"/>
      <c r="R306" s="42"/>
    </row>
    <row r="307" spans="1:18" x14ac:dyDescent="0.25">
      <c r="A307" s="86"/>
      <c r="O307" s="42"/>
      <c r="Q307" s="42"/>
      <c r="R307" s="42"/>
    </row>
    <row r="308" spans="1:18" x14ac:dyDescent="0.25">
      <c r="A308" s="86"/>
      <c r="O308" s="42"/>
      <c r="Q308" s="42"/>
      <c r="R308" s="42"/>
    </row>
    <row r="309" spans="1:18" x14ac:dyDescent="0.25">
      <c r="A309" s="86"/>
      <c r="O309" s="42"/>
      <c r="Q309" s="42"/>
      <c r="R309" s="42"/>
    </row>
    <row r="310" spans="1:18" x14ac:dyDescent="0.25">
      <c r="A310" s="86"/>
      <c r="O310" s="42"/>
      <c r="Q310" s="42"/>
      <c r="R310" s="42"/>
    </row>
    <row r="311" spans="1:18" x14ac:dyDescent="0.25">
      <c r="A311" s="86"/>
      <c r="O311" s="42"/>
      <c r="Q311" s="42"/>
      <c r="R311" s="42"/>
    </row>
    <row r="312" spans="1:18" x14ac:dyDescent="0.25">
      <c r="A312" s="86"/>
      <c r="O312" s="42"/>
      <c r="Q312" s="42"/>
      <c r="R312" s="42"/>
    </row>
    <row r="313" spans="1:18" x14ac:dyDescent="0.25">
      <c r="A313" s="86"/>
      <c r="O313" s="42"/>
      <c r="Q313" s="42"/>
      <c r="R313" s="42"/>
    </row>
    <row r="314" spans="1:18" x14ac:dyDescent="0.25">
      <c r="A314" s="86"/>
      <c r="O314" s="42"/>
      <c r="Q314" s="42"/>
      <c r="R314" s="42"/>
    </row>
    <row r="315" spans="1:18" x14ac:dyDescent="0.25">
      <c r="A315" s="86"/>
      <c r="O315" s="42"/>
      <c r="Q315" s="42"/>
      <c r="R315" s="42"/>
    </row>
    <row r="316" spans="1:18" x14ac:dyDescent="0.25">
      <c r="A316" s="86"/>
      <c r="O316" s="42"/>
      <c r="Q316" s="42"/>
      <c r="R316" s="42"/>
    </row>
    <row r="317" spans="1:18" x14ac:dyDescent="0.25">
      <c r="A317" s="86"/>
      <c r="O317" s="42"/>
      <c r="Q317" s="42"/>
      <c r="R317" s="42"/>
    </row>
    <row r="318" spans="1:18" x14ac:dyDescent="0.25">
      <c r="A318" s="86"/>
      <c r="O318" s="42"/>
      <c r="Q318" s="42"/>
      <c r="R318" s="42"/>
    </row>
    <row r="319" spans="1:18" x14ac:dyDescent="0.25">
      <c r="A319" s="86"/>
      <c r="O319" s="42"/>
      <c r="Q319" s="42"/>
      <c r="R319" s="42"/>
    </row>
    <row r="320" spans="1:18" x14ac:dyDescent="0.25">
      <c r="A320" s="86"/>
      <c r="O320" s="42"/>
      <c r="Q320" s="42"/>
      <c r="R320" s="42"/>
    </row>
    <row r="321" spans="1:18" x14ac:dyDescent="0.25">
      <c r="A321" s="86"/>
      <c r="O321" s="42"/>
      <c r="Q321" s="42"/>
      <c r="R321" s="42"/>
    </row>
    <row r="322" spans="1:18" x14ac:dyDescent="0.25">
      <c r="A322" s="86"/>
      <c r="O322" s="42"/>
      <c r="Q322" s="42"/>
      <c r="R322" s="42"/>
    </row>
    <row r="323" spans="1:18" x14ac:dyDescent="0.25">
      <c r="A323" s="86"/>
      <c r="O323" s="42"/>
      <c r="Q323" s="42"/>
      <c r="R323" s="42"/>
    </row>
    <row r="324" spans="1:18" x14ac:dyDescent="0.25">
      <c r="A324" s="86"/>
      <c r="O324" s="42"/>
      <c r="Q324" s="42"/>
      <c r="R324" s="42"/>
    </row>
    <row r="325" spans="1:18" x14ac:dyDescent="0.25">
      <c r="A325" s="86"/>
      <c r="O325" s="42"/>
      <c r="Q325" s="42"/>
      <c r="R325" s="42"/>
    </row>
    <row r="326" spans="1:18" x14ac:dyDescent="0.25">
      <c r="A326" s="86"/>
      <c r="O326" s="42"/>
      <c r="Q326" s="42"/>
      <c r="R326" s="42"/>
    </row>
    <row r="327" spans="1:18" x14ac:dyDescent="0.25">
      <c r="A327" s="86"/>
      <c r="O327" s="42"/>
      <c r="Q327" s="42"/>
      <c r="R327" s="42"/>
    </row>
    <row r="328" spans="1:18" x14ac:dyDescent="0.25">
      <c r="A328" s="86"/>
      <c r="O328" s="42"/>
      <c r="Q328" s="42"/>
      <c r="R328" s="42"/>
    </row>
    <row r="329" spans="1:18" x14ac:dyDescent="0.25">
      <c r="A329" s="86"/>
      <c r="O329" s="42"/>
      <c r="Q329" s="42"/>
      <c r="R329" s="42"/>
    </row>
    <row r="330" spans="1:18" x14ac:dyDescent="0.25">
      <c r="A330" s="86"/>
      <c r="O330" s="42"/>
      <c r="Q330" s="42"/>
      <c r="R330" s="42"/>
    </row>
    <row r="331" spans="1:18" x14ac:dyDescent="0.25">
      <c r="A331" s="86"/>
      <c r="O331" s="42"/>
      <c r="Q331" s="42"/>
      <c r="R331" s="42"/>
    </row>
    <row r="332" spans="1:18" x14ac:dyDescent="0.25">
      <c r="A332" s="86"/>
      <c r="O332" s="42"/>
      <c r="Q332" s="42"/>
      <c r="R332" s="42"/>
    </row>
    <row r="333" spans="1:18" x14ac:dyDescent="0.25">
      <c r="A333" s="86"/>
      <c r="O333" s="42"/>
      <c r="Q333" s="42"/>
      <c r="R333" s="42"/>
    </row>
    <row r="334" spans="1:18" x14ac:dyDescent="0.25">
      <c r="A334" s="86"/>
      <c r="O334" s="42"/>
      <c r="Q334" s="42"/>
      <c r="R334" s="42"/>
    </row>
    <row r="335" spans="1:18" x14ac:dyDescent="0.25">
      <c r="A335" s="86"/>
      <c r="O335" s="42"/>
      <c r="Q335" s="42"/>
      <c r="R335" s="42"/>
    </row>
    <row r="336" spans="1:18" x14ac:dyDescent="0.25">
      <c r="A336" s="86"/>
      <c r="O336" s="42"/>
      <c r="Q336" s="42"/>
      <c r="R336" s="42"/>
    </row>
    <row r="337" spans="1:18" x14ac:dyDescent="0.25">
      <c r="A337" s="86"/>
      <c r="O337" s="42"/>
      <c r="Q337" s="42"/>
      <c r="R337" s="42"/>
    </row>
    <row r="338" spans="1:18" x14ac:dyDescent="0.25">
      <c r="A338" s="86"/>
      <c r="O338" s="42"/>
      <c r="Q338" s="42"/>
      <c r="R338" s="42"/>
    </row>
    <row r="339" spans="1:18" x14ac:dyDescent="0.25">
      <c r="A339" s="86"/>
      <c r="O339" s="42"/>
      <c r="Q339" s="42"/>
      <c r="R339" s="42"/>
    </row>
    <row r="340" spans="1:18" x14ac:dyDescent="0.25">
      <c r="A340" s="86"/>
      <c r="O340" s="42"/>
      <c r="Q340" s="42"/>
      <c r="R340" s="42"/>
    </row>
    <row r="341" spans="1:18" x14ac:dyDescent="0.25">
      <c r="A341" s="86"/>
      <c r="O341" s="42"/>
      <c r="Q341" s="42"/>
      <c r="R341" s="42"/>
    </row>
    <row r="342" spans="1:18" x14ac:dyDescent="0.25">
      <c r="A342" s="86"/>
      <c r="O342" s="42"/>
      <c r="Q342" s="42"/>
      <c r="R342" s="42"/>
    </row>
    <row r="343" spans="1:18" x14ac:dyDescent="0.25">
      <c r="A343" s="86"/>
      <c r="O343" s="42"/>
      <c r="Q343" s="42"/>
      <c r="R343" s="42"/>
    </row>
    <row r="344" spans="1:18" x14ac:dyDescent="0.25">
      <c r="A344" s="86"/>
      <c r="O344" s="42"/>
      <c r="Q344" s="42"/>
      <c r="R344" s="42"/>
    </row>
    <row r="345" spans="1:18" x14ac:dyDescent="0.25">
      <c r="A345" s="86"/>
      <c r="O345" s="42"/>
      <c r="Q345" s="42"/>
      <c r="R345" s="42"/>
    </row>
    <row r="346" spans="1:18" x14ac:dyDescent="0.25">
      <c r="A346" s="86"/>
      <c r="O346" s="42"/>
      <c r="Q346" s="42"/>
      <c r="R346" s="42"/>
    </row>
    <row r="347" spans="1:18" x14ac:dyDescent="0.25">
      <c r="A347" s="86"/>
      <c r="O347" s="42"/>
      <c r="Q347" s="42"/>
      <c r="R347" s="42"/>
    </row>
    <row r="348" spans="1:18" x14ac:dyDescent="0.25">
      <c r="A348" s="86"/>
      <c r="O348" s="42"/>
      <c r="Q348" s="42"/>
      <c r="R348" s="42"/>
    </row>
    <row r="349" spans="1:18" x14ac:dyDescent="0.25">
      <c r="A349" s="86"/>
      <c r="O349" s="42"/>
      <c r="Q349" s="42"/>
      <c r="R349" s="42"/>
    </row>
    <row r="350" spans="1:18" x14ac:dyDescent="0.25">
      <c r="A350" s="86"/>
      <c r="O350" s="42"/>
      <c r="Q350" s="42"/>
      <c r="R350" s="42"/>
    </row>
    <row r="351" spans="1:18" x14ac:dyDescent="0.25">
      <c r="A351" s="86"/>
      <c r="O351" s="42"/>
      <c r="Q351" s="42"/>
      <c r="R351" s="42"/>
    </row>
    <row r="352" spans="1:18" x14ac:dyDescent="0.25">
      <c r="A352" s="86"/>
      <c r="O352" s="42"/>
      <c r="Q352" s="42"/>
      <c r="R352" s="42"/>
    </row>
    <row r="353" spans="1:18" x14ac:dyDescent="0.25">
      <c r="A353" s="86"/>
      <c r="O353" s="42"/>
      <c r="Q353" s="42"/>
      <c r="R353" s="42"/>
    </row>
    <row r="354" spans="1:18" x14ac:dyDescent="0.25">
      <c r="A354" s="86"/>
      <c r="O354" s="42"/>
      <c r="Q354" s="42"/>
      <c r="R354" s="42"/>
    </row>
    <row r="355" spans="1:18" x14ac:dyDescent="0.25">
      <c r="A355" s="86"/>
      <c r="O355" s="42"/>
      <c r="Q355" s="42"/>
      <c r="R355" s="42"/>
    </row>
    <row r="356" spans="1:18" x14ac:dyDescent="0.25">
      <c r="A356" s="86"/>
      <c r="O356" s="42"/>
      <c r="Q356" s="42"/>
      <c r="R356" s="42"/>
    </row>
    <row r="357" spans="1:18" x14ac:dyDescent="0.25">
      <c r="A357" s="86"/>
      <c r="O357" s="42"/>
      <c r="Q357" s="42"/>
      <c r="R357" s="42"/>
    </row>
    <row r="358" spans="1:18" x14ac:dyDescent="0.25">
      <c r="A358" s="86"/>
      <c r="O358" s="42"/>
      <c r="Q358" s="42"/>
      <c r="R358" s="42"/>
    </row>
    <row r="359" spans="1:18" x14ac:dyDescent="0.25">
      <c r="A359" s="86"/>
      <c r="O359" s="42"/>
      <c r="Q359" s="42"/>
      <c r="R359" s="42"/>
    </row>
    <row r="360" spans="1:18" x14ac:dyDescent="0.25">
      <c r="A360" s="86"/>
      <c r="O360" s="42"/>
      <c r="Q360" s="42"/>
      <c r="R360" s="42"/>
    </row>
    <row r="361" spans="1:18" x14ac:dyDescent="0.25">
      <c r="A361" s="86"/>
      <c r="O361" s="42"/>
      <c r="Q361" s="42"/>
      <c r="R361" s="42"/>
    </row>
    <row r="362" spans="1:18" x14ac:dyDescent="0.25">
      <c r="A362" s="86"/>
      <c r="O362" s="42"/>
      <c r="Q362" s="42"/>
      <c r="R362" s="42"/>
    </row>
    <row r="363" spans="1:18" x14ac:dyDescent="0.25">
      <c r="A363" s="86"/>
      <c r="O363" s="42"/>
      <c r="Q363" s="42"/>
      <c r="R363" s="42"/>
    </row>
    <row r="364" spans="1:18" x14ac:dyDescent="0.25">
      <c r="A364" s="86"/>
      <c r="O364" s="42"/>
      <c r="Q364" s="42"/>
      <c r="R364" s="42"/>
    </row>
    <row r="365" spans="1:18" x14ac:dyDescent="0.25">
      <c r="A365" s="86"/>
      <c r="O365" s="42"/>
      <c r="Q365" s="42"/>
      <c r="R365" s="42"/>
    </row>
    <row r="366" spans="1:18" x14ac:dyDescent="0.25">
      <c r="A366" s="86"/>
      <c r="O366" s="42"/>
      <c r="Q366" s="42"/>
      <c r="R366" s="42"/>
    </row>
    <row r="367" spans="1:18" x14ac:dyDescent="0.25">
      <c r="A367" s="86"/>
      <c r="O367" s="42"/>
      <c r="Q367" s="42"/>
      <c r="R367" s="42"/>
    </row>
    <row r="368" spans="1:18" x14ac:dyDescent="0.25">
      <c r="A368" s="86"/>
      <c r="O368" s="42"/>
      <c r="Q368" s="42"/>
      <c r="R368" s="42"/>
    </row>
    <row r="369" spans="1:18" x14ac:dyDescent="0.25">
      <c r="A369" s="86"/>
      <c r="O369" s="42"/>
      <c r="Q369" s="42"/>
      <c r="R369" s="42"/>
    </row>
    <row r="370" spans="1:18" x14ac:dyDescent="0.25">
      <c r="A370" s="86"/>
      <c r="O370" s="42"/>
      <c r="Q370" s="42"/>
      <c r="R370" s="42"/>
    </row>
    <row r="371" spans="1:18" x14ac:dyDescent="0.25">
      <c r="A371" s="86"/>
      <c r="O371" s="42"/>
      <c r="Q371" s="42"/>
      <c r="R371" s="42"/>
    </row>
    <row r="372" spans="1:18" x14ac:dyDescent="0.25">
      <c r="A372" s="86"/>
      <c r="O372" s="42"/>
      <c r="Q372" s="42"/>
      <c r="R372" s="42"/>
    </row>
    <row r="373" spans="1:18" x14ac:dyDescent="0.25">
      <c r="A373" s="86"/>
      <c r="O373" s="42"/>
      <c r="Q373" s="42"/>
      <c r="R373" s="42"/>
    </row>
    <row r="374" spans="1:18" x14ac:dyDescent="0.25">
      <c r="A374" s="86"/>
      <c r="O374" s="42"/>
      <c r="Q374" s="42"/>
      <c r="R374" s="42"/>
    </row>
    <row r="375" spans="1:18" x14ac:dyDescent="0.25">
      <c r="A375" s="86"/>
      <c r="O375" s="42"/>
      <c r="Q375" s="42"/>
      <c r="R375" s="42"/>
    </row>
    <row r="376" spans="1:18" x14ac:dyDescent="0.25">
      <c r="A376" s="86"/>
      <c r="O376" s="42"/>
      <c r="Q376" s="42"/>
      <c r="R376" s="42"/>
    </row>
    <row r="377" spans="1:18" x14ac:dyDescent="0.25">
      <c r="A377" s="86"/>
      <c r="O377" s="42"/>
      <c r="Q377" s="42"/>
      <c r="R377" s="42"/>
    </row>
    <row r="378" spans="1:18" x14ac:dyDescent="0.25">
      <c r="A378" s="86"/>
      <c r="O378" s="42"/>
      <c r="Q378" s="42"/>
      <c r="R378" s="42"/>
    </row>
    <row r="379" spans="1:18" x14ac:dyDescent="0.25">
      <c r="A379" s="86"/>
      <c r="O379" s="42"/>
      <c r="Q379" s="42"/>
      <c r="R379" s="42"/>
    </row>
    <row r="380" spans="1:18" x14ac:dyDescent="0.25">
      <c r="A380" s="86"/>
      <c r="O380" s="42"/>
      <c r="Q380" s="42"/>
      <c r="R380" s="42"/>
    </row>
    <row r="381" spans="1:18" x14ac:dyDescent="0.25">
      <c r="A381" s="86"/>
      <c r="O381" s="42"/>
      <c r="Q381" s="42"/>
      <c r="R381" s="42"/>
    </row>
    <row r="382" spans="1:18" x14ac:dyDescent="0.25">
      <c r="A382" s="86"/>
      <c r="O382" s="42"/>
      <c r="Q382" s="42"/>
      <c r="R382" s="42"/>
    </row>
    <row r="383" spans="1:18" x14ac:dyDescent="0.25">
      <c r="A383" s="86"/>
      <c r="O383" s="42"/>
      <c r="Q383" s="42"/>
      <c r="R383" s="42"/>
    </row>
    <row r="384" spans="1:18" x14ac:dyDescent="0.25">
      <c r="A384" s="86"/>
      <c r="O384" s="42"/>
      <c r="Q384" s="42"/>
      <c r="R384" s="42"/>
    </row>
    <row r="385" spans="1:18" x14ac:dyDescent="0.25">
      <c r="A385" s="86"/>
      <c r="O385" s="42"/>
      <c r="Q385" s="42"/>
      <c r="R385" s="42"/>
    </row>
    <row r="386" spans="1:18" x14ac:dyDescent="0.25">
      <c r="A386" s="86"/>
      <c r="O386" s="42"/>
      <c r="Q386" s="42"/>
      <c r="R386" s="42"/>
    </row>
    <row r="387" spans="1:18" x14ac:dyDescent="0.25">
      <c r="A387" s="86"/>
      <c r="O387" s="42"/>
      <c r="Q387" s="42"/>
      <c r="R387" s="42"/>
    </row>
    <row r="388" spans="1:18" x14ac:dyDescent="0.25">
      <c r="O388" s="42"/>
      <c r="Q388" s="42"/>
      <c r="R388" s="42"/>
    </row>
  </sheetData>
  <autoFilter ref="A3:AA388" xr:uid="{00000000-0009-0000-0000-000008000000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91"/>
  <sheetViews>
    <sheetView topLeftCell="F264" workbookViewId="0">
      <selection activeCell="R284" sqref="R284"/>
    </sheetView>
  </sheetViews>
  <sheetFormatPr baseColWidth="10" defaultRowHeight="15" x14ac:dyDescent="0.25"/>
  <cols>
    <col min="14" max="14" width="12.28515625" style="1" bestFit="1" customWidth="1"/>
    <col min="18" max="18" width="15.140625" bestFit="1" customWidth="1"/>
    <col min="20" max="20" width="11.42578125" style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>
        <v>21</v>
      </c>
      <c r="B2" t="s">
        <v>29</v>
      </c>
      <c r="C2" t="s">
        <v>30</v>
      </c>
      <c r="D2">
        <v>0</v>
      </c>
      <c r="E2">
        <v>0</v>
      </c>
      <c r="F2">
        <v>1919530.02</v>
      </c>
      <c r="G2">
        <v>0</v>
      </c>
      <c r="H2">
        <v>268734.2</v>
      </c>
      <c r="I2">
        <v>57585.9</v>
      </c>
      <c r="J2">
        <v>47988.25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1545222</v>
      </c>
      <c r="S2" s="2">
        <v>45261</v>
      </c>
      <c r="T2" s="2"/>
      <c r="U2" s="2" t="s">
        <v>31</v>
      </c>
      <c r="V2" s="2">
        <v>125707</v>
      </c>
      <c r="W2">
        <v>0</v>
      </c>
      <c r="X2" t="s">
        <v>551</v>
      </c>
      <c r="Y2">
        <v>0</v>
      </c>
      <c r="Z2" t="s">
        <v>3859</v>
      </c>
      <c r="AA2">
        <v>0</v>
      </c>
      <c r="AB2">
        <v>0.33</v>
      </c>
      <c r="AC2" t="s">
        <v>3860</v>
      </c>
    </row>
    <row r="3" spans="1:29" x14ac:dyDescent="0.25">
      <c r="A3">
        <v>24</v>
      </c>
      <c r="B3" t="s">
        <v>32</v>
      </c>
      <c r="C3" t="s">
        <v>33</v>
      </c>
      <c r="D3">
        <v>0</v>
      </c>
      <c r="E3">
        <v>0</v>
      </c>
      <c r="F3">
        <v>1163233.46</v>
      </c>
      <c r="G3">
        <v>0</v>
      </c>
      <c r="H3">
        <v>162852.68</v>
      </c>
      <c r="I3">
        <v>34897</v>
      </c>
      <c r="J3">
        <v>29080.84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936403</v>
      </c>
      <c r="S3" s="2">
        <v>45261</v>
      </c>
      <c r="T3" s="2"/>
      <c r="U3" s="2" t="s">
        <v>31</v>
      </c>
      <c r="V3" s="2">
        <v>119906</v>
      </c>
      <c r="W3">
        <v>0</v>
      </c>
      <c r="X3" t="s">
        <v>551</v>
      </c>
      <c r="Y3">
        <v>0</v>
      </c>
      <c r="Z3" t="s">
        <v>3859</v>
      </c>
      <c r="AA3">
        <v>0</v>
      </c>
      <c r="AB3">
        <v>0.06</v>
      </c>
      <c r="AC3" t="s">
        <v>3861</v>
      </c>
    </row>
    <row r="4" spans="1:29" x14ac:dyDescent="0.25">
      <c r="A4">
        <v>36</v>
      </c>
      <c r="B4" t="s">
        <v>34</v>
      </c>
      <c r="C4" t="s">
        <v>35</v>
      </c>
      <c r="D4">
        <v>0</v>
      </c>
      <c r="E4">
        <v>0</v>
      </c>
      <c r="F4">
        <v>701610.65</v>
      </c>
      <c r="G4">
        <v>0</v>
      </c>
      <c r="H4">
        <v>98225.49</v>
      </c>
      <c r="I4">
        <v>21048.32</v>
      </c>
      <c r="J4">
        <v>17540.27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564797</v>
      </c>
      <c r="S4" s="2">
        <v>45261</v>
      </c>
      <c r="T4" s="2"/>
      <c r="U4" s="2" t="s">
        <v>31</v>
      </c>
      <c r="V4" s="2">
        <v>2808</v>
      </c>
      <c r="W4">
        <v>0</v>
      </c>
      <c r="X4" t="s">
        <v>551</v>
      </c>
      <c r="Y4">
        <v>0</v>
      </c>
      <c r="Z4" t="s">
        <v>1549</v>
      </c>
      <c r="AA4">
        <v>0</v>
      </c>
      <c r="AB4">
        <v>0.43</v>
      </c>
      <c r="AC4" t="s">
        <v>3862</v>
      </c>
    </row>
    <row r="5" spans="1:29" x14ac:dyDescent="0.25">
      <c r="A5">
        <v>311</v>
      </c>
      <c r="B5" t="s">
        <v>38</v>
      </c>
      <c r="C5" t="s">
        <v>39</v>
      </c>
      <c r="D5">
        <v>0</v>
      </c>
      <c r="E5">
        <v>0</v>
      </c>
      <c r="F5">
        <v>1725336.34</v>
      </c>
      <c r="G5">
        <v>0</v>
      </c>
      <c r="H5">
        <v>241547.09</v>
      </c>
      <c r="I5">
        <v>51760.09</v>
      </c>
      <c r="J5">
        <v>43133.41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1388896</v>
      </c>
      <c r="S5" s="2">
        <v>42339</v>
      </c>
      <c r="T5" s="2"/>
      <c r="U5" s="2" t="s">
        <v>31</v>
      </c>
      <c r="V5" s="2">
        <v>100601</v>
      </c>
      <c r="W5">
        <v>0</v>
      </c>
      <c r="X5" t="s">
        <v>551</v>
      </c>
      <c r="Y5">
        <v>0</v>
      </c>
      <c r="Z5" t="s">
        <v>3859</v>
      </c>
      <c r="AA5">
        <v>0</v>
      </c>
      <c r="AB5">
        <v>0.25</v>
      </c>
      <c r="AC5" t="s">
        <v>3863</v>
      </c>
    </row>
    <row r="6" spans="1:29" x14ac:dyDescent="0.25">
      <c r="A6">
        <v>316</v>
      </c>
      <c r="B6" t="s">
        <v>40</v>
      </c>
      <c r="C6" t="s">
        <v>41</v>
      </c>
      <c r="D6">
        <v>0</v>
      </c>
      <c r="E6">
        <v>0</v>
      </c>
      <c r="F6">
        <v>150000</v>
      </c>
      <c r="G6">
        <v>0</v>
      </c>
      <c r="H6">
        <v>16500</v>
      </c>
      <c r="I6">
        <v>16901.28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16901.28</v>
      </c>
      <c r="Q6">
        <v>16901.28</v>
      </c>
      <c r="R6">
        <v>133500</v>
      </c>
      <c r="S6" s="2">
        <v>45310</v>
      </c>
      <c r="T6" s="2"/>
      <c r="U6" s="2">
        <v>1</v>
      </c>
      <c r="V6" s="2" t="s">
        <v>42</v>
      </c>
      <c r="W6">
        <v>0</v>
      </c>
      <c r="X6" t="s">
        <v>551</v>
      </c>
      <c r="Y6">
        <v>0</v>
      </c>
      <c r="Z6" t="s">
        <v>43</v>
      </c>
      <c r="AA6">
        <v>0</v>
      </c>
      <c r="AB6">
        <v>0</v>
      </c>
      <c r="AC6" t="s">
        <v>3864</v>
      </c>
    </row>
    <row r="7" spans="1:29" x14ac:dyDescent="0.25">
      <c r="A7">
        <v>318</v>
      </c>
      <c r="B7" t="s">
        <v>1445</v>
      </c>
      <c r="C7" t="s">
        <v>1487</v>
      </c>
      <c r="D7">
        <v>0</v>
      </c>
      <c r="E7">
        <v>0</v>
      </c>
      <c r="F7">
        <v>826092</v>
      </c>
      <c r="G7">
        <v>0</v>
      </c>
      <c r="H7">
        <v>115652.88</v>
      </c>
      <c r="I7">
        <v>24782.76</v>
      </c>
      <c r="J7">
        <v>20652.3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665004</v>
      </c>
      <c r="S7" s="2">
        <v>45446</v>
      </c>
      <c r="T7" s="2"/>
      <c r="U7" s="2" t="s">
        <v>31</v>
      </c>
      <c r="V7" s="2">
        <v>105408</v>
      </c>
      <c r="W7">
        <v>0</v>
      </c>
      <c r="X7" t="s">
        <v>551</v>
      </c>
      <c r="Y7">
        <v>0</v>
      </c>
      <c r="Z7" t="s">
        <v>1549</v>
      </c>
      <c r="AA7">
        <v>0</v>
      </c>
      <c r="AB7">
        <v>-0.06</v>
      </c>
      <c r="AC7" t="s">
        <v>3865</v>
      </c>
    </row>
    <row r="8" spans="1:29" x14ac:dyDescent="0.25">
      <c r="A8">
        <v>348</v>
      </c>
      <c r="B8" t="s">
        <v>44</v>
      </c>
      <c r="C8" t="s">
        <v>45</v>
      </c>
      <c r="D8">
        <v>0</v>
      </c>
      <c r="E8">
        <v>0</v>
      </c>
      <c r="F8">
        <v>150000</v>
      </c>
      <c r="G8">
        <v>0</v>
      </c>
      <c r="H8">
        <v>16500</v>
      </c>
      <c r="I8">
        <v>16901.28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16901.28</v>
      </c>
      <c r="Q8">
        <v>16901.28</v>
      </c>
      <c r="R8">
        <v>133500</v>
      </c>
      <c r="S8" s="2">
        <v>44501</v>
      </c>
      <c r="T8" s="2"/>
      <c r="U8" s="2">
        <v>1</v>
      </c>
      <c r="V8" s="2" t="s">
        <v>42</v>
      </c>
      <c r="W8">
        <v>0</v>
      </c>
      <c r="X8" t="s">
        <v>551</v>
      </c>
      <c r="Y8">
        <v>0</v>
      </c>
      <c r="Z8" t="s">
        <v>43</v>
      </c>
      <c r="AA8">
        <v>0</v>
      </c>
      <c r="AB8">
        <v>0</v>
      </c>
      <c r="AC8" t="s">
        <v>3864</v>
      </c>
    </row>
    <row r="9" spans="1:29" x14ac:dyDescent="0.25">
      <c r="A9">
        <v>366</v>
      </c>
      <c r="B9" t="s">
        <v>46</v>
      </c>
      <c r="C9" t="s">
        <v>47</v>
      </c>
      <c r="D9">
        <v>0</v>
      </c>
      <c r="E9">
        <v>0</v>
      </c>
      <c r="F9">
        <v>150000</v>
      </c>
      <c r="G9">
        <v>0</v>
      </c>
      <c r="H9">
        <v>16500</v>
      </c>
      <c r="I9">
        <v>16901.28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16901.28</v>
      </c>
      <c r="Q9">
        <v>16901.28</v>
      </c>
      <c r="R9">
        <v>133500</v>
      </c>
      <c r="S9" s="2">
        <v>45246</v>
      </c>
      <c r="T9" s="2"/>
      <c r="U9" s="2">
        <v>1</v>
      </c>
      <c r="V9" s="2" t="s">
        <v>42</v>
      </c>
      <c r="W9">
        <v>0</v>
      </c>
      <c r="X9" t="s">
        <v>551</v>
      </c>
      <c r="Y9">
        <v>0</v>
      </c>
      <c r="Z9" t="s">
        <v>43</v>
      </c>
      <c r="AA9">
        <v>0</v>
      </c>
      <c r="AB9">
        <v>0</v>
      </c>
      <c r="AC9" t="s">
        <v>3864</v>
      </c>
    </row>
    <row r="10" spans="1:29" x14ac:dyDescent="0.25">
      <c r="A10">
        <v>370</v>
      </c>
      <c r="B10" t="s">
        <v>49</v>
      </c>
      <c r="C10" t="s">
        <v>50</v>
      </c>
      <c r="D10">
        <v>0</v>
      </c>
      <c r="E10">
        <v>0</v>
      </c>
      <c r="F10">
        <v>847912.3</v>
      </c>
      <c r="G10">
        <v>0</v>
      </c>
      <c r="H10">
        <v>118707.72</v>
      </c>
      <c r="I10">
        <v>25437.37</v>
      </c>
      <c r="J10">
        <v>21197.81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682569</v>
      </c>
      <c r="S10" s="2">
        <v>45554</v>
      </c>
      <c r="T10" s="2"/>
      <c r="U10" s="2" t="s">
        <v>31</v>
      </c>
      <c r="V10" s="2">
        <v>121705</v>
      </c>
      <c r="W10">
        <v>0</v>
      </c>
      <c r="X10" t="s">
        <v>551</v>
      </c>
      <c r="Y10">
        <v>0</v>
      </c>
      <c r="Z10" t="s">
        <v>1549</v>
      </c>
      <c r="AA10">
        <v>0</v>
      </c>
      <c r="AB10">
        <v>-0.4</v>
      </c>
      <c r="AC10" t="s">
        <v>3866</v>
      </c>
    </row>
    <row r="11" spans="1:29" x14ac:dyDescent="0.25">
      <c r="A11">
        <v>376</v>
      </c>
      <c r="B11" t="s">
        <v>51</v>
      </c>
      <c r="C11" t="s">
        <v>52</v>
      </c>
      <c r="D11">
        <v>0</v>
      </c>
      <c r="E11">
        <v>0</v>
      </c>
      <c r="F11">
        <v>874819.19</v>
      </c>
      <c r="G11">
        <v>0</v>
      </c>
      <c r="H11">
        <v>122474.69</v>
      </c>
      <c r="I11">
        <v>26244.58</v>
      </c>
      <c r="J11">
        <v>21870.48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704229</v>
      </c>
      <c r="S11" s="2">
        <v>45261</v>
      </c>
      <c r="T11" s="2"/>
      <c r="U11" s="2" t="s">
        <v>31</v>
      </c>
      <c r="V11" s="2">
        <v>3009</v>
      </c>
      <c r="W11">
        <v>0</v>
      </c>
      <c r="X11" t="s">
        <v>551</v>
      </c>
      <c r="Y11">
        <v>0</v>
      </c>
      <c r="Z11" t="s">
        <v>1549</v>
      </c>
      <c r="AA11">
        <v>0</v>
      </c>
      <c r="AB11">
        <v>-0.44</v>
      </c>
      <c r="AC11" t="s">
        <v>3867</v>
      </c>
    </row>
    <row r="12" spans="1:29" x14ac:dyDescent="0.25">
      <c r="A12">
        <v>499</v>
      </c>
      <c r="B12" t="s">
        <v>55</v>
      </c>
      <c r="C12" t="s">
        <v>56</v>
      </c>
      <c r="D12">
        <v>0</v>
      </c>
      <c r="E12">
        <v>0</v>
      </c>
      <c r="F12">
        <v>705450.27</v>
      </c>
      <c r="G12">
        <v>0</v>
      </c>
      <c r="H12">
        <v>98763.04</v>
      </c>
      <c r="I12">
        <v>21163.51</v>
      </c>
      <c r="J12">
        <v>17636.259999999998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567887</v>
      </c>
      <c r="S12" s="2">
        <v>45261</v>
      </c>
      <c r="T12" s="2"/>
      <c r="U12" s="2">
        <v>1</v>
      </c>
      <c r="V12" s="2">
        <v>3207</v>
      </c>
      <c r="W12">
        <v>0</v>
      </c>
      <c r="X12" t="s">
        <v>551</v>
      </c>
      <c r="Y12">
        <v>0</v>
      </c>
      <c r="Z12" t="s">
        <v>3859</v>
      </c>
      <c r="AA12">
        <v>0</v>
      </c>
      <c r="AB12">
        <v>-0.46</v>
      </c>
      <c r="AC12" t="s">
        <v>3868</v>
      </c>
    </row>
    <row r="13" spans="1:29" x14ac:dyDescent="0.25">
      <c r="A13">
        <v>512</v>
      </c>
      <c r="B13" t="s">
        <v>57</v>
      </c>
      <c r="C13" t="s">
        <v>58</v>
      </c>
      <c r="D13">
        <v>0</v>
      </c>
      <c r="E13">
        <v>0</v>
      </c>
      <c r="F13">
        <v>638149.94999999995</v>
      </c>
      <c r="G13">
        <v>0</v>
      </c>
      <c r="H13">
        <v>89340.99</v>
      </c>
      <c r="I13">
        <v>19144.5</v>
      </c>
      <c r="J13">
        <v>15953.75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513711</v>
      </c>
      <c r="S13" s="2">
        <v>45261</v>
      </c>
      <c r="T13" s="2"/>
      <c r="U13" s="2" t="s">
        <v>31</v>
      </c>
      <c r="V13" s="2">
        <v>105408</v>
      </c>
      <c r="W13">
        <v>0</v>
      </c>
      <c r="X13" t="s">
        <v>551</v>
      </c>
      <c r="Y13">
        <v>0</v>
      </c>
      <c r="Z13" t="s">
        <v>1549</v>
      </c>
      <c r="AA13">
        <v>0</v>
      </c>
      <c r="AB13">
        <v>0.28999999999999998</v>
      </c>
      <c r="AC13" t="s">
        <v>3869</v>
      </c>
    </row>
    <row r="14" spans="1:29" x14ac:dyDescent="0.25">
      <c r="A14">
        <v>560</v>
      </c>
      <c r="B14" t="s">
        <v>59</v>
      </c>
      <c r="C14" t="s">
        <v>60</v>
      </c>
      <c r="D14">
        <v>0</v>
      </c>
      <c r="E14">
        <v>0</v>
      </c>
      <c r="F14">
        <v>74184.78</v>
      </c>
      <c r="G14">
        <v>0</v>
      </c>
      <c r="H14">
        <v>8160.33</v>
      </c>
      <c r="I14">
        <v>16901.28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16901.28</v>
      </c>
      <c r="Q14">
        <v>16901.28</v>
      </c>
      <c r="R14">
        <v>66024</v>
      </c>
      <c r="S14" s="2">
        <v>45566</v>
      </c>
      <c r="T14" s="2"/>
      <c r="U14" s="2">
        <v>1</v>
      </c>
      <c r="V14" s="2">
        <v>105408</v>
      </c>
      <c r="W14">
        <v>0</v>
      </c>
      <c r="X14" t="s">
        <v>551</v>
      </c>
      <c r="Y14">
        <v>0</v>
      </c>
      <c r="Z14" t="s">
        <v>43</v>
      </c>
      <c r="AA14">
        <v>0</v>
      </c>
      <c r="AB14">
        <v>-0.45</v>
      </c>
      <c r="AC14" t="s">
        <v>3870</v>
      </c>
    </row>
    <row r="15" spans="1:29" x14ac:dyDescent="0.25">
      <c r="A15">
        <v>705</v>
      </c>
      <c r="B15" t="s">
        <v>3311</v>
      </c>
      <c r="C15" t="s">
        <v>1552</v>
      </c>
      <c r="D15">
        <v>0</v>
      </c>
      <c r="E15">
        <v>0</v>
      </c>
      <c r="F15">
        <v>119715.02</v>
      </c>
      <c r="G15">
        <v>0</v>
      </c>
      <c r="H15">
        <v>16760.099999999999</v>
      </c>
      <c r="I15">
        <v>5793.55</v>
      </c>
      <c r="J15">
        <v>2992.88</v>
      </c>
      <c r="K15">
        <v>0</v>
      </c>
      <c r="L15">
        <v>0</v>
      </c>
      <c r="M15">
        <v>0</v>
      </c>
      <c r="N15">
        <v>0</v>
      </c>
      <c r="O15">
        <v>0</v>
      </c>
      <c r="P15">
        <v>2202.1</v>
      </c>
      <c r="Q15">
        <v>2202.1</v>
      </c>
      <c r="R15">
        <v>96371</v>
      </c>
      <c r="S15" s="2">
        <v>45597</v>
      </c>
      <c r="T15" s="2"/>
      <c r="U15" s="2">
        <v>1</v>
      </c>
      <c r="V15" s="2">
        <v>105408</v>
      </c>
      <c r="W15">
        <v>0</v>
      </c>
      <c r="X15" t="s">
        <v>551</v>
      </c>
      <c r="Y15">
        <v>0</v>
      </c>
      <c r="Z15" t="s">
        <v>1549</v>
      </c>
      <c r="AA15">
        <v>0</v>
      </c>
      <c r="AB15">
        <v>0.41</v>
      </c>
      <c r="AC15" t="s">
        <v>3871</v>
      </c>
    </row>
    <row r="16" spans="1:29" x14ac:dyDescent="0.25">
      <c r="A16">
        <v>708</v>
      </c>
      <c r="B16" t="s">
        <v>2497</v>
      </c>
      <c r="C16" t="s">
        <v>1555</v>
      </c>
      <c r="D16">
        <v>0</v>
      </c>
      <c r="E16">
        <v>0</v>
      </c>
      <c r="F16">
        <v>318519.94</v>
      </c>
      <c r="G16">
        <v>0</v>
      </c>
      <c r="H16">
        <v>44592.79</v>
      </c>
      <c r="I16">
        <v>9555.6</v>
      </c>
      <c r="J16">
        <v>7963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256409</v>
      </c>
      <c r="S16" s="2">
        <v>45539</v>
      </c>
      <c r="T16" s="2"/>
      <c r="U16" s="2">
        <v>1</v>
      </c>
      <c r="V16" s="2">
        <v>105408</v>
      </c>
      <c r="W16">
        <v>0</v>
      </c>
      <c r="X16" t="s">
        <v>551</v>
      </c>
      <c r="Y16">
        <v>0</v>
      </c>
      <c r="Z16" t="s">
        <v>1549</v>
      </c>
      <c r="AA16">
        <v>0</v>
      </c>
      <c r="AB16">
        <v>0.45</v>
      </c>
      <c r="AC16" t="s">
        <v>3872</v>
      </c>
    </row>
    <row r="17" spans="1:29" x14ac:dyDescent="0.25">
      <c r="A17">
        <v>779</v>
      </c>
      <c r="B17" t="s">
        <v>2499</v>
      </c>
      <c r="C17" t="s">
        <v>1557</v>
      </c>
      <c r="D17">
        <v>0</v>
      </c>
      <c r="E17">
        <v>0</v>
      </c>
      <c r="F17">
        <v>322993.63</v>
      </c>
      <c r="G17">
        <v>0</v>
      </c>
      <c r="H17">
        <v>45219.11</v>
      </c>
      <c r="I17">
        <v>9689.81</v>
      </c>
      <c r="J17">
        <v>8074.84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260010</v>
      </c>
      <c r="S17" s="2">
        <v>45547</v>
      </c>
      <c r="T17" s="2"/>
      <c r="U17" s="2">
        <v>1</v>
      </c>
      <c r="V17" s="2">
        <v>2808</v>
      </c>
      <c r="W17">
        <v>0</v>
      </c>
      <c r="X17" t="s">
        <v>551</v>
      </c>
      <c r="Y17">
        <v>0</v>
      </c>
      <c r="Z17" t="s">
        <v>1549</v>
      </c>
      <c r="AA17">
        <v>0</v>
      </c>
      <c r="AB17">
        <v>0.13</v>
      </c>
      <c r="AC17" t="s">
        <v>3873</v>
      </c>
    </row>
    <row r="18" spans="1:29" x14ac:dyDescent="0.25">
      <c r="A18">
        <v>797</v>
      </c>
      <c r="B18" t="s">
        <v>61</v>
      </c>
      <c r="C18" t="s">
        <v>62</v>
      </c>
      <c r="D18">
        <v>0</v>
      </c>
      <c r="E18">
        <v>0</v>
      </c>
      <c r="F18">
        <v>150000</v>
      </c>
      <c r="G18">
        <v>0</v>
      </c>
      <c r="H18">
        <v>16500</v>
      </c>
      <c r="I18">
        <v>16901.28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16901.28</v>
      </c>
      <c r="Q18">
        <v>16901.28</v>
      </c>
      <c r="R18">
        <v>133500</v>
      </c>
      <c r="S18" s="2">
        <v>45173</v>
      </c>
      <c r="T18" s="2"/>
      <c r="U18" s="2" t="s">
        <v>31</v>
      </c>
      <c r="V18" s="2" t="s">
        <v>42</v>
      </c>
      <c r="W18">
        <v>0</v>
      </c>
      <c r="X18" t="s">
        <v>551</v>
      </c>
      <c r="Y18">
        <v>0</v>
      </c>
      <c r="Z18" t="s">
        <v>43</v>
      </c>
      <c r="AA18">
        <v>0</v>
      </c>
      <c r="AB18">
        <v>0</v>
      </c>
      <c r="AC18" t="s">
        <v>3864</v>
      </c>
    </row>
    <row r="19" spans="1:29" x14ac:dyDescent="0.25">
      <c r="A19">
        <v>842</v>
      </c>
      <c r="B19" t="s">
        <v>63</v>
      </c>
      <c r="C19" t="s">
        <v>64</v>
      </c>
      <c r="D19">
        <v>0</v>
      </c>
      <c r="E19">
        <v>0</v>
      </c>
      <c r="F19">
        <v>308087.48</v>
      </c>
      <c r="G19">
        <v>0</v>
      </c>
      <c r="H19">
        <v>43132.24</v>
      </c>
      <c r="I19">
        <v>15573.8</v>
      </c>
      <c r="J19">
        <v>7702.19</v>
      </c>
      <c r="K19">
        <v>0</v>
      </c>
      <c r="L19">
        <v>0</v>
      </c>
      <c r="M19">
        <v>0</v>
      </c>
      <c r="N19">
        <v>0</v>
      </c>
      <c r="O19">
        <v>0</v>
      </c>
      <c r="P19">
        <v>6331.18</v>
      </c>
      <c r="Q19">
        <v>6331.18</v>
      </c>
      <c r="R19">
        <v>248010</v>
      </c>
      <c r="S19" s="2">
        <v>45555</v>
      </c>
      <c r="T19" s="2"/>
      <c r="U19" s="2" t="s">
        <v>31</v>
      </c>
      <c r="V19" s="2">
        <v>105408</v>
      </c>
      <c r="W19">
        <v>0</v>
      </c>
      <c r="X19" t="s">
        <v>551</v>
      </c>
      <c r="Y19">
        <v>0</v>
      </c>
      <c r="Z19" t="s">
        <v>1549</v>
      </c>
      <c r="AA19">
        <v>0</v>
      </c>
      <c r="AB19">
        <v>-0.43</v>
      </c>
      <c r="AC19" t="s">
        <v>3874</v>
      </c>
    </row>
    <row r="20" spans="1:29" x14ac:dyDescent="0.25">
      <c r="A20">
        <v>1073</v>
      </c>
      <c r="B20" t="s">
        <v>65</v>
      </c>
      <c r="C20" t="s">
        <v>66</v>
      </c>
      <c r="D20">
        <v>0</v>
      </c>
      <c r="E20">
        <v>0</v>
      </c>
      <c r="F20">
        <v>1224379.8899999999</v>
      </c>
      <c r="G20">
        <v>0</v>
      </c>
      <c r="H20">
        <v>171413.19</v>
      </c>
      <c r="I20">
        <v>36731.4</v>
      </c>
      <c r="J20">
        <v>30609.5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985626</v>
      </c>
      <c r="S20" s="2">
        <v>45261</v>
      </c>
      <c r="T20" s="2"/>
      <c r="U20" s="2" t="s">
        <v>31</v>
      </c>
      <c r="V20" s="2">
        <v>100106</v>
      </c>
      <c r="W20">
        <v>0</v>
      </c>
      <c r="X20" t="s">
        <v>551</v>
      </c>
      <c r="Y20">
        <v>0</v>
      </c>
      <c r="Z20" t="s">
        <v>1549</v>
      </c>
      <c r="AA20">
        <v>0</v>
      </c>
      <c r="AB20">
        <v>0.2</v>
      </c>
      <c r="AC20" t="s">
        <v>3875</v>
      </c>
    </row>
    <row r="21" spans="1:29" x14ac:dyDescent="0.25">
      <c r="A21">
        <v>1117</v>
      </c>
      <c r="B21" t="s">
        <v>67</v>
      </c>
      <c r="C21" t="s">
        <v>68</v>
      </c>
      <c r="D21">
        <v>0</v>
      </c>
      <c r="E21">
        <v>0</v>
      </c>
      <c r="F21">
        <v>146739.13</v>
      </c>
      <c r="G21">
        <v>0</v>
      </c>
      <c r="H21">
        <v>16141.3</v>
      </c>
      <c r="I21">
        <v>16901.28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16901.28</v>
      </c>
      <c r="Q21">
        <v>16901.28</v>
      </c>
      <c r="R21">
        <v>130598</v>
      </c>
      <c r="S21" s="2">
        <v>45477</v>
      </c>
      <c r="T21" s="2"/>
      <c r="U21" s="2" t="s">
        <v>31</v>
      </c>
      <c r="V21" s="2" t="s">
        <v>42</v>
      </c>
      <c r="W21">
        <v>0</v>
      </c>
      <c r="X21" t="s">
        <v>551</v>
      </c>
      <c r="Y21">
        <v>0</v>
      </c>
      <c r="Z21" t="s">
        <v>43</v>
      </c>
      <c r="AA21">
        <v>0</v>
      </c>
      <c r="AB21">
        <v>0.17</v>
      </c>
      <c r="AC21" t="s">
        <v>3876</v>
      </c>
    </row>
    <row r="22" spans="1:29" x14ac:dyDescent="0.25">
      <c r="A22">
        <v>1166</v>
      </c>
      <c r="B22" t="s">
        <v>69</v>
      </c>
      <c r="C22" t="s">
        <v>70</v>
      </c>
      <c r="D22">
        <v>0</v>
      </c>
      <c r="E22">
        <v>0</v>
      </c>
      <c r="F22">
        <v>500000</v>
      </c>
      <c r="G22">
        <v>0</v>
      </c>
      <c r="H22">
        <v>0</v>
      </c>
      <c r="I22">
        <v>16901.28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16901.28</v>
      </c>
      <c r="Q22">
        <v>16901.28</v>
      </c>
      <c r="R22">
        <v>500000</v>
      </c>
      <c r="S22" s="2">
        <v>36909</v>
      </c>
      <c r="T22" s="2"/>
      <c r="U22" s="2">
        <v>1</v>
      </c>
      <c r="V22" s="2" t="s">
        <v>42</v>
      </c>
      <c r="W22">
        <v>0</v>
      </c>
      <c r="X22" t="s">
        <v>551</v>
      </c>
      <c r="Y22">
        <v>0</v>
      </c>
      <c r="Z22" t="s">
        <v>71</v>
      </c>
      <c r="AA22">
        <v>0</v>
      </c>
      <c r="AB22">
        <v>0</v>
      </c>
      <c r="AC22" t="s">
        <v>1542</v>
      </c>
    </row>
    <row r="23" spans="1:29" x14ac:dyDescent="0.25">
      <c r="A23">
        <v>1354</v>
      </c>
      <c r="B23" t="s">
        <v>72</v>
      </c>
      <c r="C23" t="s">
        <v>73</v>
      </c>
      <c r="D23">
        <v>0</v>
      </c>
      <c r="E23">
        <v>0</v>
      </c>
      <c r="F23">
        <v>781654.28</v>
      </c>
      <c r="G23">
        <v>0</v>
      </c>
      <c r="H23">
        <v>109431.6</v>
      </c>
      <c r="I23">
        <v>23449.63</v>
      </c>
      <c r="J23">
        <v>19541.36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629232</v>
      </c>
      <c r="S23" s="2">
        <v>45198</v>
      </c>
      <c r="T23" s="2"/>
      <c r="U23" s="2" t="s">
        <v>31</v>
      </c>
      <c r="V23" s="2">
        <v>3801</v>
      </c>
      <c r="W23">
        <v>0</v>
      </c>
      <c r="X23" t="s">
        <v>551</v>
      </c>
      <c r="Y23">
        <v>0</v>
      </c>
      <c r="Z23" t="s">
        <v>1549</v>
      </c>
      <c r="AA23">
        <v>0</v>
      </c>
      <c r="AB23">
        <v>0.31</v>
      </c>
      <c r="AC23" t="s">
        <v>3877</v>
      </c>
    </row>
    <row r="24" spans="1:29" x14ac:dyDescent="0.25">
      <c r="A24">
        <v>1355</v>
      </c>
      <c r="B24" t="s">
        <v>524</v>
      </c>
      <c r="C24" t="s">
        <v>583</v>
      </c>
      <c r="D24">
        <v>0</v>
      </c>
      <c r="E24">
        <v>0</v>
      </c>
      <c r="F24">
        <v>1444081.24</v>
      </c>
      <c r="G24">
        <v>0</v>
      </c>
      <c r="H24">
        <v>202171.38</v>
      </c>
      <c r="I24">
        <v>43322.44</v>
      </c>
      <c r="J24">
        <v>36102.03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1162485</v>
      </c>
      <c r="S24" s="2">
        <v>45316</v>
      </c>
      <c r="T24" s="2"/>
      <c r="U24" s="2" t="s">
        <v>31</v>
      </c>
      <c r="V24" s="2">
        <v>105408</v>
      </c>
      <c r="W24">
        <v>0</v>
      </c>
      <c r="X24" t="s">
        <v>551</v>
      </c>
      <c r="Y24">
        <v>0</v>
      </c>
      <c r="Z24" t="s">
        <v>1549</v>
      </c>
      <c r="AA24">
        <v>0</v>
      </c>
      <c r="AB24">
        <v>-0.39</v>
      </c>
      <c r="AC24" t="s">
        <v>3878</v>
      </c>
    </row>
    <row r="25" spans="1:29" x14ac:dyDescent="0.25">
      <c r="A25">
        <v>1370</v>
      </c>
      <c r="B25" t="s">
        <v>74</v>
      </c>
      <c r="C25" t="s">
        <v>75</v>
      </c>
      <c r="D25">
        <v>0</v>
      </c>
      <c r="E25">
        <v>0</v>
      </c>
      <c r="F25">
        <v>568176.53</v>
      </c>
      <c r="G25">
        <v>0</v>
      </c>
      <c r="H25">
        <v>79544.72</v>
      </c>
      <c r="I25">
        <v>17045.3</v>
      </c>
      <c r="J25">
        <v>14204.41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457382</v>
      </c>
      <c r="S25" s="2">
        <v>45261</v>
      </c>
      <c r="T25" s="2"/>
      <c r="U25" s="2">
        <v>1</v>
      </c>
      <c r="V25" s="2">
        <v>105408</v>
      </c>
      <c r="W25">
        <v>0</v>
      </c>
      <c r="X25" t="s">
        <v>551</v>
      </c>
      <c r="Y25">
        <v>0</v>
      </c>
      <c r="Z25" t="s">
        <v>3859</v>
      </c>
      <c r="AA25">
        <v>0</v>
      </c>
      <c r="AB25">
        <v>-0.1</v>
      </c>
      <c r="AC25" t="s">
        <v>3879</v>
      </c>
    </row>
    <row r="26" spans="1:29" x14ac:dyDescent="0.25">
      <c r="A26">
        <v>1383</v>
      </c>
      <c r="B26" t="s">
        <v>76</v>
      </c>
      <c r="C26" t="s">
        <v>77</v>
      </c>
      <c r="D26">
        <v>0</v>
      </c>
      <c r="E26">
        <v>0</v>
      </c>
      <c r="F26">
        <v>605177.5</v>
      </c>
      <c r="G26">
        <v>0</v>
      </c>
      <c r="H26">
        <v>84724.85</v>
      </c>
      <c r="I26">
        <v>18155.330000000002</v>
      </c>
      <c r="J26">
        <v>15129.44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487168</v>
      </c>
      <c r="S26" s="2">
        <v>45261</v>
      </c>
      <c r="T26" s="2"/>
      <c r="U26" s="2">
        <v>1</v>
      </c>
      <c r="V26" s="2">
        <v>100106</v>
      </c>
      <c r="W26">
        <v>0</v>
      </c>
      <c r="X26" t="s">
        <v>551</v>
      </c>
      <c r="Y26">
        <v>0</v>
      </c>
      <c r="Z26" t="s">
        <v>3859</v>
      </c>
      <c r="AA26">
        <v>0</v>
      </c>
      <c r="AB26">
        <v>0.12</v>
      </c>
      <c r="AC26" t="s">
        <v>3880</v>
      </c>
    </row>
    <row r="27" spans="1:29" x14ac:dyDescent="0.25">
      <c r="A27">
        <v>1421</v>
      </c>
      <c r="B27" t="s">
        <v>78</v>
      </c>
      <c r="C27" t="s">
        <v>79</v>
      </c>
      <c r="D27">
        <v>0</v>
      </c>
      <c r="E27">
        <v>0</v>
      </c>
      <c r="F27">
        <v>150000</v>
      </c>
      <c r="G27">
        <v>0</v>
      </c>
      <c r="H27">
        <v>16500</v>
      </c>
      <c r="I27">
        <v>16901.28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16901.28</v>
      </c>
      <c r="Q27">
        <v>16901.28</v>
      </c>
      <c r="R27">
        <v>133500</v>
      </c>
      <c r="S27" s="2">
        <v>45294</v>
      </c>
      <c r="T27" s="2"/>
      <c r="U27" s="2">
        <v>1</v>
      </c>
      <c r="V27" s="2" t="s">
        <v>42</v>
      </c>
      <c r="W27">
        <v>0</v>
      </c>
      <c r="X27" t="s">
        <v>551</v>
      </c>
      <c r="Y27">
        <v>0</v>
      </c>
      <c r="Z27" t="s">
        <v>43</v>
      </c>
      <c r="AA27">
        <v>0</v>
      </c>
      <c r="AB27">
        <v>0</v>
      </c>
      <c r="AC27" t="s">
        <v>3864</v>
      </c>
    </row>
    <row r="28" spans="1:29" x14ac:dyDescent="0.25">
      <c r="A28">
        <v>1442</v>
      </c>
      <c r="B28" t="s">
        <v>81</v>
      </c>
      <c r="C28" t="s">
        <v>82</v>
      </c>
      <c r="D28">
        <v>0</v>
      </c>
      <c r="E28">
        <v>0</v>
      </c>
      <c r="F28">
        <v>150000</v>
      </c>
      <c r="G28">
        <v>0</v>
      </c>
      <c r="H28">
        <v>16500</v>
      </c>
      <c r="I28">
        <v>0</v>
      </c>
      <c r="J28">
        <v>0</v>
      </c>
      <c r="K28">
        <v>0</v>
      </c>
      <c r="L28">
        <v>0</v>
      </c>
      <c r="M28">
        <v>0</v>
      </c>
      <c r="N28">
        <v>33375</v>
      </c>
      <c r="O28">
        <v>0</v>
      </c>
      <c r="P28">
        <v>0</v>
      </c>
      <c r="Q28">
        <v>0</v>
      </c>
      <c r="R28">
        <v>100125</v>
      </c>
      <c r="S28" s="2">
        <v>44517</v>
      </c>
      <c r="T28" s="2"/>
      <c r="U28" s="2">
        <v>1</v>
      </c>
      <c r="V28" s="2" t="s">
        <v>42</v>
      </c>
      <c r="W28">
        <v>0</v>
      </c>
      <c r="X28" t="s">
        <v>551</v>
      </c>
      <c r="Y28">
        <v>0</v>
      </c>
      <c r="Z28" t="s">
        <v>43</v>
      </c>
      <c r="AA28">
        <v>0</v>
      </c>
      <c r="AB28">
        <v>0</v>
      </c>
      <c r="AC28" t="s">
        <v>4079</v>
      </c>
    </row>
    <row r="29" spans="1:29" x14ac:dyDescent="0.25">
      <c r="A29">
        <v>1518</v>
      </c>
      <c r="B29" t="s">
        <v>88</v>
      </c>
      <c r="C29" t="s">
        <v>89</v>
      </c>
      <c r="D29">
        <v>0</v>
      </c>
      <c r="E29">
        <v>0</v>
      </c>
      <c r="F29">
        <v>469314.82</v>
      </c>
      <c r="G29">
        <v>0</v>
      </c>
      <c r="H29">
        <v>65704.070000000007</v>
      </c>
      <c r="I29">
        <v>14079.44</v>
      </c>
      <c r="J29">
        <v>11732.87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377798</v>
      </c>
      <c r="S29" s="2">
        <v>45261</v>
      </c>
      <c r="T29" s="2"/>
      <c r="U29" s="2">
        <v>1</v>
      </c>
      <c r="V29" s="2">
        <v>105408</v>
      </c>
      <c r="W29">
        <v>0</v>
      </c>
      <c r="X29" t="s">
        <v>551</v>
      </c>
      <c r="Y29">
        <v>0</v>
      </c>
      <c r="Z29" t="s">
        <v>1549</v>
      </c>
      <c r="AA29">
        <v>0</v>
      </c>
      <c r="AB29">
        <v>-0.44</v>
      </c>
      <c r="AC29" t="s">
        <v>3881</v>
      </c>
    </row>
    <row r="30" spans="1:29" x14ac:dyDescent="0.25">
      <c r="A30">
        <v>1592</v>
      </c>
      <c r="B30" t="s">
        <v>90</v>
      </c>
      <c r="C30" t="s">
        <v>91</v>
      </c>
      <c r="D30">
        <v>0</v>
      </c>
      <c r="E30">
        <v>0</v>
      </c>
      <c r="F30">
        <v>552145</v>
      </c>
      <c r="G30">
        <v>0</v>
      </c>
      <c r="H30">
        <v>77300.3</v>
      </c>
      <c r="I30">
        <v>16901.28</v>
      </c>
      <c r="J30">
        <v>11042.9</v>
      </c>
      <c r="K30">
        <v>0</v>
      </c>
      <c r="L30">
        <v>0</v>
      </c>
      <c r="M30">
        <v>0</v>
      </c>
      <c r="N30">
        <v>0</v>
      </c>
      <c r="O30">
        <v>0</v>
      </c>
      <c r="P30">
        <v>336.93</v>
      </c>
      <c r="Q30">
        <v>336.93</v>
      </c>
      <c r="R30">
        <v>447237</v>
      </c>
      <c r="S30" s="2">
        <v>42476</v>
      </c>
      <c r="T30" s="2"/>
      <c r="U30" s="2">
        <v>1</v>
      </c>
      <c r="V30" s="2">
        <v>121705</v>
      </c>
      <c r="W30">
        <v>0</v>
      </c>
      <c r="X30" t="s">
        <v>551</v>
      </c>
      <c r="Y30">
        <v>0</v>
      </c>
      <c r="Z30" t="s">
        <v>92</v>
      </c>
      <c r="AA30">
        <v>0</v>
      </c>
      <c r="AB30">
        <v>-0.45</v>
      </c>
      <c r="AC30" t="s">
        <v>3882</v>
      </c>
    </row>
    <row r="31" spans="1:29" x14ac:dyDescent="0.25">
      <c r="A31">
        <v>1609</v>
      </c>
      <c r="B31" t="s">
        <v>525</v>
      </c>
      <c r="C31" t="s">
        <v>584</v>
      </c>
      <c r="D31">
        <v>0</v>
      </c>
      <c r="E31">
        <v>0</v>
      </c>
      <c r="F31">
        <v>480678.54</v>
      </c>
      <c r="G31">
        <v>0</v>
      </c>
      <c r="H31">
        <v>67295</v>
      </c>
      <c r="I31">
        <v>14420.36</v>
      </c>
      <c r="J31">
        <v>12016.96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386946</v>
      </c>
      <c r="S31" s="2">
        <v>45324</v>
      </c>
      <c r="T31" s="2"/>
      <c r="U31" s="2" t="s">
        <v>31</v>
      </c>
      <c r="V31" s="2">
        <v>105408</v>
      </c>
      <c r="W31">
        <v>0</v>
      </c>
      <c r="X31" t="s">
        <v>551</v>
      </c>
      <c r="Y31">
        <v>0</v>
      </c>
      <c r="Z31" t="s">
        <v>1549</v>
      </c>
      <c r="AA31">
        <v>0</v>
      </c>
      <c r="AB31">
        <v>-0.22</v>
      </c>
      <c r="AC31" t="s">
        <v>3883</v>
      </c>
    </row>
    <row r="32" spans="1:29" x14ac:dyDescent="0.25">
      <c r="A32">
        <v>1639</v>
      </c>
      <c r="B32" t="s">
        <v>93</v>
      </c>
      <c r="C32" t="s">
        <v>94</v>
      </c>
      <c r="D32">
        <v>0</v>
      </c>
      <c r="E32">
        <v>0</v>
      </c>
      <c r="F32">
        <v>535660.86</v>
      </c>
      <c r="G32">
        <v>0</v>
      </c>
      <c r="H32">
        <v>74992.52</v>
      </c>
      <c r="I32">
        <v>16069.83</v>
      </c>
      <c r="J32">
        <v>13391.52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431207</v>
      </c>
      <c r="S32" s="2">
        <v>45261</v>
      </c>
      <c r="T32" s="2"/>
      <c r="U32" s="2" t="s">
        <v>31</v>
      </c>
      <c r="V32" s="2">
        <v>100809</v>
      </c>
      <c r="W32">
        <v>0</v>
      </c>
      <c r="X32" t="s">
        <v>551</v>
      </c>
      <c r="Y32">
        <v>0</v>
      </c>
      <c r="Z32" t="s">
        <v>1549</v>
      </c>
      <c r="AA32">
        <v>0</v>
      </c>
      <c r="AB32">
        <v>0.01</v>
      </c>
      <c r="AC32" t="s">
        <v>3884</v>
      </c>
    </row>
    <row r="33" spans="1:29" x14ac:dyDescent="0.25">
      <c r="A33">
        <v>1698</v>
      </c>
      <c r="B33" t="s">
        <v>1750</v>
      </c>
      <c r="C33" t="s">
        <v>1559</v>
      </c>
      <c r="D33">
        <v>0</v>
      </c>
      <c r="E33">
        <v>0</v>
      </c>
      <c r="F33">
        <v>486727.75</v>
      </c>
      <c r="G33">
        <v>0</v>
      </c>
      <c r="H33">
        <v>68141.88</v>
      </c>
      <c r="I33">
        <v>14601.83</v>
      </c>
      <c r="J33">
        <v>12168.19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391816</v>
      </c>
      <c r="S33" s="2">
        <v>45499</v>
      </c>
      <c r="T33" s="2"/>
      <c r="U33" s="2">
        <v>1</v>
      </c>
      <c r="V33" s="2">
        <v>2808</v>
      </c>
      <c r="W33">
        <v>0</v>
      </c>
      <c r="X33" t="s">
        <v>551</v>
      </c>
      <c r="Y33">
        <v>0</v>
      </c>
      <c r="Z33" t="s">
        <v>1549</v>
      </c>
      <c r="AA33">
        <v>0</v>
      </c>
      <c r="AB33">
        <v>0.15</v>
      </c>
      <c r="AC33" t="s">
        <v>3885</v>
      </c>
    </row>
    <row r="34" spans="1:29" x14ac:dyDescent="0.25">
      <c r="A34">
        <v>1853</v>
      </c>
      <c r="B34" t="s">
        <v>95</v>
      </c>
      <c r="C34" t="s">
        <v>96</v>
      </c>
      <c r="D34">
        <v>0</v>
      </c>
      <c r="E34">
        <v>0</v>
      </c>
      <c r="F34">
        <v>500000</v>
      </c>
      <c r="G34">
        <v>0</v>
      </c>
      <c r="H34">
        <v>0</v>
      </c>
      <c r="I34">
        <v>16901.28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16901.28</v>
      </c>
      <c r="Q34">
        <v>16901.28</v>
      </c>
      <c r="R34">
        <v>500000</v>
      </c>
      <c r="S34" s="2">
        <v>38169</v>
      </c>
      <c r="T34" s="2"/>
      <c r="U34" s="2">
        <v>1</v>
      </c>
      <c r="V34" s="2" t="s">
        <v>42</v>
      </c>
      <c r="W34">
        <v>0</v>
      </c>
      <c r="X34" t="s">
        <v>551</v>
      </c>
      <c r="Y34">
        <v>0</v>
      </c>
      <c r="Z34" t="s">
        <v>71</v>
      </c>
      <c r="AA34">
        <v>0</v>
      </c>
      <c r="AB34">
        <v>0</v>
      </c>
      <c r="AC34" t="s">
        <v>1542</v>
      </c>
    </row>
    <row r="35" spans="1:29" x14ac:dyDescent="0.25">
      <c r="A35">
        <v>1984</v>
      </c>
      <c r="B35" t="s">
        <v>99</v>
      </c>
      <c r="C35" t="s">
        <v>100</v>
      </c>
      <c r="D35">
        <v>0</v>
      </c>
      <c r="E35">
        <v>0</v>
      </c>
      <c r="F35">
        <v>859976.41</v>
      </c>
      <c r="G35">
        <v>0</v>
      </c>
      <c r="H35">
        <v>120396.7</v>
      </c>
      <c r="I35">
        <v>25799.29</v>
      </c>
      <c r="J35">
        <v>21499.41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692281</v>
      </c>
      <c r="S35" s="2">
        <v>45176</v>
      </c>
      <c r="T35" s="2"/>
      <c r="U35" s="2" t="s">
        <v>31</v>
      </c>
      <c r="V35" s="2">
        <v>105408</v>
      </c>
      <c r="W35">
        <v>0</v>
      </c>
      <c r="X35" t="s">
        <v>551</v>
      </c>
      <c r="Y35">
        <v>0</v>
      </c>
      <c r="Z35" t="s">
        <v>1549</v>
      </c>
      <c r="AA35">
        <v>0</v>
      </c>
      <c r="AB35">
        <v>-0.01</v>
      </c>
      <c r="AC35" t="s">
        <v>3886</v>
      </c>
    </row>
    <row r="36" spans="1:29" x14ac:dyDescent="0.25">
      <c r="A36">
        <v>1994</v>
      </c>
      <c r="B36" t="s">
        <v>101</v>
      </c>
      <c r="C36" t="s">
        <v>102</v>
      </c>
      <c r="D36">
        <v>0</v>
      </c>
      <c r="E36">
        <v>0</v>
      </c>
      <c r="F36">
        <v>680991.02</v>
      </c>
      <c r="G36">
        <v>0</v>
      </c>
      <c r="H36">
        <v>95338.74</v>
      </c>
      <c r="I36">
        <v>20429.73</v>
      </c>
      <c r="J36">
        <v>17024.78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548198</v>
      </c>
      <c r="S36" s="2">
        <v>45261</v>
      </c>
      <c r="T36" s="2"/>
      <c r="U36" s="2" t="s">
        <v>31</v>
      </c>
      <c r="V36" s="2">
        <v>105408</v>
      </c>
      <c r="W36">
        <v>0</v>
      </c>
      <c r="X36" t="s">
        <v>551</v>
      </c>
      <c r="Y36">
        <v>0</v>
      </c>
      <c r="Z36" t="s">
        <v>1549</v>
      </c>
      <c r="AA36">
        <v>0</v>
      </c>
      <c r="AB36">
        <v>0.23</v>
      </c>
      <c r="AC36" t="s">
        <v>3887</v>
      </c>
    </row>
    <row r="37" spans="1:29" x14ac:dyDescent="0.25">
      <c r="A37">
        <v>2044</v>
      </c>
      <c r="B37" t="s">
        <v>103</v>
      </c>
      <c r="C37" t="s">
        <v>104</v>
      </c>
      <c r="D37">
        <v>0</v>
      </c>
      <c r="E37">
        <v>0</v>
      </c>
      <c r="F37">
        <v>545026.35</v>
      </c>
      <c r="G37">
        <v>0</v>
      </c>
      <c r="H37">
        <v>76303.69</v>
      </c>
      <c r="I37">
        <v>16350.79</v>
      </c>
      <c r="J37">
        <v>5450.26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446922</v>
      </c>
      <c r="S37" s="2">
        <v>42522</v>
      </c>
      <c r="T37" s="2"/>
      <c r="U37" s="2" t="s">
        <v>31</v>
      </c>
      <c r="V37" s="2">
        <v>3009</v>
      </c>
      <c r="W37">
        <v>0</v>
      </c>
      <c r="X37" t="s">
        <v>551</v>
      </c>
      <c r="Y37">
        <v>0</v>
      </c>
      <c r="Z37" t="s">
        <v>105</v>
      </c>
      <c r="AA37">
        <v>0</v>
      </c>
      <c r="AB37">
        <v>0.39</v>
      </c>
      <c r="AC37" t="s">
        <v>3888</v>
      </c>
    </row>
    <row r="38" spans="1:29" x14ac:dyDescent="0.25">
      <c r="A38">
        <v>2076</v>
      </c>
      <c r="B38" t="s">
        <v>1472</v>
      </c>
      <c r="C38" t="s">
        <v>1488</v>
      </c>
      <c r="D38">
        <v>0</v>
      </c>
      <c r="E38">
        <v>0</v>
      </c>
      <c r="F38">
        <v>721229.61</v>
      </c>
      <c r="G38">
        <v>0</v>
      </c>
      <c r="H38">
        <v>100972.15</v>
      </c>
      <c r="I38">
        <v>21636.89</v>
      </c>
      <c r="J38">
        <v>18030.740000000002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580590</v>
      </c>
      <c r="S38" s="2">
        <v>45456</v>
      </c>
      <c r="T38" s="2"/>
      <c r="U38" s="2">
        <v>1</v>
      </c>
      <c r="V38" s="2">
        <v>2808</v>
      </c>
      <c r="W38">
        <v>0</v>
      </c>
      <c r="X38" t="s">
        <v>551</v>
      </c>
      <c r="Y38">
        <v>0</v>
      </c>
      <c r="Z38" t="s">
        <v>1549</v>
      </c>
      <c r="AA38">
        <v>0</v>
      </c>
      <c r="AB38">
        <v>0.17</v>
      </c>
      <c r="AC38" t="s">
        <v>3889</v>
      </c>
    </row>
    <row r="39" spans="1:29" x14ac:dyDescent="0.25">
      <c r="A39">
        <v>2121</v>
      </c>
      <c r="B39" t="s">
        <v>2835</v>
      </c>
      <c r="C39" t="s">
        <v>1561</v>
      </c>
      <c r="D39">
        <v>0</v>
      </c>
      <c r="E39">
        <v>0</v>
      </c>
      <c r="F39">
        <v>799722.75</v>
      </c>
      <c r="G39">
        <v>0</v>
      </c>
      <c r="H39">
        <v>111961.18</v>
      </c>
      <c r="I39">
        <v>23991.68</v>
      </c>
      <c r="J39">
        <v>19993.07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643777</v>
      </c>
      <c r="S39" s="2">
        <v>45567</v>
      </c>
      <c r="T39" s="2"/>
      <c r="U39" s="2" t="s">
        <v>31</v>
      </c>
      <c r="V39" s="2">
        <v>127208</v>
      </c>
      <c r="W39">
        <v>0</v>
      </c>
      <c r="X39" t="s">
        <v>551</v>
      </c>
      <c r="Y39">
        <v>0</v>
      </c>
      <c r="Z39" t="s">
        <v>1549</v>
      </c>
      <c r="AA39">
        <v>0</v>
      </c>
      <c r="AB39">
        <v>0.18</v>
      </c>
      <c r="AC39" t="s">
        <v>3890</v>
      </c>
    </row>
    <row r="40" spans="1:29" x14ac:dyDescent="0.25">
      <c r="A40">
        <v>2127</v>
      </c>
      <c r="B40" t="s">
        <v>108</v>
      </c>
      <c r="C40" t="s">
        <v>109</v>
      </c>
      <c r="D40">
        <v>0</v>
      </c>
      <c r="E40">
        <v>0</v>
      </c>
      <c r="F40">
        <v>747799.74</v>
      </c>
      <c r="G40">
        <v>0</v>
      </c>
      <c r="H40">
        <v>104691.96</v>
      </c>
      <c r="I40">
        <v>22433.99</v>
      </c>
      <c r="J40">
        <v>18694.990000000002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601979</v>
      </c>
      <c r="S40" s="2">
        <v>45261</v>
      </c>
      <c r="T40" s="2"/>
      <c r="U40" s="2" t="s">
        <v>31</v>
      </c>
      <c r="V40" s="2">
        <v>105408</v>
      </c>
      <c r="W40">
        <v>0</v>
      </c>
      <c r="X40" t="s">
        <v>551</v>
      </c>
      <c r="Y40">
        <v>0</v>
      </c>
      <c r="Z40" t="s">
        <v>1549</v>
      </c>
      <c r="AA40">
        <v>0</v>
      </c>
      <c r="AB40">
        <v>0.2</v>
      </c>
      <c r="AC40" t="s">
        <v>3891</v>
      </c>
    </row>
    <row r="41" spans="1:29" x14ac:dyDescent="0.25">
      <c r="A41">
        <v>2375</v>
      </c>
      <c r="B41" t="s">
        <v>642</v>
      </c>
      <c r="C41" t="s">
        <v>674</v>
      </c>
      <c r="D41">
        <v>0</v>
      </c>
      <c r="E41">
        <v>0</v>
      </c>
      <c r="F41">
        <v>876141.4</v>
      </c>
      <c r="G41">
        <v>0</v>
      </c>
      <c r="H41">
        <v>122659.79</v>
      </c>
      <c r="I41">
        <v>26284.240000000002</v>
      </c>
      <c r="J41">
        <v>21903.54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705294</v>
      </c>
      <c r="S41" s="2">
        <v>45398</v>
      </c>
      <c r="T41" s="2"/>
      <c r="U41" s="2" t="s">
        <v>31</v>
      </c>
      <c r="V41" s="2">
        <v>100106</v>
      </c>
      <c r="W41">
        <v>0</v>
      </c>
      <c r="X41" t="s">
        <v>551</v>
      </c>
      <c r="Y41">
        <v>0</v>
      </c>
      <c r="Z41" t="s">
        <v>1549</v>
      </c>
      <c r="AA41">
        <v>0</v>
      </c>
      <c r="AB41">
        <v>0.17</v>
      </c>
      <c r="AC41" t="s">
        <v>3892</v>
      </c>
    </row>
    <row r="42" spans="1:29" x14ac:dyDescent="0.25">
      <c r="A42">
        <v>2592</v>
      </c>
      <c r="B42" t="s">
        <v>110</v>
      </c>
      <c r="C42" t="s">
        <v>111</v>
      </c>
      <c r="D42">
        <v>0</v>
      </c>
      <c r="E42">
        <v>0</v>
      </c>
      <c r="F42">
        <v>744875.68</v>
      </c>
      <c r="G42">
        <v>0</v>
      </c>
      <c r="H42">
        <v>104282.59</v>
      </c>
      <c r="I42">
        <v>22346.27</v>
      </c>
      <c r="J42">
        <v>18621.89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599625</v>
      </c>
      <c r="S42" s="2">
        <v>45261</v>
      </c>
      <c r="T42" s="2"/>
      <c r="U42" s="2" t="s">
        <v>31</v>
      </c>
      <c r="V42" s="2">
        <v>105408</v>
      </c>
      <c r="W42">
        <v>0</v>
      </c>
      <c r="X42" t="s">
        <v>551</v>
      </c>
      <c r="Y42">
        <v>0</v>
      </c>
      <c r="Z42" t="s">
        <v>1549</v>
      </c>
      <c r="AA42">
        <v>0</v>
      </c>
      <c r="AB42">
        <v>7.0000000000000007E-2</v>
      </c>
      <c r="AC42" t="s">
        <v>3893</v>
      </c>
    </row>
    <row r="43" spans="1:29" x14ac:dyDescent="0.25">
      <c r="A43">
        <v>2757</v>
      </c>
      <c r="B43" t="s">
        <v>114</v>
      </c>
      <c r="C43" t="s">
        <v>115</v>
      </c>
      <c r="D43">
        <v>0</v>
      </c>
      <c r="E43">
        <v>0</v>
      </c>
      <c r="F43">
        <v>850000</v>
      </c>
      <c r="G43">
        <v>0</v>
      </c>
      <c r="H43">
        <v>119000</v>
      </c>
      <c r="I43">
        <v>25500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705500</v>
      </c>
      <c r="S43" s="2">
        <v>38965</v>
      </c>
      <c r="T43" s="2"/>
      <c r="U43" s="2" t="s">
        <v>80</v>
      </c>
      <c r="V43" s="2">
        <v>400800</v>
      </c>
      <c r="W43">
        <v>0</v>
      </c>
      <c r="X43" t="s">
        <v>551</v>
      </c>
      <c r="Y43">
        <v>0</v>
      </c>
      <c r="Z43" t="s">
        <v>43</v>
      </c>
      <c r="AA43">
        <v>0</v>
      </c>
      <c r="AB43">
        <v>0</v>
      </c>
      <c r="AC43" t="s">
        <v>1543</v>
      </c>
    </row>
    <row r="44" spans="1:29" x14ac:dyDescent="0.25">
      <c r="A44">
        <v>2780</v>
      </c>
      <c r="B44" t="s">
        <v>2840</v>
      </c>
      <c r="C44" t="s">
        <v>1563</v>
      </c>
      <c r="D44">
        <v>0</v>
      </c>
      <c r="E44">
        <v>0</v>
      </c>
      <c r="F44">
        <v>259815.77</v>
      </c>
      <c r="G44">
        <v>0</v>
      </c>
      <c r="H44">
        <v>36374.199999999997</v>
      </c>
      <c r="I44">
        <v>7794.47</v>
      </c>
      <c r="J44">
        <v>6495.39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209152</v>
      </c>
      <c r="S44" s="2">
        <v>45572</v>
      </c>
      <c r="T44" s="2"/>
      <c r="U44" s="2" t="s">
        <v>31</v>
      </c>
      <c r="V44" s="2">
        <v>2808</v>
      </c>
      <c r="W44">
        <v>0</v>
      </c>
      <c r="X44" t="s">
        <v>551</v>
      </c>
      <c r="Y44">
        <v>0</v>
      </c>
      <c r="Z44" t="s">
        <v>1549</v>
      </c>
      <c r="AA44">
        <v>0</v>
      </c>
      <c r="AB44">
        <v>0.28999999999999998</v>
      </c>
      <c r="AC44" t="s">
        <v>3894</v>
      </c>
    </row>
    <row r="45" spans="1:29" x14ac:dyDescent="0.25">
      <c r="A45">
        <v>2811</v>
      </c>
      <c r="B45" t="s">
        <v>116</v>
      </c>
      <c r="C45" t="s">
        <v>117</v>
      </c>
      <c r="D45">
        <v>0</v>
      </c>
      <c r="E45">
        <v>0</v>
      </c>
      <c r="F45">
        <v>472723.84</v>
      </c>
      <c r="G45">
        <v>0</v>
      </c>
      <c r="H45">
        <v>66181.34</v>
      </c>
      <c r="I45">
        <v>14181.72</v>
      </c>
      <c r="J45">
        <v>11818.1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380543</v>
      </c>
      <c r="S45" s="2">
        <v>45261</v>
      </c>
      <c r="T45" s="2"/>
      <c r="U45" s="2" t="s">
        <v>31</v>
      </c>
      <c r="V45" s="2">
        <v>118705</v>
      </c>
      <c r="W45">
        <v>0</v>
      </c>
      <c r="X45" t="s">
        <v>551</v>
      </c>
      <c r="Y45">
        <v>0</v>
      </c>
      <c r="Z45" t="s">
        <v>1549</v>
      </c>
      <c r="AA45">
        <v>0</v>
      </c>
      <c r="AB45">
        <v>0.32</v>
      </c>
      <c r="AC45" t="s">
        <v>3895</v>
      </c>
    </row>
    <row r="46" spans="1:29" x14ac:dyDescent="0.25">
      <c r="A46">
        <v>2895</v>
      </c>
      <c r="B46" t="s">
        <v>118</v>
      </c>
      <c r="C46" t="s">
        <v>119</v>
      </c>
      <c r="D46">
        <v>0</v>
      </c>
      <c r="E46">
        <v>0</v>
      </c>
      <c r="F46">
        <v>650850.54</v>
      </c>
      <c r="G46">
        <v>0</v>
      </c>
      <c r="H46">
        <v>91119.08</v>
      </c>
      <c r="I46">
        <v>19525.52</v>
      </c>
      <c r="J46">
        <v>16271.26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523935</v>
      </c>
      <c r="S46" s="2">
        <v>45261</v>
      </c>
      <c r="T46" s="2"/>
      <c r="U46" s="2" t="s">
        <v>31</v>
      </c>
      <c r="V46" s="2">
        <v>3801</v>
      </c>
      <c r="W46">
        <v>0</v>
      </c>
      <c r="X46" t="s">
        <v>551</v>
      </c>
      <c r="Y46">
        <v>0</v>
      </c>
      <c r="Z46" t="s">
        <v>1549</v>
      </c>
      <c r="AA46">
        <v>0</v>
      </c>
      <c r="AB46">
        <v>0.32</v>
      </c>
      <c r="AC46" t="s">
        <v>3896</v>
      </c>
    </row>
    <row r="47" spans="1:29" x14ac:dyDescent="0.25">
      <c r="A47">
        <v>3050</v>
      </c>
      <c r="B47" t="s">
        <v>120</v>
      </c>
      <c r="C47" t="s">
        <v>121</v>
      </c>
      <c r="D47">
        <v>0</v>
      </c>
      <c r="E47">
        <v>0</v>
      </c>
      <c r="F47">
        <v>524063.54</v>
      </c>
      <c r="G47">
        <v>0</v>
      </c>
      <c r="H47">
        <v>73368.899999999994</v>
      </c>
      <c r="I47">
        <v>16901.28</v>
      </c>
      <c r="J47">
        <v>5240.6400000000003</v>
      </c>
      <c r="K47">
        <v>0</v>
      </c>
      <c r="L47">
        <v>0</v>
      </c>
      <c r="M47">
        <v>0</v>
      </c>
      <c r="N47">
        <v>0</v>
      </c>
      <c r="O47">
        <v>0</v>
      </c>
      <c r="P47">
        <v>1179.3699999999999</v>
      </c>
      <c r="Q47">
        <v>1179.3699999999999</v>
      </c>
      <c r="R47">
        <v>429732</v>
      </c>
      <c r="S47" s="2">
        <v>42476</v>
      </c>
      <c r="T47" s="2"/>
      <c r="U47" s="2">
        <v>1</v>
      </c>
      <c r="V47" s="2">
        <v>3009</v>
      </c>
      <c r="W47">
        <v>0</v>
      </c>
      <c r="X47" t="s">
        <v>551</v>
      </c>
      <c r="Y47">
        <v>0</v>
      </c>
      <c r="Z47" t="s">
        <v>105</v>
      </c>
      <c r="AA47">
        <v>0</v>
      </c>
      <c r="AB47">
        <v>-0.09</v>
      </c>
      <c r="AC47" t="s">
        <v>3897</v>
      </c>
    </row>
    <row r="48" spans="1:29" x14ac:dyDescent="0.25">
      <c r="A48">
        <v>3111</v>
      </c>
      <c r="B48" t="s">
        <v>122</v>
      </c>
      <c r="C48" t="s">
        <v>123</v>
      </c>
      <c r="D48">
        <v>0</v>
      </c>
      <c r="E48">
        <v>0</v>
      </c>
      <c r="F48">
        <v>535660.86</v>
      </c>
      <c r="G48">
        <v>0</v>
      </c>
      <c r="H48">
        <v>74992.52</v>
      </c>
      <c r="I48">
        <v>16069.83</v>
      </c>
      <c r="J48">
        <v>13391.52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431207</v>
      </c>
      <c r="S48" s="2">
        <v>45261</v>
      </c>
      <c r="T48" s="2"/>
      <c r="U48" s="2" t="s">
        <v>80</v>
      </c>
      <c r="V48" s="2">
        <v>3801</v>
      </c>
      <c r="W48">
        <v>0</v>
      </c>
      <c r="X48" t="s">
        <v>551</v>
      </c>
      <c r="Y48">
        <v>0</v>
      </c>
      <c r="Z48" t="s">
        <v>1549</v>
      </c>
      <c r="AA48">
        <v>0</v>
      </c>
      <c r="AB48">
        <v>0.01</v>
      </c>
      <c r="AC48" t="s">
        <v>3884</v>
      </c>
    </row>
    <row r="49" spans="1:29" x14ac:dyDescent="0.25">
      <c r="A49">
        <v>3123</v>
      </c>
      <c r="B49" t="s">
        <v>124</v>
      </c>
      <c r="C49" t="s">
        <v>125</v>
      </c>
      <c r="D49">
        <v>0</v>
      </c>
      <c r="E49">
        <v>0</v>
      </c>
      <c r="F49">
        <v>499822.06</v>
      </c>
      <c r="G49">
        <v>0</v>
      </c>
      <c r="H49">
        <v>69975.09</v>
      </c>
      <c r="I49">
        <v>14994.66</v>
      </c>
      <c r="J49">
        <v>12495.55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402357</v>
      </c>
      <c r="S49" s="2">
        <v>45261</v>
      </c>
      <c r="T49" s="2"/>
      <c r="U49" s="2" t="s">
        <v>31</v>
      </c>
      <c r="V49" s="2">
        <v>118705</v>
      </c>
      <c r="W49">
        <v>0</v>
      </c>
      <c r="X49" t="s">
        <v>551</v>
      </c>
      <c r="Y49">
        <v>0</v>
      </c>
      <c r="Z49" t="s">
        <v>1549</v>
      </c>
      <c r="AA49">
        <v>0</v>
      </c>
      <c r="AB49">
        <v>0.24</v>
      </c>
      <c r="AC49" t="s">
        <v>3898</v>
      </c>
    </row>
    <row r="50" spans="1:29" x14ac:dyDescent="0.25">
      <c r="A50">
        <v>3135</v>
      </c>
      <c r="B50" t="s">
        <v>126</v>
      </c>
      <c r="C50" t="s">
        <v>127</v>
      </c>
      <c r="D50">
        <v>0</v>
      </c>
      <c r="E50">
        <v>0</v>
      </c>
      <c r="F50">
        <v>744875.68</v>
      </c>
      <c r="G50">
        <v>0</v>
      </c>
      <c r="H50">
        <v>104282.59</v>
      </c>
      <c r="I50">
        <v>22346.27</v>
      </c>
      <c r="J50">
        <v>18621.89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599625</v>
      </c>
      <c r="S50" s="2">
        <v>45261</v>
      </c>
      <c r="T50" s="2"/>
      <c r="U50" s="2" t="s">
        <v>31</v>
      </c>
      <c r="V50" s="2">
        <v>105408</v>
      </c>
      <c r="W50">
        <v>0</v>
      </c>
      <c r="X50" t="s">
        <v>551</v>
      </c>
      <c r="Y50">
        <v>0</v>
      </c>
      <c r="Z50" t="s">
        <v>1549</v>
      </c>
      <c r="AA50">
        <v>0</v>
      </c>
      <c r="AB50">
        <v>7.0000000000000007E-2</v>
      </c>
      <c r="AC50" t="s">
        <v>3893</v>
      </c>
    </row>
    <row r="51" spans="1:29" x14ac:dyDescent="0.25">
      <c r="A51">
        <v>3150</v>
      </c>
      <c r="B51" t="s">
        <v>130</v>
      </c>
      <c r="C51" t="s">
        <v>131</v>
      </c>
      <c r="D51">
        <v>0</v>
      </c>
      <c r="E51">
        <v>0</v>
      </c>
      <c r="F51">
        <v>250000</v>
      </c>
      <c r="G51">
        <v>0</v>
      </c>
      <c r="H51">
        <v>35000</v>
      </c>
      <c r="I51">
        <v>16901.28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9401.2800000000007</v>
      </c>
      <c r="Q51">
        <v>9401.2800000000007</v>
      </c>
      <c r="R51">
        <v>207500</v>
      </c>
      <c r="S51" s="2">
        <v>40924</v>
      </c>
      <c r="T51" s="2"/>
      <c r="U51" s="2" t="s">
        <v>31</v>
      </c>
      <c r="V51" s="2">
        <v>400800</v>
      </c>
      <c r="W51">
        <v>0</v>
      </c>
      <c r="X51" t="s">
        <v>551</v>
      </c>
      <c r="Y51">
        <v>0</v>
      </c>
      <c r="Z51" t="s">
        <v>43</v>
      </c>
      <c r="AA51">
        <v>0</v>
      </c>
      <c r="AB51">
        <v>0</v>
      </c>
      <c r="AC51" t="s">
        <v>1544</v>
      </c>
    </row>
    <row r="52" spans="1:29" x14ac:dyDescent="0.25">
      <c r="A52">
        <v>3151</v>
      </c>
      <c r="B52" t="s">
        <v>132</v>
      </c>
      <c r="C52" t="s">
        <v>133</v>
      </c>
      <c r="D52">
        <v>0</v>
      </c>
      <c r="E52">
        <v>0</v>
      </c>
      <c r="F52">
        <v>465555.98</v>
      </c>
      <c r="G52">
        <v>0</v>
      </c>
      <c r="H52">
        <v>65177.84</v>
      </c>
      <c r="I52">
        <v>13966.68</v>
      </c>
      <c r="J52">
        <v>11638.9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374773</v>
      </c>
      <c r="S52" s="2">
        <v>45166</v>
      </c>
      <c r="T52" s="2"/>
      <c r="U52" s="2" t="s">
        <v>31</v>
      </c>
      <c r="V52" s="2">
        <v>115300</v>
      </c>
      <c r="W52">
        <v>0</v>
      </c>
      <c r="X52" t="s">
        <v>551</v>
      </c>
      <c r="Y52">
        <v>0</v>
      </c>
      <c r="Z52" t="s">
        <v>3899</v>
      </c>
      <c r="AA52">
        <v>0</v>
      </c>
      <c r="AB52">
        <v>0.44</v>
      </c>
      <c r="AC52" t="s">
        <v>3900</v>
      </c>
    </row>
    <row r="53" spans="1:29" x14ac:dyDescent="0.25">
      <c r="A53">
        <v>3159</v>
      </c>
      <c r="B53" t="s">
        <v>134</v>
      </c>
      <c r="C53" t="s">
        <v>135</v>
      </c>
      <c r="D53">
        <v>0</v>
      </c>
      <c r="E53">
        <v>0</v>
      </c>
      <c r="F53">
        <v>1174632.3400000001</v>
      </c>
      <c r="G53">
        <v>0</v>
      </c>
      <c r="H53">
        <v>164448.53</v>
      </c>
      <c r="I53">
        <v>35238.97</v>
      </c>
      <c r="J53">
        <v>29365.81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945579</v>
      </c>
      <c r="S53" s="2">
        <v>45261</v>
      </c>
      <c r="T53" s="2"/>
      <c r="U53" s="2" t="s">
        <v>31</v>
      </c>
      <c r="V53" s="2">
        <v>2808</v>
      </c>
      <c r="W53">
        <v>0</v>
      </c>
      <c r="X53" t="s">
        <v>551</v>
      </c>
      <c r="Y53">
        <v>0</v>
      </c>
      <c r="Z53" t="s">
        <v>1549</v>
      </c>
      <c r="AA53">
        <v>0</v>
      </c>
      <c r="AB53">
        <v>-0.03</v>
      </c>
      <c r="AC53" t="s">
        <v>3901</v>
      </c>
    </row>
    <row r="54" spans="1:29" x14ac:dyDescent="0.25">
      <c r="A54">
        <v>3188</v>
      </c>
      <c r="B54" t="s">
        <v>136</v>
      </c>
      <c r="C54" t="s">
        <v>137</v>
      </c>
      <c r="D54">
        <v>0</v>
      </c>
      <c r="E54">
        <v>0</v>
      </c>
      <c r="F54">
        <v>1242736.3999999999</v>
      </c>
      <c r="G54">
        <v>0</v>
      </c>
      <c r="H54">
        <v>173983.09</v>
      </c>
      <c r="I54">
        <v>37282.089999999997</v>
      </c>
      <c r="J54">
        <v>31068.41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1000403</v>
      </c>
      <c r="S54" s="2">
        <v>45331</v>
      </c>
      <c r="T54" s="2"/>
      <c r="U54" s="2" t="s">
        <v>31</v>
      </c>
      <c r="V54" s="2">
        <v>1508</v>
      </c>
      <c r="W54">
        <v>0</v>
      </c>
      <c r="X54" t="s">
        <v>551</v>
      </c>
      <c r="Y54">
        <v>0</v>
      </c>
      <c r="Z54" t="s">
        <v>1549</v>
      </c>
      <c r="AA54">
        <v>0</v>
      </c>
      <c r="AB54">
        <v>0.19</v>
      </c>
      <c r="AC54" t="s">
        <v>3902</v>
      </c>
    </row>
    <row r="55" spans="1:29" x14ac:dyDescent="0.25">
      <c r="A55">
        <v>3392</v>
      </c>
      <c r="B55" t="s">
        <v>140</v>
      </c>
      <c r="C55" t="s">
        <v>141</v>
      </c>
      <c r="D55">
        <v>0</v>
      </c>
      <c r="E55">
        <v>0</v>
      </c>
      <c r="F55">
        <v>250000</v>
      </c>
      <c r="G55">
        <v>0</v>
      </c>
      <c r="H55">
        <v>35000</v>
      </c>
      <c r="I55">
        <v>16901.28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9401.2800000000007</v>
      </c>
      <c r="Q55">
        <v>9401.2800000000007</v>
      </c>
      <c r="R55">
        <v>207500</v>
      </c>
      <c r="S55" s="2">
        <v>39484</v>
      </c>
      <c r="T55" s="2"/>
      <c r="U55" s="2" t="s">
        <v>80</v>
      </c>
      <c r="V55" s="2">
        <v>400800</v>
      </c>
      <c r="W55">
        <v>0</v>
      </c>
      <c r="X55" t="s">
        <v>551</v>
      </c>
      <c r="Y55">
        <v>0</v>
      </c>
      <c r="Z55" t="s">
        <v>43</v>
      </c>
      <c r="AA55">
        <v>0</v>
      </c>
      <c r="AB55">
        <v>0</v>
      </c>
      <c r="AC55" t="s">
        <v>1544</v>
      </c>
    </row>
    <row r="56" spans="1:29" x14ac:dyDescent="0.25">
      <c r="A56">
        <v>3415</v>
      </c>
      <c r="B56" t="s">
        <v>3826</v>
      </c>
      <c r="C56" t="s">
        <v>1567</v>
      </c>
      <c r="D56">
        <v>0</v>
      </c>
      <c r="E56">
        <v>0</v>
      </c>
      <c r="F56">
        <v>89673.91</v>
      </c>
      <c r="G56">
        <v>0</v>
      </c>
      <c r="H56">
        <v>9864.1299999999992</v>
      </c>
      <c r="I56">
        <v>16901.28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16901.28</v>
      </c>
      <c r="Q56">
        <v>16901.28</v>
      </c>
      <c r="R56">
        <v>79810</v>
      </c>
      <c r="S56" s="2">
        <v>45547</v>
      </c>
      <c r="T56" s="2"/>
      <c r="U56" s="2">
        <v>1</v>
      </c>
      <c r="V56" s="2" t="s">
        <v>42</v>
      </c>
      <c r="W56">
        <v>0</v>
      </c>
      <c r="X56" t="s">
        <v>551</v>
      </c>
      <c r="Y56">
        <v>0</v>
      </c>
      <c r="Z56" t="s">
        <v>43</v>
      </c>
      <c r="AA56">
        <v>0</v>
      </c>
      <c r="AB56">
        <v>0.22</v>
      </c>
      <c r="AC56" t="s">
        <v>3903</v>
      </c>
    </row>
    <row r="57" spans="1:29" x14ac:dyDescent="0.25">
      <c r="A57">
        <v>3424</v>
      </c>
      <c r="B57" t="s">
        <v>644</v>
      </c>
      <c r="C57" t="s">
        <v>677</v>
      </c>
      <c r="D57">
        <v>0</v>
      </c>
      <c r="E57">
        <v>0</v>
      </c>
      <c r="F57">
        <v>538538.71</v>
      </c>
      <c r="G57">
        <v>0</v>
      </c>
      <c r="H57">
        <v>75395.42</v>
      </c>
      <c r="I57">
        <v>16156.16</v>
      </c>
      <c r="J57">
        <v>13463.47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433524</v>
      </c>
      <c r="S57" s="2">
        <v>45398</v>
      </c>
      <c r="T57" s="2"/>
      <c r="U57" s="2" t="s">
        <v>80</v>
      </c>
      <c r="V57" s="2">
        <v>105408</v>
      </c>
      <c r="W57">
        <v>0</v>
      </c>
      <c r="X57" t="s">
        <v>551</v>
      </c>
      <c r="Y57">
        <v>0</v>
      </c>
      <c r="Z57" t="s">
        <v>1549</v>
      </c>
      <c r="AA57">
        <v>0</v>
      </c>
      <c r="AB57">
        <v>0.34</v>
      </c>
      <c r="AC57" t="s">
        <v>3904</v>
      </c>
    </row>
    <row r="58" spans="1:29" x14ac:dyDescent="0.25">
      <c r="A58">
        <v>3464</v>
      </c>
      <c r="B58" t="s">
        <v>142</v>
      </c>
      <c r="C58" t="s">
        <v>143</v>
      </c>
      <c r="D58">
        <v>0</v>
      </c>
      <c r="E58">
        <v>0</v>
      </c>
      <c r="F58">
        <v>524063.54</v>
      </c>
      <c r="G58">
        <v>0</v>
      </c>
      <c r="H58">
        <v>73368.899999999994</v>
      </c>
      <c r="I58">
        <v>15721.91</v>
      </c>
      <c r="J58">
        <v>5240.6400000000003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429732</v>
      </c>
      <c r="S58" s="2">
        <v>42476</v>
      </c>
      <c r="T58" s="2"/>
      <c r="U58" s="2" t="s">
        <v>80</v>
      </c>
      <c r="V58" s="2">
        <v>401704</v>
      </c>
      <c r="W58">
        <v>0</v>
      </c>
      <c r="X58" t="s">
        <v>551</v>
      </c>
      <c r="Y58">
        <v>0</v>
      </c>
      <c r="Z58" t="s">
        <v>105</v>
      </c>
      <c r="AA58">
        <v>0</v>
      </c>
      <c r="AB58">
        <v>-0.09</v>
      </c>
      <c r="AC58" t="s">
        <v>3897</v>
      </c>
    </row>
    <row r="59" spans="1:29" x14ac:dyDescent="0.25">
      <c r="A59">
        <v>3520</v>
      </c>
      <c r="B59" t="s">
        <v>1335</v>
      </c>
      <c r="C59" t="s">
        <v>1336</v>
      </c>
      <c r="D59">
        <v>0</v>
      </c>
      <c r="E59">
        <v>0</v>
      </c>
      <c r="F59">
        <v>1421014.97</v>
      </c>
      <c r="G59">
        <v>0</v>
      </c>
      <c r="H59">
        <v>198942.1</v>
      </c>
      <c r="I59">
        <v>42630.45</v>
      </c>
      <c r="J59">
        <v>35525.370000000003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1143917</v>
      </c>
      <c r="S59" s="2">
        <v>45432</v>
      </c>
      <c r="T59" s="2"/>
      <c r="U59" s="2" t="s">
        <v>31</v>
      </c>
      <c r="V59" s="2">
        <v>110206</v>
      </c>
      <c r="W59">
        <v>0</v>
      </c>
      <c r="X59" t="s">
        <v>551</v>
      </c>
      <c r="Y59">
        <v>0</v>
      </c>
      <c r="Z59" t="s">
        <v>1549</v>
      </c>
      <c r="AA59">
        <v>0</v>
      </c>
      <c r="AB59">
        <v>-0.05</v>
      </c>
      <c r="AC59" t="s">
        <v>3905</v>
      </c>
    </row>
    <row r="60" spans="1:29" x14ac:dyDescent="0.25">
      <c r="A60">
        <v>3521</v>
      </c>
      <c r="B60" t="s">
        <v>1780</v>
      </c>
      <c r="C60" t="s">
        <v>1571</v>
      </c>
      <c r="D60">
        <v>0</v>
      </c>
      <c r="E60">
        <v>0</v>
      </c>
      <c r="F60">
        <v>483299.98</v>
      </c>
      <c r="G60">
        <v>0</v>
      </c>
      <c r="H60">
        <v>67662</v>
      </c>
      <c r="I60">
        <v>14499</v>
      </c>
      <c r="J60">
        <v>12082.5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389056</v>
      </c>
      <c r="S60" s="2">
        <v>45481</v>
      </c>
      <c r="T60" s="2"/>
      <c r="U60" s="2" t="s">
        <v>80</v>
      </c>
      <c r="V60" s="2">
        <v>105408</v>
      </c>
      <c r="W60">
        <v>0</v>
      </c>
      <c r="X60" t="s">
        <v>551</v>
      </c>
      <c r="Y60">
        <v>0</v>
      </c>
      <c r="Z60" t="s">
        <v>1572</v>
      </c>
      <c r="AA60">
        <v>0</v>
      </c>
      <c r="AB60">
        <v>-0.48</v>
      </c>
      <c r="AC60" t="s">
        <v>3906</v>
      </c>
    </row>
    <row r="61" spans="1:29" x14ac:dyDescent="0.25">
      <c r="A61">
        <v>3749</v>
      </c>
      <c r="B61" t="s">
        <v>146</v>
      </c>
      <c r="C61" t="s">
        <v>147</v>
      </c>
      <c r="D61">
        <v>0</v>
      </c>
      <c r="E61">
        <v>0</v>
      </c>
      <c r="F61">
        <v>493528.26</v>
      </c>
      <c r="G61">
        <v>0</v>
      </c>
      <c r="H61">
        <v>69093.960000000006</v>
      </c>
      <c r="I61">
        <v>14805.85</v>
      </c>
      <c r="J61">
        <v>12338.21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397290</v>
      </c>
      <c r="S61" s="2">
        <v>45261</v>
      </c>
      <c r="T61" s="2"/>
      <c r="U61" s="2" t="s">
        <v>31</v>
      </c>
      <c r="V61" s="2">
        <v>100106</v>
      </c>
      <c r="W61">
        <v>0</v>
      </c>
      <c r="X61" t="s">
        <v>551</v>
      </c>
      <c r="Y61">
        <v>0</v>
      </c>
      <c r="Z61" t="s">
        <v>1549</v>
      </c>
      <c r="AA61">
        <v>0</v>
      </c>
      <c r="AB61">
        <v>-0.24</v>
      </c>
      <c r="AC61" t="s">
        <v>3907</v>
      </c>
    </row>
    <row r="62" spans="1:29" x14ac:dyDescent="0.25">
      <c r="A62">
        <v>3757</v>
      </c>
      <c r="B62" t="s">
        <v>3353</v>
      </c>
      <c r="C62" t="s">
        <v>1574</v>
      </c>
      <c r="D62">
        <v>0</v>
      </c>
      <c r="E62">
        <v>0</v>
      </c>
      <c r="F62">
        <v>133770.16</v>
      </c>
      <c r="G62">
        <v>0</v>
      </c>
      <c r="H62">
        <v>18727.82</v>
      </c>
      <c r="I62">
        <v>4013.1</v>
      </c>
      <c r="J62">
        <v>3344.25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107685</v>
      </c>
      <c r="S62" s="2">
        <v>45586</v>
      </c>
      <c r="T62" s="2"/>
      <c r="U62" s="2" t="s">
        <v>31</v>
      </c>
      <c r="V62" s="2">
        <v>104108</v>
      </c>
      <c r="W62">
        <v>0</v>
      </c>
      <c r="X62" t="s">
        <v>551</v>
      </c>
      <c r="Y62">
        <v>0</v>
      </c>
      <c r="Z62" t="s">
        <v>1549</v>
      </c>
      <c r="AA62">
        <v>0</v>
      </c>
      <c r="AB62">
        <v>0.01</v>
      </c>
      <c r="AC62" t="s">
        <v>3908</v>
      </c>
    </row>
    <row r="63" spans="1:29" x14ac:dyDescent="0.25">
      <c r="A63">
        <v>3773</v>
      </c>
      <c r="B63" t="s">
        <v>2151</v>
      </c>
      <c r="C63" t="s">
        <v>1576</v>
      </c>
      <c r="D63">
        <v>0</v>
      </c>
      <c r="E63">
        <v>0</v>
      </c>
      <c r="F63">
        <v>383599.02</v>
      </c>
      <c r="G63">
        <v>0</v>
      </c>
      <c r="H63">
        <v>53703.86</v>
      </c>
      <c r="I63">
        <v>11507.97</v>
      </c>
      <c r="J63">
        <v>9589.98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308797</v>
      </c>
      <c r="S63" s="2">
        <v>45530</v>
      </c>
      <c r="T63" s="2"/>
      <c r="U63" s="2" t="s">
        <v>31</v>
      </c>
      <c r="V63" s="2">
        <v>105408</v>
      </c>
      <c r="W63">
        <v>0</v>
      </c>
      <c r="X63" t="s">
        <v>551</v>
      </c>
      <c r="Y63">
        <v>0</v>
      </c>
      <c r="Z63" t="s">
        <v>1549</v>
      </c>
      <c r="AA63">
        <v>0</v>
      </c>
      <c r="AB63">
        <v>-0.21</v>
      </c>
      <c r="AC63" t="s">
        <v>3909</v>
      </c>
    </row>
    <row r="64" spans="1:29" x14ac:dyDescent="0.25">
      <c r="A64">
        <v>3787</v>
      </c>
      <c r="B64" t="s">
        <v>632</v>
      </c>
      <c r="C64" t="s">
        <v>680</v>
      </c>
      <c r="D64">
        <v>0</v>
      </c>
      <c r="E64">
        <v>0</v>
      </c>
      <c r="F64">
        <v>555765.65</v>
      </c>
      <c r="G64">
        <v>0</v>
      </c>
      <c r="H64">
        <v>77807.19</v>
      </c>
      <c r="I64">
        <v>16672.97</v>
      </c>
      <c r="J64">
        <v>13894.14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447391</v>
      </c>
      <c r="S64" s="2">
        <v>45369</v>
      </c>
      <c r="T64" s="2"/>
      <c r="U64" s="2" t="s">
        <v>31</v>
      </c>
      <c r="V64" s="2">
        <v>2808</v>
      </c>
      <c r="W64">
        <v>0</v>
      </c>
      <c r="X64" t="s">
        <v>551</v>
      </c>
      <c r="Y64">
        <v>0</v>
      </c>
      <c r="Z64" t="s">
        <v>1549</v>
      </c>
      <c r="AA64">
        <v>0</v>
      </c>
      <c r="AB64">
        <v>-0.35</v>
      </c>
      <c r="AC64" t="s">
        <v>3910</v>
      </c>
    </row>
    <row r="65" spans="1:29" x14ac:dyDescent="0.25">
      <c r="A65">
        <v>3792</v>
      </c>
      <c r="B65" t="s">
        <v>150</v>
      </c>
      <c r="C65" t="s">
        <v>151</v>
      </c>
      <c r="D65">
        <v>0</v>
      </c>
      <c r="E65">
        <v>0</v>
      </c>
      <c r="F65">
        <v>555260.32999999996</v>
      </c>
      <c r="G65">
        <v>0</v>
      </c>
      <c r="H65">
        <v>77736.45</v>
      </c>
      <c r="I65">
        <v>16657.810000000001</v>
      </c>
      <c r="J65">
        <v>13881.51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446985</v>
      </c>
      <c r="S65" s="2">
        <v>45497</v>
      </c>
      <c r="T65" s="2"/>
      <c r="U65" s="2" t="s">
        <v>31</v>
      </c>
      <c r="V65" s="2">
        <v>105408</v>
      </c>
      <c r="W65">
        <v>0</v>
      </c>
      <c r="X65" t="s">
        <v>551</v>
      </c>
      <c r="Y65">
        <v>0</v>
      </c>
      <c r="Z65" t="s">
        <v>1549</v>
      </c>
      <c r="AA65">
        <v>0</v>
      </c>
      <c r="AB65">
        <v>0.44</v>
      </c>
      <c r="AC65" t="s">
        <v>3911</v>
      </c>
    </row>
    <row r="66" spans="1:29" x14ac:dyDescent="0.25">
      <c r="A66">
        <v>3796</v>
      </c>
      <c r="B66" t="s">
        <v>152</v>
      </c>
      <c r="C66" t="s">
        <v>153</v>
      </c>
      <c r="D66">
        <v>0</v>
      </c>
      <c r="E66">
        <v>0</v>
      </c>
      <c r="F66">
        <v>527618.93999999994</v>
      </c>
      <c r="G66">
        <v>0</v>
      </c>
      <c r="H66">
        <v>73866.649999999994</v>
      </c>
      <c r="I66">
        <v>15828.57</v>
      </c>
      <c r="J66">
        <v>13190.47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424733</v>
      </c>
      <c r="S66" s="2">
        <v>45261</v>
      </c>
      <c r="T66" s="2"/>
      <c r="U66" s="2" t="s">
        <v>31</v>
      </c>
      <c r="V66" s="2">
        <v>105408</v>
      </c>
      <c r="W66">
        <v>0</v>
      </c>
      <c r="X66" t="s">
        <v>551</v>
      </c>
      <c r="Y66">
        <v>0</v>
      </c>
      <c r="Z66" t="s">
        <v>1549</v>
      </c>
      <c r="AA66">
        <v>0</v>
      </c>
      <c r="AB66">
        <v>-0.25</v>
      </c>
      <c r="AC66" t="s">
        <v>3912</v>
      </c>
    </row>
    <row r="67" spans="1:29" x14ac:dyDescent="0.25">
      <c r="A67">
        <v>3800</v>
      </c>
      <c r="B67" t="s">
        <v>154</v>
      </c>
      <c r="C67" t="s">
        <v>155</v>
      </c>
      <c r="D67">
        <v>0</v>
      </c>
      <c r="E67">
        <v>0</v>
      </c>
      <c r="F67">
        <v>543702.78</v>
      </c>
      <c r="G67">
        <v>0</v>
      </c>
      <c r="H67">
        <v>76118.39</v>
      </c>
      <c r="I67">
        <v>16311.08</v>
      </c>
      <c r="J67">
        <v>13592.57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437681</v>
      </c>
      <c r="S67" s="2">
        <v>45261</v>
      </c>
      <c r="T67" s="2"/>
      <c r="U67" s="2" t="s">
        <v>31</v>
      </c>
      <c r="V67" s="2">
        <v>105408</v>
      </c>
      <c r="W67">
        <v>0</v>
      </c>
      <c r="X67" t="s">
        <v>551</v>
      </c>
      <c r="Y67">
        <v>0</v>
      </c>
      <c r="Z67" t="s">
        <v>1549</v>
      </c>
      <c r="AA67">
        <v>0</v>
      </c>
      <c r="AB67">
        <v>0.26</v>
      </c>
      <c r="AC67" t="s">
        <v>3913</v>
      </c>
    </row>
    <row r="68" spans="1:29" x14ac:dyDescent="0.25">
      <c r="A68">
        <v>3970</v>
      </c>
      <c r="B68" t="s">
        <v>558</v>
      </c>
      <c r="C68" t="s">
        <v>585</v>
      </c>
      <c r="D68">
        <v>0</v>
      </c>
      <c r="E68">
        <v>0</v>
      </c>
      <c r="F68">
        <v>1583444.04</v>
      </c>
      <c r="G68">
        <v>0</v>
      </c>
      <c r="H68">
        <v>221682.16</v>
      </c>
      <c r="I68">
        <v>47503.32</v>
      </c>
      <c r="J68">
        <v>39586.1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1274672</v>
      </c>
      <c r="S68" s="2">
        <v>45352</v>
      </c>
      <c r="T68" s="2"/>
      <c r="U68" s="2" t="s">
        <v>31</v>
      </c>
      <c r="V68" s="2">
        <v>105408</v>
      </c>
      <c r="W68">
        <v>0</v>
      </c>
      <c r="X68" t="s">
        <v>551</v>
      </c>
      <c r="Y68">
        <v>0</v>
      </c>
      <c r="Z68" t="s">
        <v>1549</v>
      </c>
      <c r="AA68">
        <v>0</v>
      </c>
      <c r="AB68">
        <v>-0.46</v>
      </c>
      <c r="AC68" t="s">
        <v>3914</v>
      </c>
    </row>
    <row r="69" spans="1:29" x14ac:dyDescent="0.25">
      <c r="A69">
        <v>3972</v>
      </c>
      <c r="B69" t="s">
        <v>156</v>
      </c>
      <c r="C69" t="s">
        <v>157</v>
      </c>
      <c r="D69">
        <v>0</v>
      </c>
      <c r="E69">
        <v>0</v>
      </c>
      <c r="F69">
        <v>498773.09</v>
      </c>
      <c r="G69">
        <v>0</v>
      </c>
      <c r="H69">
        <v>69828.23</v>
      </c>
      <c r="I69">
        <v>14963.19</v>
      </c>
      <c r="J69">
        <v>12469.33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401512</v>
      </c>
      <c r="S69" s="2">
        <v>45271</v>
      </c>
      <c r="T69" s="2"/>
      <c r="U69" s="2" t="s">
        <v>31</v>
      </c>
      <c r="V69" s="2">
        <v>105408</v>
      </c>
      <c r="W69">
        <v>0</v>
      </c>
      <c r="X69" t="s">
        <v>551</v>
      </c>
      <c r="Y69">
        <v>0</v>
      </c>
      <c r="Z69" t="s">
        <v>1549</v>
      </c>
      <c r="AA69">
        <v>0</v>
      </c>
      <c r="AB69">
        <v>-0.34</v>
      </c>
      <c r="AC69" t="s">
        <v>3915</v>
      </c>
    </row>
    <row r="70" spans="1:29" x14ac:dyDescent="0.25">
      <c r="A70">
        <v>4054</v>
      </c>
      <c r="B70" t="s">
        <v>1452</v>
      </c>
      <c r="C70" t="s">
        <v>1492</v>
      </c>
      <c r="D70">
        <v>0</v>
      </c>
      <c r="E70">
        <v>0</v>
      </c>
      <c r="F70">
        <v>535660.71</v>
      </c>
      <c r="G70">
        <v>0</v>
      </c>
      <c r="H70">
        <v>74992.5</v>
      </c>
      <c r="I70">
        <v>16069.82</v>
      </c>
      <c r="J70">
        <v>13391.52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431207</v>
      </c>
      <c r="S70" s="2">
        <v>45446</v>
      </c>
      <c r="T70" s="2"/>
      <c r="U70" s="2" t="s">
        <v>31</v>
      </c>
      <c r="V70" s="2">
        <v>119906</v>
      </c>
      <c r="W70">
        <v>0</v>
      </c>
      <c r="X70" t="s">
        <v>551</v>
      </c>
      <c r="Y70">
        <v>0</v>
      </c>
      <c r="Z70" t="s">
        <v>1549</v>
      </c>
      <c r="AA70">
        <v>0</v>
      </c>
      <c r="AB70">
        <v>0.13</v>
      </c>
      <c r="AC70" t="s">
        <v>3884</v>
      </c>
    </row>
    <row r="71" spans="1:29" x14ac:dyDescent="0.25">
      <c r="A71">
        <v>4159</v>
      </c>
      <c r="B71" t="s">
        <v>158</v>
      </c>
      <c r="C71" t="s">
        <v>159</v>
      </c>
      <c r="D71">
        <v>0</v>
      </c>
      <c r="E71">
        <v>0</v>
      </c>
      <c r="F71">
        <v>114945.65</v>
      </c>
      <c r="G71">
        <v>0</v>
      </c>
      <c r="H71">
        <v>12644.02</v>
      </c>
      <c r="I71">
        <v>16901.28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16901.28</v>
      </c>
      <c r="Q71">
        <v>16901.28</v>
      </c>
      <c r="R71">
        <v>102302</v>
      </c>
      <c r="S71" s="2">
        <v>45516</v>
      </c>
      <c r="T71" s="2"/>
      <c r="U71" s="2" t="s">
        <v>31</v>
      </c>
      <c r="V71" s="2" t="s">
        <v>42</v>
      </c>
      <c r="W71">
        <v>0</v>
      </c>
      <c r="X71" t="s">
        <v>551</v>
      </c>
      <c r="Y71">
        <v>0</v>
      </c>
      <c r="Z71" t="s">
        <v>43</v>
      </c>
      <c r="AA71">
        <v>0</v>
      </c>
      <c r="AB71">
        <v>0.37</v>
      </c>
      <c r="AC71" t="s">
        <v>3916</v>
      </c>
    </row>
    <row r="72" spans="1:29" x14ac:dyDescent="0.25">
      <c r="A72">
        <v>4236</v>
      </c>
      <c r="B72" t="s">
        <v>2864</v>
      </c>
      <c r="C72" t="s">
        <v>1580</v>
      </c>
      <c r="D72">
        <v>0</v>
      </c>
      <c r="E72">
        <v>0</v>
      </c>
      <c r="F72">
        <v>298018.12</v>
      </c>
      <c r="G72">
        <v>0</v>
      </c>
      <c r="H72">
        <v>41722.53</v>
      </c>
      <c r="I72">
        <v>8940.5400000000009</v>
      </c>
      <c r="J72">
        <v>7450.45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239905</v>
      </c>
      <c r="S72" s="2">
        <v>45566</v>
      </c>
      <c r="T72" s="2"/>
      <c r="U72" s="2" t="s">
        <v>31</v>
      </c>
      <c r="V72" s="2">
        <v>100809</v>
      </c>
      <c r="W72">
        <v>0</v>
      </c>
      <c r="X72" t="s">
        <v>551</v>
      </c>
      <c r="Y72">
        <v>0</v>
      </c>
      <c r="Z72" t="s">
        <v>1549</v>
      </c>
      <c r="AA72">
        <v>0</v>
      </c>
      <c r="AB72">
        <v>0.4</v>
      </c>
      <c r="AC72" t="s">
        <v>3917</v>
      </c>
    </row>
    <row r="73" spans="1:29" x14ac:dyDescent="0.25">
      <c r="A73">
        <v>4271</v>
      </c>
      <c r="B73" t="s">
        <v>2866</v>
      </c>
      <c r="C73" t="s">
        <v>1583</v>
      </c>
      <c r="D73">
        <v>0</v>
      </c>
      <c r="E73">
        <v>0</v>
      </c>
      <c r="F73">
        <v>291527.12</v>
      </c>
      <c r="G73">
        <v>0</v>
      </c>
      <c r="H73">
        <v>40813.79</v>
      </c>
      <c r="I73">
        <v>8745.81</v>
      </c>
      <c r="J73">
        <v>7288.18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234679</v>
      </c>
      <c r="S73" s="2">
        <v>45568</v>
      </c>
      <c r="T73" s="2"/>
      <c r="U73" s="2" t="s">
        <v>31</v>
      </c>
      <c r="V73" s="2">
        <v>105408</v>
      </c>
      <c r="W73">
        <v>0</v>
      </c>
      <c r="X73" t="s">
        <v>551</v>
      </c>
      <c r="Y73">
        <v>0</v>
      </c>
      <c r="Z73" t="s">
        <v>1549</v>
      </c>
      <c r="AA73">
        <v>0</v>
      </c>
      <c r="AB73">
        <v>-0.34</v>
      </c>
      <c r="AC73" t="s">
        <v>3918</v>
      </c>
    </row>
    <row r="74" spans="1:29" x14ac:dyDescent="0.25">
      <c r="A74">
        <v>4340</v>
      </c>
      <c r="B74" t="s">
        <v>163</v>
      </c>
      <c r="C74" t="s">
        <v>164</v>
      </c>
      <c r="D74">
        <v>0</v>
      </c>
      <c r="E74">
        <v>0</v>
      </c>
      <c r="F74">
        <v>499822.06</v>
      </c>
      <c r="G74">
        <v>0</v>
      </c>
      <c r="H74">
        <v>69975.09</v>
      </c>
      <c r="I74">
        <v>14994.66</v>
      </c>
      <c r="J74">
        <v>12495.55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402357</v>
      </c>
      <c r="S74" s="2">
        <v>44531</v>
      </c>
      <c r="T74" s="2"/>
      <c r="U74" s="2" t="s">
        <v>31</v>
      </c>
      <c r="V74" s="2">
        <v>110206</v>
      </c>
      <c r="W74">
        <v>0</v>
      </c>
      <c r="X74" t="s">
        <v>551</v>
      </c>
      <c r="Y74">
        <v>0</v>
      </c>
      <c r="Z74" t="s">
        <v>1549</v>
      </c>
      <c r="AA74">
        <v>0</v>
      </c>
      <c r="AB74">
        <v>0.24</v>
      </c>
      <c r="AC74" t="s">
        <v>3898</v>
      </c>
    </row>
    <row r="75" spans="1:29" x14ac:dyDescent="0.25">
      <c r="A75">
        <v>4375</v>
      </c>
      <c r="B75" t="s">
        <v>165</v>
      </c>
      <c r="C75" t="s">
        <v>166</v>
      </c>
      <c r="D75">
        <v>0</v>
      </c>
      <c r="E75">
        <v>0</v>
      </c>
      <c r="F75">
        <v>546619.68999999994</v>
      </c>
      <c r="G75">
        <v>0</v>
      </c>
      <c r="H75">
        <v>76526.759999999995</v>
      </c>
      <c r="I75">
        <v>16398.59</v>
      </c>
      <c r="J75">
        <v>13665.49</v>
      </c>
      <c r="K75">
        <v>0</v>
      </c>
      <c r="L75">
        <v>0</v>
      </c>
      <c r="M75">
        <v>0</v>
      </c>
      <c r="N75">
        <v>132008.66</v>
      </c>
      <c r="O75">
        <v>0</v>
      </c>
      <c r="P75">
        <v>0</v>
      </c>
      <c r="Q75">
        <v>0</v>
      </c>
      <c r="R75">
        <v>308020</v>
      </c>
      <c r="S75" s="2">
        <v>45261</v>
      </c>
      <c r="T75" s="2"/>
      <c r="U75" s="2" t="s">
        <v>31</v>
      </c>
      <c r="V75" s="2">
        <v>2808</v>
      </c>
      <c r="W75">
        <v>0</v>
      </c>
      <c r="X75" t="s">
        <v>551</v>
      </c>
      <c r="Y75">
        <v>0</v>
      </c>
      <c r="Z75" t="s">
        <v>1549</v>
      </c>
      <c r="AA75">
        <v>0</v>
      </c>
      <c r="AB75">
        <v>-0.19</v>
      </c>
      <c r="AC75" t="s">
        <v>4080</v>
      </c>
    </row>
    <row r="76" spans="1:29" x14ac:dyDescent="0.25">
      <c r="A76">
        <v>4379</v>
      </c>
      <c r="B76" t="s">
        <v>2556</v>
      </c>
      <c r="C76" t="s">
        <v>1586</v>
      </c>
      <c r="D76">
        <v>0</v>
      </c>
      <c r="E76">
        <v>0</v>
      </c>
      <c r="F76">
        <v>433365.95</v>
      </c>
      <c r="G76">
        <v>0</v>
      </c>
      <c r="H76">
        <v>60671.23</v>
      </c>
      <c r="I76">
        <v>13000.98</v>
      </c>
      <c r="J76">
        <v>10834.15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348860</v>
      </c>
      <c r="S76" s="2">
        <v>45547</v>
      </c>
      <c r="T76" s="2"/>
      <c r="U76" s="2" t="s">
        <v>80</v>
      </c>
      <c r="V76" s="2">
        <v>105408</v>
      </c>
      <c r="W76">
        <v>0</v>
      </c>
      <c r="X76" t="s">
        <v>551</v>
      </c>
      <c r="Y76">
        <v>0</v>
      </c>
      <c r="Z76" t="s">
        <v>1549</v>
      </c>
      <c r="AA76">
        <v>0</v>
      </c>
      <c r="AB76">
        <v>0.41</v>
      </c>
      <c r="AC76" t="s">
        <v>3919</v>
      </c>
    </row>
    <row r="77" spans="1:29" x14ac:dyDescent="0.25">
      <c r="A77">
        <v>4462</v>
      </c>
      <c r="B77" t="s">
        <v>167</v>
      </c>
      <c r="C77" t="s">
        <v>168</v>
      </c>
      <c r="D77">
        <v>0</v>
      </c>
      <c r="E77">
        <v>0</v>
      </c>
      <c r="F77">
        <v>518528.06</v>
      </c>
      <c r="G77">
        <v>0</v>
      </c>
      <c r="H77">
        <v>72593.929999999993</v>
      </c>
      <c r="I77">
        <v>15555.84</v>
      </c>
      <c r="J77">
        <v>12963.2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417415</v>
      </c>
      <c r="S77" s="2">
        <v>45261</v>
      </c>
      <c r="T77" s="2"/>
      <c r="U77" s="2" t="s">
        <v>31</v>
      </c>
      <c r="V77" s="2">
        <v>112103</v>
      </c>
      <c r="W77">
        <v>0</v>
      </c>
      <c r="X77" t="s">
        <v>551</v>
      </c>
      <c r="Y77">
        <v>0</v>
      </c>
      <c r="Z77" t="s">
        <v>1549</v>
      </c>
      <c r="AA77">
        <v>0</v>
      </c>
      <c r="AB77">
        <v>-0.09</v>
      </c>
      <c r="AC77" t="s">
        <v>3920</v>
      </c>
    </row>
    <row r="78" spans="1:29" x14ac:dyDescent="0.25">
      <c r="A78">
        <v>4553</v>
      </c>
      <c r="B78" t="s">
        <v>169</v>
      </c>
      <c r="C78" t="s">
        <v>170</v>
      </c>
      <c r="D78">
        <v>0</v>
      </c>
      <c r="E78">
        <v>0</v>
      </c>
      <c r="F78">
        <v>515556.06</v>
      </c>
      <c r="G78">
        <v>0</v>
      </c>
      <c r="H78">
        <v>72177.850000000006</v>
      </c>
      <c r="I78">
        <v>15466.68</v>
      </c>
      <c r="J78">
        <v>12888.9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415023</v>
      </c>
      <c r="S78" s="2">
        <v>45261</v>
      </c>
      <c r="T78" s="2"/>
      <c r="U78" s="2" t="s">
        <v>31</v>
      </c>
      <c r="V78" s="2">
        <v>105408</v>
      </c>
      <c r="W78">
        <v>0</v>
      </c>
      <c r="X78" t="s">
        <v>551</v>
      </c>
      <c r="Y78">
        <v>0</v>
      </c>
      <c r="Z78" t="s">
        <v>1549</v>
      </c>
      <c r="AA78">
        <v>0</v>
      </c>
      <c r="AB78">
        <v>0.37</v>
      </c>
      <c r="AC78" t="s">
        <v>3921</v>
      </c>
    </row>
    <row r="79" spans="1:29" x14ac:dyDescent="0.25">
      <c r="A79">
        <v>4647</v>
      </c>
      <c r="B79" t="s">
        <v>172</v>
      </c>
      <c r="C79" t="s">
        <v>173</v>
      </c>
      <c r="D79">
        <v>0</v>
      </c>
      <c r="E79">
        <v>0</v>
      </c>
      <c r="F79">
        <v>250000</v>
      </c>
      <c r="G79">
        <v>0</v>
      </c>
      <c r="H79">
        <v>35000</v>
      </c>
      <c r="I79">
        <v>16901.28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9401.2800000000007</v>
      </c>
      <c r="Q79">
        <v>9401.2800000000007</v>
      </c>
      <c r="R79">
        <v>207500</v>
      </c>
      <c r="S79" s="2">
        <v>43284</v>
      </c>
      <c r="T79" s="2"/>
      <c r="U79" s="2" t="s">
        <v>31</v>
      </c>
      <c r="V79" s="2">
        <v>106302</v>
      </c>
      <c r="W79">
        <v>0</v>
      </c>
      <c r="X79" t="s">
        <v>551</v>
      </c>
      <c r="Y79">
        <v>0</v>
      </c>
      <c r="Z79" t="s">
        <v>43</v>
      </c>
      <c r="AA79">
        <v>0</v>
      </c>
      <c r="AB79">
        <v>0</v>
      </c>
      <c r="AC79" t="s">
        <v>1544</v>
      </c>
    </row>
    <row r="80" spans="1:29" x14ac:dyDescent="0.25">
      <c r="A80">
        <v>4687</v>
      </c>
      <c r="B80" t="s">
        <v>174</v>
      </c>
      <c r="C80" t="s">
        <v>175</v>
      </c>
      <c r="D80">
        <v>0</v>
      </c>
      <c r="E80">
        <v>0</v>
      </c>
      <c r="F80">
        <v>526569.97</v>
      </c>
      <c r="G80">
        <v>0</v>
      </c>
      <c r="H80">
        <v>73719.8</v>
      </c>
      <c r="I80">
        <v>15797.1</v>
      </c>
      <c r="J80">
        <v>13164.25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423889</v>
      </c>
      <c r="S80" s="2">
        <v>44896</v>
      </c>
      <c r="T80" s="2"/>
      <c r="U80" s="2" t="s">
        <v>31</v>
      </c>
      <c r="V80" s="2">
        <v>105408</v>
      </c>
      <c r="W80">
        <v>0</v>
      </c>
      <c r="X80" t="s">
        <v>551</v>
      </c>
      <c r="Y80">
        <v>0</v>
      </c>
      <c r="Z80" t="s">
        <v>1549</v>
      </c>
      <c r="AA80">
        <v>0</v>
      </c>
      <c r="AB80">
        <v>0.18</v>
      </c>
      <c r="AC80" t="s">
        <v>3922</v>
      </c>
    </row>
    <row r="81" spans="1:29" x14ac:dyDescent="0.25">
      <c r="A81">
        <v>4768</v>
      </c>
      <c r="B81" t="s">
        <v>1802</v>
      </c>
      <c r="C81" t="s">
        <v>1588</v>
      </c>
      <c r="D81">
        <v>0</v>
      </c>
      <c r="E81">
        <v>0</v>
      </c>
      <c r="F81">
        <v>519519.93</v>
      </c>
      <c r="G81">
        <v>0</v>
      </c>
      <c r="H81">
        <v>72732.789999999994</v>
      </c>
      <c r="I81">
        <v>15585.6</v>
      </c>
      <c r="J81">
        <v>12988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418214</v>
      </c>
      <c r="S81" s="2">
        <v>45485</v>
      </c>
      <c r="T81" s="2"/>
      <c r="U81" s="2" t="s">
        <v>31</v>
      </c>
      <c r="V81" s="2">
        <v>2501</v>
      </c>
      <c r="W81">
        <v>0</v>
      </c>
      <c r="X81" t="s">
        <v>551</v>
      </c>
      <c r="Y81">
        <v>0</v>
      </c>
      <c r="Z81" t="s">
        <v>1549</v>
      </c>
      <c r="AA81">
        <v>0</v>
      </c>
      <c r="AB81">
        <v>0.46</v>
      </c>
      <c r="AC81" t="s">
        <v>3923</v>
      </c>
    </row>
    <row r="82" spans="1:29" x14ac:dyDescent="0.25">
      <c r="A82">
        <v>4879</v>
      </c>
      <c r="B82" t="s">
        <v>176</v>
      </c>
      <c r="C82" t="s">
        <v>177</v>
      </c>
      <c r="D82">
        <v>0</v>
      </c>
      <c r="E82">
        <v>0</v>
      </c>
      <c r="F82">
        <v>696962.27</v>
      </c>
      <c r="G82">
        <v>0</v>
      </c>
      <c r="H82">
        <v>97574.720000000001</v>
      </c>
      <c r="I82">
        <v>20908.87</v>
      </c>
      <c r="J82">
        <v>17424.060000000001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561055</v>
      </c>
      <c r="S82" s="2">
        <v>45399</v>
      </c>
      <c r="T82" s="2"/>
      <c r="U82" s="2" t="s">
        <v>31</v>
      </c>
      <c r="V82" s="2">
        <v>105408</v>
      </c>
      <c r="W82">
        <v>0</v>
      </c>
      <c r="X82" t="s">
        <v>551</v>
      </c>
      <c r="Y82">
        <v>0</v>
      </c>
      <c r="Z82" t="s">
        <v>1549</v>
      </c>
      <c r="AA82">
        <v>0</v>
      </c>
      <c r="AB82">
        <v>0.38</v>
      </c>
      <c r="AC82" t="s">
        <v>3924</v>
      </c>
    </row>
    <row r="83" spans="1:29" x14ac:dyDescent="0.25">
      <c r="A83">
        <v>4951</v>
      </c>
      <c r="B83" t="s">
        <v>178</v>
      </c>
      <c r="C83" t="s">
        <v>179</v>
      </c>
      <c r="D83">
        <v>0</v>
      </c>
      <c r="E83">
        <v>0</v>
      </c>
      <c r="F83">
        <v>527990.89</v>
      </c>
      <c r="G83">
        <v>0</v>
      </c>
      <c r="H83">
        <v>73918.73</v>
      </c>
      <c r="I83">
        <v>15839.73</v>
      </c>
      <c r="J83">
        <v>13199.77</v>
      </c>
      <c r="K83">
        <v>0</v>
      </c>
      <c r="L83">
        <v>0</v>
      </c>
      <c r="M83">
        <v>0</v>
      </c>
      <c r="N83">
        <v>170013.07</v>
      </c>
      <c r="O83">
        <v>0</v>
      </c>
      <c r="P83">
        <v>0</v>
      </c>
      <c r="Q83">
        <v>0</v>
      </c>
      <c r="R83">
        <v>255020</v>
      </c>
      <c r="S83" s="2">
        <v>45261</v>
      </c>
      <c r="T83" s="2"/>
      <c r="U83" s="2" t="s">
        <v>31</v>
      </c>
      <c r="V83" s="2">
        <v>2808</v>
      </c>
      <c r="W83">
        <v>0</v>
      </c>
      <c r="X83" t="s">
        <v>551</v>
      </c>
      <c r="Y83">
        <v>0</v>
      </c>
      <c r="Z83" t="s">
        <v>1549</v>
      </c>
      <c r="AA83">
        <v>0</v>
      </c>
      <c r="AB83">
        <v>0.41</v>
      </c>
      <c r="AC83" t="s">
        <v>4081</v>
      </c>
    </row>
    <row r="84" spans="1:29" x14ac:dyDescent="0.25">
      <c r="A84">
        <v>4978</v>
      </c>
      <c r="B84" t="s">
        <v>180</v>
      </c>
      <c r="C84" t="s">
        <v>181</v>
      </c>
      <c r="D84">
        <v>0</v>
      </c>
      <c r="E84">
        <v>0</v>
      </c>
      <c r="F84">
        <v>499958.21</v>
      </c>
      <c r="G84">
        <v>0</v>
      </c>
      <c r="H84">
        <v>69994.149999999994</v>
      </c>
      <c r="I84">
        <v>14998.75</v>
      </c>
      <c r="J84">
        <v>12498.96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402466</v>
      </c>
      <c r="S84" s="2">
        <v>45180</v>
      </c>
      <c r="T84" s="2"/>
      <c r="U84" s="2" t="s">
        <v>31</v>
      </c>
      <c r="V84" s="2">
        <v>2808</v>
      </c>
      <c r="W84">
        <v>0</v>
      </c>
      <c r="X84" t="s">
        <v>551</v>
      </c>
      <c r="Y84">
        <v>0</v>
      </c>
      <c r="Z84" t="s">
        <v>1549</v>
      </c>
      <c r="AA84">
        <v>0</v>
      </c>
      <c r="AB84">
        <v>-0.35</v>
      </c>
      <c r="AC84" t="s">
        <v>3925</v>
      </c>
    </row>
    <row r="85" spans="1:29" x14ac:dyDescent="0.25">
      <c r="A85">
        <v>4997</v>
      </c>
      <c r="B85" t="s">
        <v>182</v>
      </c>
      <c r="C85" t="s">
        <v>183</v>
      </c>
      <c r="D85">
        <v>0</v>
      </c>
      <c r="E85">
        <v>0</v>
      </c>
      <c r="F85">
        <v>484087.56</v>
      </c>
      <c r="G85">
        <v>0</v>
      </c>
      <c r="H85">
        <v>67772.259999999995</v>
      </c>
      <c r="I85">
        <v>14522.63</v>
      </c>
      <c r="J85">
        <v>12102.19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389690</v>
      </c>
      <c r="S85" s="2">
        <v>45110</v>
      </c>
      <c r="T85" s="2"/>
      <c r="U85" s="2" t="s">
        <v>31</v>
      </c>
      <c r="V85" s="2">
        <v>3009</v>
      </c>
      <c r="W85">
        <v>0</v>
      </c>
      <c r="X85" t="s">
        <v>551</v>
      </c>
      <c r="Y85">
        <v>0</v>
      </c>
      <c r="Z85" t="s">
        <v>1549</v>
      </c>
      <c r="AA85">
        <v>0</v>
      </c>
      <c r="AB85">
        <v>-0.48</v>
      </c>
      <c r="AC85" t="s">
        <v>3926</v>
      </c>
    </row>
    <row r="86" spans="1:29" x14ac:dyDescent="0.25">
      <c r="A86">
        <v>5007</v>
      </c>
      <c r="B86" t="s">
        <v>184</v>
      </c>
      <c r="C86" t="s">
        <v>185</v>
      </c>
      <c r="D86">
        <v>0</v>
      </c>
      <c r="E86">
        <v>0</v>
      </c>
      <c r="F86">
        <v>744886.81</v>
      </c>
      <c r="G86">
        <v>0</v>
      </c>
      <c r="H86">
        <v>104284.15</v>
      </c>
      <c r="I86">
        <v>22346.6</v>
      </c>
      <c r="J86">
        <v>18622.169999999998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599634</v>
      </c>
      <c r="S86" s="2">
        <v>45002</v>
      </c>
      <c r="T86" s="2"/>
      <c r="U86" s="2" t="s">
        <v>31</v>
      </c>
      <c r="V86" s="2">
        <v>2808</v>
      </c>
      <c r="W86">
        <v>0</v>
      </c>
      <c r="X86" t="s">
        <v>551</v>
      </c>
      <c r="Y86">
        <v>0</v>
      </c>
      <c r="Z86" t="s">
        <v>1549</v>
      </c>
      <c r="AA86">
        <v>0</v>
      </c>
      <c r="AB86">
        <v>0.11</v>
      </c>
      <c r="AC86" t="s">
        <v>3927</v>
      </c>
    </row>
    <row r="87" spans="1:29" x14ac:dyDescent="0.25">
      <c r="A87">
        <v>5012</v>
      </c>
      <c r="B87" t="s">
        <v>186</v>
      </c>
      <c r="C87" t="s">
        <v>187</v>
      </c>
      <c r="D87">
        <v>0</v>
      </c>
      <c r="E87">
        <v>0</v>
      </c>
      <c r="F87">
        <v>1428907.68</v>
      </c>
      <c r="G87">
        <v>0</v>
      </c>
      <c r="H87">
        <v>200047.07</v>
      </c>
      <c r="I87">
        <v>42867.23</v>
      </c>
      <c r="J87">
        <v>35722.69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1150271</v>
      </c>
      <c r="S87" s="2">
        <v>45261</v>
      </c>
      <c r="T87" s="2"/>
      <c r="U87" s="2" t="s">
        <v>31</v>
      </c>
      <c r="V87" s="2">
        <v>105408</v>
      </c>
      <c r="W87">
        <v>0</v>
      </c>
      <c r="X87" t="s">
        <v>551</v>
      </c>
      <c r="Y87">
        <v>0</v>
      </c>
      <c r="Z87" t="s">
        <v>1549</v>
      </c>
      <c r="AA87">
        <v>0</v>
      </c>
      <c r="AB87">
        <v>0.31</v>
      </c>
      <c r="AC87" t="s">
        <v>3928</v>
      </c>
    </row>
    <row r="88" spans="1:29" x14ac:dyDescent="0.25">
      <c r="A88">
        <v>5028</v>
      </c>
      <c r="B88" t="s">
        <v>188</v>
      </c>
      <c r="C88" t="s">
        <v>189</v>
      </c>
      <c r="D88">
        <v>0</v>
      </c>
      <c r="E88">
        <v>0</v>
      </c>
      <c r="F88">
        <v>484087.56</v>
      </c>
      <c r="G88">
        <v>0</v>
      </c>
      <c r="H88">
        <v>67772.259999999995</v>
      </c>
      <c r="I88">
        <v>14522.63</v>
      </c>
      <c r="J88">
        <v>12102.19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389690</v>
      </c>
      <c r="S88" s="2">
        <v>44896</v>
      </c>
      <c r="T88" s="2"/>
      <c r="U88" s="2" t="s">
        <v>31</v>
      </c>
      <c r="V88" s="2">
        <v>3801</v>
      </c>
      <c r="W88">
        <v>0</v>
      </c>
      <c r="X88" t="s">
        <v>551</v>
      </c>
      <c r="Y88">
        <v>0</v>
      </c>
      <c r="Z88" t="s">
        <v>1549</v>
      </c>
      <c r="AA88">
        <v>0</v>
      </c>
      <c r="AB88">
        <v>-0.48</v>
      </c>
      <c r="AC88" t="s">
        <v>3926</v>
      </c>
    </row>
    <row r="89" spans="1:29" x14ac:dyDescent="0.25">
      <c r="A89">
        <v>5044</v>
      </c>
      <c r="B89" t="s">
        <v>190</v>
      </c>
      <c r="C89" t="s">
        <v>191</v>
      </c>
      <c r="D89">
        <v>0</v>
      </c>
      <c r="E89">
        <v>0</v>
      </c>
      <c r="F89">
        <v>439431.24</v>
      </c>
      <c r="G89">
        <v>0</v>
      </c>
      <c r="H89">
        <v>61520.38</v>
      </c>
      <c r="I89">
        <v>13182.94</v>
      </c>
      <c r="J89">
        <v>10985.78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353742</v>
      </c>
      <c r="S89" s="2">
        <v>45261</v>
      </c>
      <c r="T89" s="2"/>
      <c r="U89" s="2" t="s">
        <v>31</v>
      </c>
      <c r="V89" s="2">
        <v>118903</v>
      </c>
      <c r="W89">
        <v>0</v>
      </c>
      <c r="X89" t="s">
        <v>551</v>
      </c>
      <c r="Y89">
        <v>0</v>
      </c>
      <c r="Z89" t="s">
        <v>1572</v>
      </c>
      <c r="AA89">
        <v>0</v>
      </c>
      <c r="AB89">
        <v>-0.14000000000000001</v>
      </c>
      <c r="AC89" t="s">
        <v>3929</v>
      </c>
    </row>
    <row r="90" spans="1:29" x14ac:dyDescent="0.25">
      <c r="A90">
        <v>5077</v>
      </c>
      <c r="B90" t="s">
        <v>192</v>
      </c>
      <c r="C90" t="s">
        <v>193</v>
      </c>
      <c r="D90">
        <v>0</v>
      </c>
      <c r="E90">
        <v>0</v>
      </c>
      <c r="F90">
        <v>511951.06</v>
      </c>
      <c r="G90">
        <v>0</v>
      </c>
      <c r="H90">
        <v>71673.149999999994</v>
      </c>
      <c r="I90">
        <v>15358.53</v>
      </c>
      <c r="J90">
        <v>12798.78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412121</v>
      </c>
      <c r="S90" s="2">
        <v>45261</v>
      </c>
      <c r="T90" s="2"/>
      <c r="U90" s="2" t="s">
        <v>31</v>
      </c>
      <c r="V90" s="2">
        <v>1508</v>
      </c>
      <c r="W90">
        <v>0</v>
      </c>
      <c r="X90" t="s">
        <v>551</v>
      </c>
      <c r="Y90">
        <v>0</v>
      </c>
      <c r="Z90" t="s">
        <v>1549</v>
      </c>
      <c r="AA90">
        <v>0</v>
      </c>
      <c r="AB90">
        <v>0.4</v>
      </c>
      <c r="AC90" t="s">
        <v>3930</v>
      </c>
    </row>
    <row r="91" spans="1:29" x14ac:dyDescent="0.25">
      <c r="A91">
        <v>5094</v>
      </c>
      <c r="B91" t="s">
        <v>1450</v>
      </c>
      <c r="C91" t="s">
        <v>1495</v>
      </c>
      <c r="D91">
        <v>0</v>
      </c>
      <c r="E91">
        <v>0</v>
      </c>
      <c r="F91">
        <v>527618.81000000006</v>
      </c>
      <c r="G91">
        <v>0</v>
      </c>
      <c r="H91">
        <v>73866.63</v>
      </c>
      <c r="I91">
        <v>15828.56</v>
      </c>
      <c r="J91">
        <v>13190.47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424733</v>
      </c>
      <c r="S91" s="2">
        <v>45446</v>
      </c>
      <c r="T91" s="2"/>
      <c r="U91" s="2" t="s">
        <v>31</v>
      </c>
      <c r="V91" s="2">
        <v>105408</v>
      </c>
      <c r="W91">
        <v>0</v>
      </c>
      <c r="X91" t="s">
        <v>551</v>
      </c>
      <c r="Y91">
        <v>0</v>
      </c>
      <c r="Z91" t="s">
        <v>1549</v>
      </c>
      <c r="AA91">
        <v>0</v>
      </c>
      <c r="AB91">
        <v>-0.15</v>
      </c>
      <c r="AC91" t="s">
        <v>3912</v>
      </c>
    </row>
    <row r="92" spans="1:29" x14ac:dyDescent="0.25">
      <c r="A92">
        <v>5156</v>
      </c>
      <c r="B92" t="s">
        <v>194</v>
      </c>
      <c r="C92" t="s">
        <v>195</v>
      </c>
      <c r="D92">
        <v>0</v>
      </c>
      <c r="E92">
        <v>0</v>
      </c>
      <c r="F92">
        <v>573021.02</v>
      </c>
      <c r="G92">
        <v>0</v>
      </c>
      <c r="H92">
        <v>80222.94</v>
      </c>
      <c r="I92">
        <v>17190.63</v>
      </c>
      <c r="J92">
        <v>5730.21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469877</v>
      </c>
      <c r="S92" s="2">
        <v>42476</v>
      </c>
      <c r="T92" s="2"/>
      <c r="U92" s="2" t="s">
        <v>31</v>
      </c>
      <c r="V92" s="2">
        <v>406</v>
      </c>
      <c r="W92">
        <v>0</v>
      </c>
      <c r="X92" t="s">
        <v>551</v>
      </c>
      <c r="Y92">
        <v>0</v>
      </c>
      <c r="Z92" t="s">
        <v>196</v>
      </c>
      <c r="AA92">
        <v>0</v>
      </c>
      <c r="AB92">
        <v>-0.24</v>
      </c>
      <c r="AC92" t="s">
        <v>3931</v>
      </c>
    </row>
    <row r="93" spans="1:29" x14ac:dyDescent="0.25">
      <c r="A93">
        <v>5183</v>
      </c>
      <c r="B93" t="s">
        <v>197</v>
      </c>
      <c r="C93" t="s">
        <v>198</v>
      </c>
      <c r="D93">
        <v>0</v>
      </c>
      <c r="E93">
        <v>0</v>
      </c>
      <c r="F93">
        <v>493528.26</v>
      </c>
      <c r="G93">
        <v>0</v>
      </c>
      <c r="H93">
        <v>69093.960000000006</v>
      </c>
      <c r="I93">
        <v>14805.85</v>
      </c>
      <c r="J93">
        <v>12338.21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397290</v>
      </c>
      <c r="S93" s="2">
        <v>45261</v>
      </c>
      <c r="T93" s="2"/>
      <c r="U93" s="2" t="s">
        <v>31</v>
      </c>
      <c r="V93" s="2">
        <v>126205</v>
      </c>
      <c r="W93">
        <v>0</v>
      </c>
      <c r="X93" t="s">
        <v>551</v>
      </c>
      <c r="Y93">
        <v>0</v>
      </c>
      <c r="Z93" t="s">
        <v>1549</v>
      </c>
      <c r="AA93">
        <v>0</v>
      </c>
      <c r="AB93">
        <v>-0.24</v>
      </c>
      <c r="AC93" t="s">
        <v>3907</v>
      </c>
    </row>
    <row r="94" spans="1:29" x14ac:dyDescent="0.25">
      <c r="A94">
        <v>5206</v>
      </c>
      <c r="B94" t="s">
        <v>2187</v>
      </c>
      <c r="C94" t="s">
        <v>1593</v>
      </c>
      <c r="D94">
        <v>0</v>
      </c>
      <c r="E94">
        <v>0</v>
      </c>
      <c r="F94">
        <v>670012.56000000006</v>
      </c>
      <c r="G94">
        <v>0</v>
      </c>
      <c r="H94">
        <v>93801.76</v>
      </c>
      <c r="I94">
        <v>20100.38</v>
      </c>
      <c r="J94">
        <v>16750.310000000001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539360</v>
      </c>
      <c r="S94" s="2">
        <v>45516</v>
      </c>
      <c r="T94" s="2"/>
      <c r="U94" s="2" t="s">
        <v>31</v>
      </c>
      <c r="V94" s="2">
        <v>2501</v>
      </c>
      <c r="W94">
        <v>0</v>
      </c>
      <c r="X94" t="s">
        <v>551</v>
      </c>
      <c r="Y94">
        <v>0</v>
      </c>
      <c r="Z94" t="s">
        <v>3859</v>
      </c>
      <c r="AA94">
        <v>0</v>
      </c>
      <c r="AB94">
        <v>-0.11</v>
      </c>
      <c r="AC94" t="s">
        <v>3020</v>
      </c>
    </row>
    <row r="95" spans="1:29" x14ac:dyDescent="0.25">
      <c r="A95">
        <v>5217</v>
      </c>
      <c r="B95" t="s">
        <v>201</v>
      </c>
      <c r="C95" t="s">
        <v>202</v>
      </c>
      <c r="D95">
        <v>0</v>
      </c>
      <c r="E95">
        <v>0</v>
      </c>
      <c r="F95">
        <v>557038.44999999995</v>
      </c>
      <c r="G95">
        <v>0</v>
      </c>
      <c r="H95">
        <v>77985.38</v>
      </c>
      <c r="I95">
        <v>16711.150000000001</v>
      </c>
      <c r="J95">
        <v>13925.96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448416</v>
      </c>
      <c r="S95" s="2">
        <v>45261</v>
      </c>
      <c r="T95" s="2"/>
      <c r="U95" s="2" t="s">
        <v>31</v>
      </c>
      <c r="V95" s="2">
        <v>121705</v>
      </c>
      <c r="W95">
        <v>0</v>
      </c>
      <c r="X95" t="s">
        <v>551</v>
      </c>
      <c r="Y95">
        <v>0</v>
      </c>
      <c r="Z95" t="s">
        <v>1549</v>
      </c>
      <c r="AA95">
        <v>0</v>
      </c>
      <c r="AB95">
        <v>0.04</v>
      </c>
      <c r="AC95" t="s">
        <v>3932</v>
      </c>
    </row>
    <row r="96" spans="1:29" x14ac:dyDescent="0.25">
      <c r="A96">
        <v>5222</v>
      </c>
      <c r="B96" t="s">
        <v>203</v>
      </c>
      <c r="C96" t="s">
        <v>204</v>
      </c>
      <c r="D96">
        <v>0</v>
      </c>
      <c r="E96">
        <v>0</v>
      </c>
      <c r="F96">
        <v>502968.96</v>
      </c>
      <c r="G96">
        <v>0</v>
      </c>
      <c r="H96">
        <v>70415.66</v>
      </c>
      <c r="I96">
        <v>15089.07</v>
      </c>
      <c r="J96">
        <v>12574.22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404890</v>
      </c>
      <c r="S96" s="2">
        <v>45261</v>
      </c>
      <c r="T96" s="2"/>
      <c r="U96" s="2" t="s">
        <v>31</v>
      </c>
      <c r="V96" s="2">
        <v>105408</v>
      </c>
      <c r="W96">
        <v>0</v>
      </c>
      <c r="X96" t="s">
        <v>551</v>
      </c>
      <c r="Y96">
        <v>0</v>
      </c>
      <c r="Z96" t="s">
        <v>1549</v>
      </c>
      <c r="AA96">
        <v>0</v>
      </c>
      <c r="AB96">
        <v>-0.01</v>
      </c>
      <c r="AC96" t="s">
        <v>3933</v>
      </c>
    </row>
    <row r="97" spans="1:29" x14ac:dyDescent="0.25">
      <c r="A97">
        <v>5223</v>
      </c>
      <c r="B97" t="s">
        <v>205</v>
      </c>
      <c r="C97" t="s">
        <v>206</v>
      </c>
      <c r="D97">
        <v>0</v>
      </c>
      <c r="E97">
        <v>0</v>
      </c>
      <c r="F97">
        <v>530386.68999999994</v>
      </c>
      <c r="G97">
        <v>0</v>
      </c>
      <c r="H97">
        <v>74254.14</v>
      </c>
      <c r="I97">
        <v>15911.6</v>
      </c>
      <c r="J97">
        <v>13259.67</v>
      </c>
      <c r="K97">
        <v>0</v>
      </c>
      <c r="L97">
        <v>0</v>
      </c>
      <c r="M97">
        <v>0</v>
      </c>
      <c r="N97">
        <v>106740.32</v>
      </c>
      <c r="O97">
        <v>0</v>
      </c>
      <c r="P97">
        <v>0</v>
      </c>
      <c r="Q97">
        <v>0</v>
      </c>
      <c r="R97">
        <v>320221</v>
      </c>
      <c r="S97" s="2">
        <v>45261</v>
      </c>
      <c r="T97" s="2"/>
      <c r="U97" s="2" t="s">
        <v>31</v>
      </c>
      <c r="V97" s="2">
        <v>2808</v>
      </c>
      <c r="W97">
        <v>0</v>
      </c>
      <c r="X97" t="s">
        <v>551</v>
      </c>
      <c r="Y97">
        <v>0</v>
      </c>
      <c r="Z97" t="s">
        <v>1549</v>
      </c>
      <c r="AA97">
        <v>0</v>
      </c>
      <c r="AB97">
        <v>0.04</v>
      </c>
      <c r="AC97" t="s">
        <v>4082</v>
      </c>
    </row>
    <row r="98" spans="1:29" x14ac:dyDescent="0.25">
      <c r="A98">
        <v>5255</v>
      </c>
      <c r="B98" t="s">
        <v>207</v>
      </c>
      <c r="C98" t="s">
        <v>208</v>
      </c>
      <c r="D98">
        <v>0</v>
      </c>
      <c r="E98">
        <v>0</v>
      </c>
      <c r="F98">
        <v>499822.06</v>
      </c>
      <c r="G98">
        <v>0</v>
      </c>
      <c r="H98">
        <v>69975.09</v>
      </c>
      <c r="I98">
        <v>14994.66</v>
      </c>
      <c r="J98">
        <v>12495.55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402357</v>
      </c>
      <c r="S98" s="2">
        <v>45261</v>
      </c>
      <c r="T98" s="2"/>
      <c r="U98" s="2" t="s">
        <v>31</v>
      </c>
      <c r="V98" s="2">
        <v>105408</v>
      </c>
      <c r="W98">
        <v>0</v>
      </c>
      <c r="X98" t="s">
        <v>551</v>
      </c>
      <c r="Y98">
        <v>0</v>
      </c>
      <c r="Z98" t="s">
        <v>1549</v>
      </c>
      <c r="AA98">
        <v>0</v>
      </c>
      <c r="AB98">
        <v>0.24</v>
      </c>
      <c r="AC98" t="s">
        <v>3898</v>
      </c>
    </row>
    <row r="99" spans="1:29" x14ac:dyDescent="0.25">
      <c r="A99">
        <v>5257</v>
      </c>
      <c r="B99" t="s">
        <v>528</v>
      </c>
      <c r="C99" t="s">
        <v>587</v>
      </c>
      <c r="D99">
        <v>0</v>
      </c>
      <c r="E99">
        <v>0</v>
      </c>
      <c r="F99">
        <v>765742.94</v>
      </c>
      <c r="G99">
        <v>0</v>
      </c>
      <c r="H99">
        <v>107204.01</v>
      </c>
      <c r="I99">
        <v>22972.29</v>
      </c>
      <c r="J99">
        <v>19143.57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616423</v>
      </c>
      <c r="S99" s="2">
        <v>45324</v>
      </c>
      <c r="T99" s="2"/>
      <c r="U99" s="2" t="s">
        <v>31</v>
      </c>
      <c r="V99" s="2">
        <v>105408</v>
      </c>
      <c r="W99">
        <v>0</v>
      </c>
      <c r="X99" t="s">
        <v>551</v>
      </c>
      <c r="Y99">
        <v>0</v>
      </c>
      <c r="Z99" t="s">
        <v>1549</v>
      </c>
      <c r="AA99">
        <v>0</v>
      </c>
      <c r="AB99">
        <v>-7.0000000000000007E-2</v>
      </c>
      <c r="AC99" t="s">
        <v>3934</v>
      </c>
    </row>
    <row r="100" spans="1:29" x14ac:dyDescent="0.25">
      <c r="A100">
        <v>5271</v>
      </c>
      <c r="B100" t="s">
        <v>211</v>
      </c>
      <c r="C100" t="s">
        <v>212</v>
      </c>
      <c r="D100">
        <v>0</v>
      </c>
      <c r="E100">
        <v>0</v>
      </c>
      <c r="F100">
        <v>868334.26</v>
      </c>
      <c r="G100">
        <v>0</v>
      </c>
      <c r="H100">
        <v>121566.8</v>
      </c>
      <c r="I100">
        <v>26050.03</v>
      </c>
      <c r="J100">
        <v>21708.36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699009</v>
      </c>
      <c r="S100" s="2">
        <v>45261</v>
      </c>
      <c r="T100" s="2"/>
      <c r="U100" s="2" t="s">
        <v>31</v>
      </c>
      <c r="V100" s="2">
        <v>105408</v>
      </c>
      <c r="W100">
        <v>0</v>
      </c>
      <c r="X100" t="s">
        <v>551</v>
      </c>
      <c r="Y100">
        <v>0</v>
      </c>
      <c r="Z100" t="s">
        <v>1549</v>
      </c>
      <c r="AA100">
        <v>0</v>
      </c>
      <c r="AB100">
        <v>-7.0000000000000007E-2</v>
      </c>
      <c r="AC100" t="s">
        <v>3935</v>
      </c>
    </row>
    <row r="101" spans="1:29" x14ac:dyDescent="0.25">
      <c r="A101">
        <v>5361</v>
      </c>
      <c r="B101" t="s">
        <v>636</v>
      </c>
      <c r="C101" t="s">
        <v>690</v>
      </c>
      <c r="D101">
        <v>0</v>
      </c>
      <c r="E101">
        <v>0</v>
      </c>
      <c r="F101">
        <v>519926.85</v>
      </c>
      <c r="G101">
        <v>0</v>
      </c>
      <c r="H101">
        <v>72789.759999999995</v>
      </c>
      <c r="I101">
        <v>15597.81</v>
      </c>
      <c r="J101">
        <v>12998.17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418541</v>
      </c>
      <c r="S101" s="2">
        <v>45390</v>
      </c>
      <c r="T101" s="2"/>
      <c r="U101" s="2" t="s">
        <v>31</v>
      </c>
      <c r="V101" s="2">
        <v>2808</v>
      </c>
      <c r="W101">
        <v>0</v>
      </c>
      <c r="X101" t="s">
        <v>551</v>
      </c>
      <c r="Y101">
        <v>0</v>
      </c>
      <c r="Z101" t="s">
        <v>1549</v>
      </c>
      <c r="AA101">
        <v>0</v>
      </c>
      <c r="AB101">
        <v>-0.11</v>
      </c>
      <c r="AC101" t="s">
        <v>3936</v>
      </c>
    </row>
    <row r="102" spans="1:29" x14ac:dyDescent="0.25">
      <c r="A102">
        <v>5448</v>
      </c>
      <c r="B102" t="s">
        <v>217</v>
      </c>
      <c r="C102" t="s">
        <v>218</v>
      </c>
      <c r="D102">
        <v>0</v>
      </c>
      <c r="E102">
        <v>0</v>
      </c>
      <c r="F102">
        <v>1255480.95</v>
      </c>
      <c r="G102">
        <v>0</v>
      </c>
      <c r="H102">
        <v>175767.33</v>
      </c>
      <c r="I102">
        <v>37664.43</v>
      </c>
      <c r="J102">
        <v>31387.02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1010662</v>
      </c>
      <c r="S102" s="2">
        <v>45152</v>
      </c>
      <c r="T102" s="2"/>
      <c r="U102" s="2" t="s">
        <v>31</v>
      </c>
      <c r="V102" s="2">
        <v>2808</v>
      </c>
      <c r="W102">
        <v>0</v>
      </c>
      <c r="X102" t="s">
        <v>551</v>
      </c>
      <c r="Y102">
        <v>0</v>
      </c>
      <c r="Z102" t="s">
        <v>1549</v>
      </c>
      <c r="AA102">
        <v>0</v>
      </c>
      <c r="AB102">
        <v>-0.17</v>
      </c>
      <c r="AC102" t="s">
        <v>3937</v>
      </c>
    </row>
    <row r="103" spans="1:29" x14ac:dyDescent="0.25">
      <c r="A103">
        <v>5452</v>
      </c>
      <c r="B103" t="s">
        <v>219</v>
      </c>
      <c r="C103" t="s">
        <v>220</v>
      </c>
      <c r="D103">
        <v>0</v>
      </c>
      <c r="E103">
        <v>0</v>
      </c>
      <c r="F103">
        <v>744875.68</v>
      </c>
      <c r="G103">
        <v>0</v>
      </c>
      <c r="H103">
        <v>104282.59</v>
      </c>
      <c r="I103">
        <v>22346.27</v>
      </c>
      <c r="J103">
        <v>18621.89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599625</v>
      </c>
      <c r="S103" s="2">
        <v>45293</v>
      </c>
      <c r="T103" s="2"/>
      <c r="U103" s="2" t="s">
        <v>31</v>
      </c>
      <c r="V103" s="2">
        <v>105408</v>
      </c>
      <c r="W103">
        <v>0</v>
      </c>
      <c r="X103" t="s">
        <v>551</v>
      </c>
      <c r="Y103">
        <v>0</v>
      </c>
      <c r="Z103" t="s">
        <v>1549</v>
      </c>
      <c r="AA103">
        <v>0</v>
      </c>
      <c r="AB103">
        <v>7.0000000000000007E-2</v>
      </c>
      <c r="AC103" t="s">
        <v>3893</v>
      </c>
    </row>
    <row r="104" spans="1:29" x14ac:dyDescent="0.25">
      <c r="A104">
        <v>5511</v>
      </c>
      <c r="B104" t="s">
        <v>221</v>
      </c>
      <c r="C104" t="s">
        <v>222</v>
      </c>
      <c r="D104">
        <v>0</v>
      </c>
      <c r="E104">
        <v>0</v>
      </c>
      <c r="F104">
        <v>483274.35</v>
      </c>
      <c r="G104">
        <v>0</v>
      </c>
      <c r="H104">
        <v>67658.41</v>
      </c>
      <c r="I104">
        <v>14498.23</v>
      </c>
      <c r="J104">
        <v>12081.86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389036</v>
      </c>
      <c r="S104" s="2">
        <v>45497</v>
      </c>
      <c r="T104" s="2"/>
      <c r="U104" s="2" t="s">
        <v>31</v>
      </c>
      <c r="V104" s="2">
        <v>110206</v>
      </c>
      <c r="W104">
        <v>0</v>
      </c>
      <c r="X104" t="s">
        <v>551</v>
      </c>
      <c r="Y104">
        <v>0</v>
      </c>
      <c r="Z104" t="s">
        <v>1549</v>
      </c>
      <c r="AA104">
        <v>0</v>
      </c>
      <c r="AB104">
        <v>0.15</v>
      </c>
      <c r="AC104" t="s">
        <v>3938</v>
      </c>
    </row>
    <row r="105" spans="1:29" x14ac:dyDescent="0.25">
      <c r="A105">
        <v>5524</v>
      </c>
      <c r="B105" t="s">
        <v>3391</v>
      </c>
      <c r="C105" t="s">
        <v>1596</v>
      </c>
      <c r="D105">
        <v>0</v>
      </c>
      <c r="E105">
        <v>0</v>
      </c>
      <c r="F105">
        <v>23356.77</v>
      </c>
      <c r="G105">
        <v>0</v>
      </c>
      <c r="H105">
        <v>3269.94</v>
      </c>
      <c r="I105">
        <v>700.7</v>
      </c>
      <c r="J105">
        <v>583.91999999999996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18802</v>
      </c>
      <c r="S105" s="2">
        <v>45618</v>
      </c>
      <c r="T105" s="2"/>
      <c r="U105" s="2" t="s">
        <v>31</v>
      </c>
      <c r="V105" s="2">
        <v>100106</v>
      </c>
      <c r="W105">
        <v>0</v>
      </c>
      <c r="X105" t="s">
        <v>551</v>
      </c>
      <c r="Y105">
        <v>0</v>
      </c>
      <c r="Z105" t="s">
        <v>1549</v>
      </c>
      <c r="AA105">
        <v>0</v>
      </c>
      <c r="AB105">
        <v>-0.21</v>
      </c>
      <c r="AC105" t="s">
        <v>3939</v>
      </c>
    </row>
    <row r="106" spans="1:29" x14ac:dyDescent="0.25">
      <c r="A106">
        <v>5656</v>
      </c>
      <c r="B106" t="s">
        <v>223</v>
      </c>
      <c r="C106" t="s">
        <v>224</v>
      </c>
      <c r="D106">
        <v>0</v>
      </c>
      <c r="E106">
        <v>0</v>
      </c>
      <c r="F106">
        <v>484087.56</v>
      </c>
      <c r="G106">
        <v>0</v>
      </c>
      <c r="H106">
        <v>67772.259999999995</v>
      </c>
      <c r="I106">
        <v>14522.63</v>
      </c>
      <c r="J106">
        <v>12102.19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389690</v>
      </c>
      <c r="S106" s="2">
        <v>45261</v>
      </c>
      <c r="T106" s="2"/>
      <c r="U106" s="2" t="s">
        <v>31</v>
      </c>
      <c r="V106" s="2">
        <v>105408</v>
      </c>
      <c r="W106">
        <v>0</v>
      </c>
      <c r="X106" t="s">
        <v>551</v>
      </c>
      <c r="Y106">
        <v>0</v>
      </c>
      <c r="Z106" t="s">
        <v>1549</v>
      </c>
      <c r="AA106">
        <v>0</v>
      </c>
      <c r="AB106">
        <v>-0.48</v>
      </c>
      <c r="AC106" t="s">
        <v>3926</v>
      </c>
    </row>
    <row r="107" spans="1:29" x14ac:dyDescent="0.25">
      <c r="A107">
        <v>5716</v>
      </c>
      <c r="B107" t="s">
        <v>229</v>
      </c>
      <c r="C107" t="s">
        <v>230</v>
      </c>
      <c r="D107">
        <v>0</v>
      </c>
      <c r="E107">
        <v>0</v>
      </c>
      <c r="F107">
        <v>560751.23</v>
      </c>
      <c r="G107">
        <v>0</v>
      </c>
      <c r="H107">
        <v>78505.179999999993</v>
      </c>
      <c r="I107">
        <v>16822.54</v>
      </c>
      <c r="J107">
        <v>14018.78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451405</v>
      </c>
      <c r="S107" s="2">
        <v>45026</v>
      </c>
      <c r="T107" s="2"/>
      <c r="U107" s="2" t="s">
        <v>31</v>
      </c>
      <c r="V107" s="2">
        <v>105408</v>
      </c>
      <c r="W107">
        <v>0</v>
      </c>
      <c r="X107" t="s">
        <v>551</v>
      </c>
      <c r="Y107">
        <v>0</v>
      </c>
      <c r="Z107" t="s">
        <v>1549</v>
      </c>
      <c r="AA107">
        <v>0</v>
      </c>
      <c r="AB107">
        <v>0.27</v>
      </c>
      <c r="AC107" t="s">
        <v>3940</v>
      </c>
    </row>
    <row r="108" spans="1:29" x14ac:dyDescent="0.25">
      <c r="A108">
        <v>5728</v>
      </c>
      <c r="B108" t="s">
        <v>1446</v>
      </c>
      <c r="C108" t="s">
        <v>1497</v>
      </c>
      <c r="D108">
        <v>0</v>
      </c>
      <c r="E108">
        <v>0</v>
      </c>
      <c r="F108">
        <v>596903.46</v>
      </c>
      <c r="G108">
        <v>0</v>
      </c>
      <c r="H108">
        <v>83566.48</v>
      </c>
      <c r="I108">
        <v>17907.099999999999</v>
      </c>
      <c r="J108">
        <v>14922.59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480507</v>
      </c>
      <c r="S108" s="2">
        <v>45446</v>
      </c>
      <c r="T108" s="2"/>
      <c r="U108" s="2" t="s">
        <v>31</v>
      </c>
      <c r="V108" s="2">
        <v>105408</v>
      </c>
      <c r="W108">
        <v>0</v>
      </c>
      <c r="X108" t="s">
        <v>551</v>
      </c>
      <c r="Y108">
        <v>0</v>
      </c>
      <c r="Z108" t="s">
        <v>3859</v>
      </c>
      <c r="AA108">
        <v>0</v>
      </c>
      <c r="AB108">
        <v>-0.28999999999999998</v>
      </c>
      <c r="AC108" t="s">
        <v>3941</v>
      </c>
    </row>
    <row r="109" spans="1:29" x14ac:dyDescent="0.25">
      <c r="A109">
        <v>5788</v>
      </c>
      <c r="B109" t="s">
        <v>231</v>
      </c>
      <c r="C109" t="s">
        <v>232</v>
      </c>
      <c r="D109">
        <v>0</v>
      </c>
      <c r="E109">
        <v>0</v>
      </c>
      <c r="F109">
        <v>531514.36</v>
      </c>
      <c r="G109">
        <v>0</v>
      </c>
      <c r="H109">
        <v>74412.009999999995</v>
      </c>
      <c r="I109">
        <v>15945.43</v>
      </c>
      <c r="J109">
        <v>13287.86</v>
      </c>
      <c r="K109">
        <v>0</v>
      </c>
      <c r="L109">
        <v>0</v>
      </c>
      <c r="M109">
        <v>0</v>
      </c>
      <c r="N109">
        <v>106967.27</v>
      </c>
      <c r="O109">
        <v>0</v>
      </c>
      <c r="P109">
        <v>0</v>
      </c>
      <c r="Q109">
        <v>0</v>
      </c>
      <c r="R109">
        <v>320902</v>
      </c>
      <c r="S109" s="2">
        <v>45110</v>
      </c>
      <c r="T109" s="2"/>
      <c r="U109" s="2" t="s">
        <v>31</v>
      </c>
      <c r="V109" s="2">
        <v>105408</v>
      </c>
      <c r="W109">
        <v>0</v>
      </c>
      <c r="X109" t="s">
        <v>551</v>
      </c>
      <c r="Y109">
        <v>0</v>
      </c>
      <c r="Z109" t="s">
        <v>1549</v>
      </c>
      <c r="AA109">
        <v>0</v>
      </c>
      <c r="AB109">
        <v>0.21</v>
      </c>
      <c r="AC109" t="s">
        <v>4083</v>
      </c>
    </row>
    <row r="110" spans="1:29" x14ac:dyDescent="0.25">
      <c r="A110">
        <v>5831</v>
      </c>
      <c r="B110" t="s">
        <v>235</v>
      </c>
      <c r="C110" t="s">
        <v>236</v>
      </c>
      <c r="D110">
        <v>0</v>
      </c>
      <c r="E110">
        <v>0</v>
      </c>
      <c r="F110">
        <v>782364.23</v>
      </c>
      <c r="G110">
        <v>0</v>
      </c>
      <c r="H110">
        <v>109531</v>
      </c>
      <c r="I110">
        <v>23470.93</v>
      </c>
      <c r="J110">
        <v>19559.11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629803</v>
      </c>
      <c r="S110" s="2">
        <v>45261</v>
      </c>
      <c r="T110" s="2"/>
      <c r="U110" s="2" t="s">
        <v>31</v>
      </c>
      <c r="V110" s="2">
        <v>105408</v>
      </c>
      <c r="W110">
        <v>0</v>
      </c>
      <c r="X110" t="s">
        <v>551</v>
      </c>
      <c r="Y110">
        <v>0</v>
      </c>
      <c r="Z110" t="s">
        <v>1549</v>
      </c>
      <c r="AA110">
        <v>0</v>
      </c>
      <c r="AB110">
        <v>-0.19</v>
      </c>
      <c r="AC110" t="s">
        <v>3942</v>
      </c>
    </row>
    <row r="111" spans="1:29" x14ac:dyDescent="0.25">
      <c r="A111">
        <v>5853</v>
      </c>
      <c r="B111" t="s">
        <v>694</v>
      </c>
      <c r="C111" t="s">
        <v>695</v>
      </c>
      <c r="D111">
        <v>0</v>
      </c>
      <c r="E111">
        <v>0</v>
      </c>
      <c r="F111">
        <v>1243819.56</v>
      </c>
      <c r="G111">
        <v>0</v>
      </c>
      <c r="H111">
        <v>174134.74</v>
      </c>
      <c r="I111">
        <v>37314.589999999997</v>
      </c>
      <c r="J111">
        <v>31095.49</v>
      </c>
      <c r="K111">
        <v>0</v>
      </c>
      <c r="L111">
        <v>0</v>
      </c>
      <c r="M111">
        <v>0</v>
      </c>
      <c r="N111">
        <v>300382.43</v>
      </c>
      <c r="O111">
        <v>0</v>
      </c>
      <c r="P111">
        <v>0</v>
      </c>
      <c r="Q111">
        <v>0</v>
      </c>
      <c r="R111">
        <v>700892</v>
      </c>
      <c r="S111" s="2">
        <v>45419</v>
      </c>
      <c r="T111" s="2"/>
      <c r="U111" s="2" t="s">
        <v>31</v>
      </c>
      <c r="V111" s="2">
        <v>110206</v>
      </c>
      <c r="W111">
        <v>0</v>
      </c>
      <c r="X111" t="s">
        <v>551</v>
      </c>
      <c r="Y111">
        <v>0</v>
      </c>
      <c r="Z111" t="s">
        <v>1549</v>
      </c>
      <c r="AA111">
        <v>0</v>
      </c>
      <c r="AB111">
        <v>-0.31</v>
      </c>
      <c r="AC111" t="s">
        <v>4084</v>
      </c>
    </row>
    <row r="112" spans="1:29" x14ac:dyDescent="0.25">
      <c r="A112">
        <v>5966</v>
      </c>
      <c r="B112" t="s">
        <v>244</v>
      </c>
      <c r="C112" t="s">
        <v>245</v>
      </c>
      <c r="D112">
        <v>0</v>
      </c>
      <c r="E112">
        <v>0</v>
      </c>
      <c r="F112">
        <v>1270354.95</v>
      </c>
      <c r="G112">
        <v>0</v>
      </c>
      <c r="H112">
        <v>177849.69</v>
      </c>
      <c r="I112">
        <v>38110.65</v>
      </c>
      <c r="J112">
        <v>31758.87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1022636</v>
      </c>
      <c r="S112" s="2">
        <v>45261</v>
      </c>
      <c r="T112" s="2"/>
      <c r="U112" s="2" t="s">
        <v>31</v>
      </c>
      <c r="V112" s="2">
        <v>121705</v>
      </c>
      <c r="W112">
        <v>0</v>
      </c>
      <c r="X112" t="s">
        <v>551</v>
      </c>
      <c r="Y112">
        <v>0</v>
      </c>
      <c r="Z112" t="s">
        <v>1549</v>
      </c>
      <c r="AA112">
        <v>0</v>
      </c>
      <c r="AB112">
        <v>0.26</v>
      </c>
      <c r="AC112" t="s">
        <v>3943</v>
      </c>
    </row>
    <row r="113" spans="1:29" x14ac:dyDescent="0.25">
      <c r="A113">
        <v>6109</v>
      </c>
      <c r="B113" t="s">
        <v>248</v>
      </c>
      <c r="C113" t="s">
        <v>249</v>
      </c>
      <c r="D113">
        <v>0</v>
      </c>
      <c r="E113">
        <v>0</v>
      </c>
      <c r="F113">
        <v>515905.89</v>
      </c>
      <c r="G113">
        <v>0</v>
      </c>
      <c r="H113">
        <v>72226.83</v>
      </c>
      <c r="I113">
        <v>15477.18</v>
      </c>
      <c r="J113">
        <v>12897.65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415304</v>
      </c>
      <c r="S113" s="2">
        <v>45261</v>
      </c>
      <c r="T113" s="2"/>
      <c r="U113" s="2" t="s">
        <v>31</v>
      </c>
      <c r="V113" s="2">
        <v>2808</v>
      </c>
      <c r="W113">
        <v>0</v>
      </c>
      <c r="X113" t="s">
        <v>551</v>
      </c>
      <c r="Y113">
        <v>0</v>
      </c>
      <c r="Z113" t="s">
        <v>1549</v>
      </c>
      <c r="AA113">
        <v>0</v>
      </c>
      <c r="AB113">
        <v>-0.23</v>
      </c>
      <c r="AC113" t="s">
        <v>3944</v>
      </c>
    </row>
    <row r="114" spans="1:29" x14ac:dyDescent="0.25">
      <c r="A114">
        <v>6132</v>
      </c>
      <c r="B114" t="s">
        <v>250</v>
      </c>
      <c r="C114" t="s">
        <v>251</v>
      </c>
      <c r="D114">
        <v>0</v>
      </c>
      <c r="E114">
        <v>0</v>
      </c>
      <c r="F114">
        <v>530066.19999999995</v>
      </c>
      <c r="G114">
        <v>0</v>
      </c>
      <c r="H114">
        <v>74209.27</v>
      </c>
      <c r="I114">
        <v>15901.99</v>
      </c>
      <c r="J114">
        <v>13251.66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426703</v>
      </c>
      <c r="S114" s="2">
        <v>45261</v>
      </c>
      <c r="T114" s="2"/>
      <c r="U114" s="2" t="s">
        <v>31</v>
      </c>
      <c r="V114" s="2">
        <v>105408</v>
      </c>
      <c r="W114">
        <v>0</v>
      </c>
      <c r="X114" t="s">
        <v>551</v>
      </c>
      <c r="Y114">
        <v>0</v>
      </c>
      <c r="Z114" t="s">
        <v>1549</v>
      </c>
      <c r="AA114">
        <v>0</v>
      </c>
      <c r="AB114">
        <v>-0.28000000000000003</v>
      </c>
      <c r="AC114" t="s">
        <v>3945</v>
      </c>
    </row>
    <row r="115" spans="1:29" x14ac:dyDescent="0.25">
      <c r="A115">
        <v>6154</v>
      </c>
      <c r="B115" t="s">
        <v>254</v>
      </c>
      <c r="C115" t="s">
        <v>255</v>
      </c>
      <c r="D115">
        <v>0</v>
      </c>
      <c r="E115">
        <v>0</v>
      </c>
      <c r="F115">
        <v>859976.41</v>
      </c>
      <c r="G115">
        <v>0</v>
      </c>
      <c r="H115">
        <v>120396.7</v>
      </c>
      <c r="I115">
        <v>25799.29</v>
      </c>
      <c r="J115">
        <v>21499.41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692281</v>
      </c>
      <c r="S115" s="2">
        <v>45166</v>
      </c>
      <c r="T115" s="2"/>
      <c r="U115" s="2" t="s">
        <v>31</v>
      </c>
      <c r="V115" s="2">
        <v>2808</v>
      </c>
      <c r="W115">
        <v>0</v>
      </c>
      <c r="X115" t="s">
        <v>551</v>
      </c>
      <c r="Y115">
        <v>0</v>
      </c>
      <c r="Z115" t="s">
        <v>1549</v>
      </c>
      <c r="AA115">
        <v>0</v>
      </c>
      <c r="AB115">
        <v>-0.01</v>
      </c>
      <c r="AC115" t="s">
        <v>3886</v>
      </c>
    </row>
    <row r="116" spans="1:29" x14ac:dyDescent="0.25">
      <c r="A116">
        <v>6156</v>
      </c>
      <c r="B116" t="s">
        <v>256</v>
      </c>
      <c r="C116" t="s">
        <v>257</v>
      </c>
      <c r="D116">
        <v>0</v>
      </c>
      <c r="E116">
        <v>0</v>
      </c>
      <c r="F116">
        <v>510311.23</v>
      </c>
      <c r="G116">
        <v>0</v>
      </c>
      <c r="H116">
        <v>71443.58</v>
      </c>
      <c r="I116">
        <v>15309.34</v>
      </c>
      <c r="J116">
        <v>12757.78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410801</v>
      </c>
      <c r="S116" s="2">
        <v>45252</v>
      </c>
      <c r="T116" s="2"/>
      <c r="U116" s="2" t="s">
        <v>31</v>
      </c>
      <c r="V116" s="2">
        <v>105408</v>
      </c>
      <c r="W116">
        <v>0</v>
      </c>
      <c r="X116" t="s">
        <v>551</v>
      </c>
      <c r="Y116">
        <v>0</v>
      </c>
      <c r="Z116" t="s">
        <v>1549</v>
      </c>
      <c r="AA116">
        <v>0</v>
      </c>
      <c r="AB116">
        <v>0.47</v>
      </c>
      <c r="AC116" t="s">
        <v>3946</v>
      </c>
    </row>
    <row r="117" spans="1:29" x14ac:dyDescent="0.25">
      <c r="A117">
        <v>6162</v>
      </c>
      <c r="B117" t="s">
        <v>258</v>
      </c>
      <c r="C117" t="s">
        <v>259</v>
      </c>
      <c r="D117">
        <v>0</v>
      </c>
      <c r="E117">
        <v>0</v>
      </c>
      <c r="F117">
        <v>457163.22</v>
      </c>
      <c r="G117">
        <v>0</v>
      </c>
      <c r="H117">
        <v>64002.85</v>
      </c>
      <c r="I117">
        <v>13714.9</v>
      </c>
      <c r="J117">
        <v>11429.08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368016</v>
      </c>
      <c r="S117" s="2">
        <v>45261</v>
      </c>
      <c r="T117" s="2"/>
      <c r="U117" s="2" t="s">
        <v>31</v>
      </c>
      <c r="V117" s="2">
        <v>2808</v>
      </c>
      <c r="W117">
        <v>0</v>
      </c>
      <c r="X117" t="s">
        <v>551</v>
      </c>
      <c r="Y117">
        <v>0</v>
      </c>
      <c r="Z117" t="s">
        <v>1572</v>
      </c>
      <c r="AA117">
        <v>0</v>
      </c>
      <c r="AB117">
        <v>-0.39</v>
      </c>
      <c r="AC117" t="s">
        <v>3947</v>
      </c>
    </row>
    <row r="118" spans="1:29" x14ac:dyDescent="0.25">
      <c r="A118">
        <v>6198</v>
      </c>
      <c r="B118" t="s">
        <v>260</v>
      </c>
      <c r="C118" t="s">
        <v>261</v>
      </c>
      <c r="D118">
        <v>0</v>
      </c>
      <c r="E118">
        <v>0</v>
      </c>
      <c r="F118">
        <v>430836.28</v>
      </c>
      <c r="G118">
        <v>0</v>
      </c>
      <c r="H118">
        <v>60317.08</v>
      </c>
      <c r="I118">
        <v>12925.09</v>
      </c>
      <c r="J118">
        <v>10770.91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346823</v>
      </c>
      <c r="S118" s="2">
        <v>45261</v>
      </c>
      <c r="T118" s="2"/>
      <c r="U118" s="2" t="s">
        <v>31</v>
      </c>
      <c r="V118" s="2">
        <v>105408</v>
      </c>
      <c r="W118">
        <v>0</v>
      </c>
      <c r="X118" t="s">
        <v>551</v>
      </c>
      <c r="Y118">
        <v>0</v>
      </c>
      <c r="Z118" t="s">
        <v>1572</v>
      </c>
      <c r="AA118">
        <v>0</v>
      </c>
      <c r="AB118">
        <v>-0.2</v>
      </c>
      <c r="AC118" t="s">
        <v>3948</v>
      </c>
    </row>
    <row r="119" spans="1:29" x14ac:dyDescent="0.25">
      <c r="A119">
        <v>6232</v>
      </c>
      <c r="B119" t="s">
        <v>262</v>
      </c>
      <c r="C119" t="s">
        <v>263</v>
      </c>
      <c r="D119">
        <v>0</v>
      </c>
      <c r="E119">
        <v>0</v>
      </c>
      <c r="F119">
        <v>474895.22</v>
      </c>
      <c r="G119">
        <v>0</v>
      </c>
      <c r="H119">
        <v>66485.33</v>
      </c>
      <c r="I119">
        <v>15771.49</v>
      </c>
      <c r="J119">
        <v>11872.38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1524.63</v>
      </c>
      <c r="Q119">
        <v>1524.63</v>
      </c>
      <c r="R119">
        <v>382291</v>
      </c>
      <c r="S119" s="2">
        <v>45160</v>
      </c>
      <c r="T119" s="2"/>
      <c r="U119" s="2" t="s">
        <v>31</v>
      </c>
      <c r="V119" s="2">
        <v>105408</v>
      </c>
      <c r="W119">
        <v>0</v>
      </c>
      <c r="X119" t="s">
        <v>551</v>
      </c>
      <c r="Y119">
        <v>0</v>
      </c>
      <c r="Z119" t="s">
        <v>1572</v>
      </c>
      <c r="AA119">
        <v>0</v>
      </c>
      <c r="AB119">
        <v>0.35</v>
      </c>
      <c r="AC119" t="s">
        <v>3949</v>
      </c>
    </row>
    <row r="120" spans="1:29" x14ac:dyDescent="0.25">
      <c r="A120">
        <v>6277</v>
      </c>
      <c r="B120" t="s">
        <v>529</v>
      </c>
      <c r="C120" t="s">
        <v>588</v>
      </c>
      <c r="D120">
        <v>0</v>
      </c>
      <c r="E120">
        <v>0</v>
      </c>
      <c r="F120">
        <v>521024.25</v>
      </c>
      <c r="G120">
        <v>0</v>
      </c>
      <c r="H120">
        <v>72943.399999999994</v>
      </c>
      <c r="I120">
        <v>15630.73</v>
      </c>
      <c r="J120">
        <v>13025.61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419425</v>
      </c>
      <c r="S120" s="2">
        <v>45330</v>
      </c>
      <c r="T120" s="2"/>
      <c r="U120" s="2" t="s">
        <v>31</v>
      </c>
      <c r="V120" s="2">
        <v>2808</v>
      </c>
      <c r="W120">
        <v>0</v>
      </c>
      <c r="X120" t="s">
        <v>551</v>
      </c>
      <c r="Y120">
        <v>0</v>
      </c>
      <c r="Z120" t="s">
        <v>1549</v>
      </c>
      <c r="AA120">
        <v>0</v>
      </c>
      <c r="AB120">
        <v>0.49</v>
      </c>
      <c r="AC120" t="s">
        <v>3950</v>
      </c>
    </row>
    <row r="121" spans="1:29" x14ac:dyDescent="0.25">
      <c r="A121">
        <v>6293</v>
      </c>
      <c r="B121" t="s">
        <v>266</v>
      </c>
      <c r="C121" t="s">
        <v>267</v>
      </c>
      <c r="D121">
        <v>0</v>
      </c>
      <c r="E121">
        <v>0</v>
      </c>
      <c r="F121">
        <v>1264627.54</v>
      </c>
      <c r="G121">
        <v>0</v>
      </c>
      <c r="H121">
        <v>177047.86</v>
      </c>
      <c r="I121">
        <v>37938.83</v>
      </c>
      <c r="J121">
        <v>31615.69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1018025</v>
      </c>
      <c r="S121" s="2">
        <v>45147</v>
      </c>
      <c r="T121" s="2"/>
      <c r="U121" s="2" t="s">
        <v>31</v>
      </c>
      <c r="V121" s="2">
        <v>2808</v>
      </c>
      <c r="W121">
        <v>0</v>
      </c>
      <c r="X121" t="s">
        <v>551</v>
      </c>
      <c r="Y121">
        <v>0</v>
      </c>
      <c r="Z121" t="s">
        <v>1549</v>
      </c>
      <c r="AA121">
        <v>0</v>
      </c>
      <c r="AB121">
        <v>-0.16</v>
      </c>
      <c r="AC121" t="s">
        <v>3951</v>
      </c>
    </row>
    <row r="122" spans="1:29" x14ac:dyDescent="0.25">
      <c r="A122">
        <v>6306</v>
      </c>
      <c r="B122" t="s">
        <v>270</v>
      </c>
      <c r="C122" t="s">
        <v>271</v>
      </c>
      <c r="D122">
        <v>0</v>
      </c>
      <c r="E122">
        <v>0</v>
      </c>
      <c r="F122">
        <v>609847.14</v>
      </c>
      <c r="G122">
        <v>0</v>
      </c>
      <c r="H122">
        <v>85378.6</v>
      </c>
      <c r="I122">
        <v>18295.41</v>
      </c>
      <c r="J122">
        <v>15246.18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490927</v>
      </c>
      <c r="S122" s="2">
        <v>45110</v>
      </c>
      <c r="T122" s="2"/>
      <c r="U122" s="2" t="s">
        <v>31</v>
      </c>
      <c r="V122" s="2">
        <v>2808</v>
      </c>
      <c r="W122">
        <v>0</v>
      </c>
      <c r="X122" t="s">
        <v>551</v>
      </c>
      <c r="Y122">
        <v>0</v>
      </c>
      <c r="Z122" t="s">
        <v>1572</v>
      </c>
      <c r="AA122">
        <v>0</v>
      </c>
      <c r="AB122">
        <v>0.05</v>
      </c>
      <c r="AC122" t="s">
        <v>3952</v>
      </c>
    </row>
    <row r="123" spans="1:29" x14ac:dyDescent="0.25">
      <c r="A123">
        <v>6322</v>
      </c>
      <c r="B123" t="s">
        <v>272</v>
      </c>
      <c r="C123" t="s">
        <v>273</v>
      </c>
      <c r="D123">
        <v>0</v>
      </c>
      <c r="E123">
        <v>0</v>
      </c>
      <c r="F123">
        <v>509611.59</v>
      </c>
      <c r="G123">
        <v>0</v>
      </c>
      <c r="H123">
        <v>71345.62</v>
      </c>
      <c r="I123">
        <v>15288.35</v>
      </c>
      <c r="J123">
        <v>12740.29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410237</v>
      </c>
      <c r="S123" s="2">
        <v>45261</v>
      </c>
      <c r="T123" s="2"/>
      <c r="U123" s="2" t="s">
        <v>31</v>
      </c>
      <c r="V123" s="2">
        <v>110206</v>
      </c>
      <c r="W123">
        <v>0</v>
      </c>
      <c r="X123" t="s">
        <v>551</v>
      </c>
      <c r="Y123">
        <v>0</v>
      </c>
      <c r="Z123" t="s">
        <v>1549</v>
      </c>
      <c r="AA123">
        <v>0</v>
      </c>
      <c r="AB123">
        <v>-0.33</v>
      </c>
      <c r="AC123" t="s">
        <v>3953</v>
      </c>
    </row>
    <row r="124" spans="1:29" x14ac:dyDescent="0.25">
      <c r="A124">
        <v>6341</v>
      </c>
      <c r="B124" t="s">
        <v>274</v>
      </c>
      <c r="C124" t="s">
        <v>275</v>
      </c>
      <c r="D124">
        <v>0</v>
      </c>
      <c r="E124">
        <v>0</v>
      </c>
      <c r="F124">
        <v>519926.85</v>
      </c>
      <c r="G124">
        <v>0</v>
      </c>
      <c r="H124">
        <v>72789.759999999995</v>
      </c>
      <c r="I124">
        <v>15597.81</v>
      </c>
      <c r="J124">
        <v>12998.17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418541</v>
      </c>
      <c r="S124" s="2">
        <v>45261</v>
      </c>
      <c r="T124" s="2"/>
      <c r="U124" s="2" t="s">
        <v>31</v>
      </c>
      <c r="V124" s="2">
        <v>2808</v>
      </c>
      <c r="W124">
        <v>0</v>
      </c>
      <c r="X124" t="s">
        <v>551</v>
      </c>
      <c r="Y124">
        <v>0</v>
      </c>
      <c r="Z124" t="s">
        <v>1549</v>
      </c>
      <c r="AA124">
        <v>0</v>
      </c>
      <c r="AB124">
        <v>-0.11</v>
      </c>
      <c r="AC124" t="s">
        <v>3936</v>
      </c>
    </row>
    <row r="125" spans="1:29" x14ac:dyDescent="0.25">
      <c r="A125">
        <v>6415</v>
      </c>
      <c r="B125" t="s">
        <v>2921</v>
      </c>
      <c r="C125" t="s">
        <v>1598</v>
      </c>
      <c r="D125">
        <v>0</v>
      </c>
      <c r="E125">
        <v>0</v>
      </c>
      <c r="F125">
        <v>253514.42</v>
      </c>
      <c r="G125">
        <v>0</v>
      </c>
      <c r="H125">
        <v>35492.019999999997</v>
      </c>
      <c r="I125">
        <v>7605.43</v>
      </c>
      <c r="J125">
        <v>6337.86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204079</v>
      </c>
      <c r="S125" s="2">
        <v>45568</v>
      </c>
      <c r="T125" s="2"/>
      <c r="U125" s="2" t="s">
        <v>31</v>
      </c>
      <c r="V125" s="2">
        <v>105408</v>
      </c>
      <c r="W125">
        <v>0</v>
      </c>
      <c r="X125" t="s">
        <v>551</v>
      </c>
      <c r="Y125">
        <v>0</v>
      </c>
      <c r="Z125" t="s">
        <v>1572</v>
      </c>
      <c r="AA125">
        <v>0</v>
      </c>
      <c r="AB125">
        <v>-0.11</v>
      </c>
      <c r="AC125" t="s">
        <v>3954</v>
      </c>
    </row>
    <row r="126" spans="1:29" x14ac:dyDescent="0.25">
      <c r="A126">
        <v>6427</v>
      </c>
      <c r="B126" t="s">
        <v>278</v>
      </c>
      <c r="C126" t="s">
        <v>279</v>
      </c>
      <c r="D126">
        <v>0</v>
      </c>
      <c r="E126">
        <v>0</v>
      </c>
      <c r="F126">
        <v>629770.54</v>
      </c>
      <c r="G126">
        <v>0</v>
      </c>
      <c r="H126">
        <v>88167.88</v>
      </c>
      <c r="I126">
        <v>18893.12</v>
      </c>
      <c r="J126">
        <v>15744.26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506965</v>
      </c>
      <c r="S126" s="2">
        <v>45261</v>
      </c>
      <c r="T126" s="2"/>
      <c r="U126" s="2" t="s">
        <v>31</v>
      </c>
      <c r="V126" s="2">
        <v>105408</v>
      </c>
      <c r="W126">
        <v>0</v>
      </c>
      <c r="X126" t="s">
        <v>551</v>
      </c>
      <c r="Y126">
        <v>0</v>
      </c>
      <c r="Z126" t="s">
        <v>1549</v>
      </c>
      <c r="AA126">
        <v>0</v>
      </c>
      <c r="AB126">
        <v>-0.28000000000000003</v>
      </c>
      <c r="AC126" t="s">
        <v>3955</v>
      </c>
    </row>
    <row r="127" spans="1:29" x14ac:dyDescent="0.25">
      <c r="A127">
        <v>6480</v>
      </c>
      <c r="B127" t="s">
        <v>282</v>
      </c>
      <c r="C127" t="s">
        <v>283</v>
      </c>
      <c r="D127">
        <v>0</v>
      </c>
      <c r="E127">
        <v>0</v>
      </c>
      <c r="F127">
        <v>523073.24</v>
      </c>
      <c r="G127">
        <v>0</v>
      </c>
      <c r="H127">
        <v>73230.259999999995</v>
      </c>
      <c r="I127">
        <v>15692.2</v>
      </c>
      <c r="J127">
        <v>13076.83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421074</v>
      </c>
      <c r="S127" s="2">
        <v>45261</v>
      </c>
      <c r="T127" s="2"/>
      <c r="U127" s="2" t="s">
        <v>31</v>
      </c>
      <c r="V127" s="2">
        <v>3009</v>
      </c>
      <c r="W127">
        <v>0</v>
      </c>
      <c r="X127" t="s">
        <v>551</v>
      </c>
      <c r="Y127">
        <v>0</v>
      </c>
      <c r="Z127" t="s">
        <v>1549</v>
      </c>
      <c r="AA127">
        <v>0</v>
      </c>
      <c r="AB127">
        <v>0.05</v>
      </c>
      <c r="AC127" t="s">
        <v>3956</v>
      </c>
    </row>
    <row r="128" spans="1:29" x14ac:dyDescent="0.25">
      <c r="A128">
        <v>6532</v>
      </c>
      <c r="B128" t="s">
        <v>284</v>
      </c>
      <c r="C128" t="s">
        <v>285</v>
      </c>
      <c r="D128">
        <v>0</v>
      </c>
      <c r="E128">
        <v>0</v>
      </c>
      <c r="F128">
        <v>528292.25</v>
      </c>
      <c r="G128">
        <v>0</v>
      </c>
      <c r="H128">
        <v>73960.92</v>
      </c>
      <c r="I128">
        <v>15848.77</v>
      </c>
      <c r="J128">
        <v>13207.31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425275</v>
      </c>
      <c r="S128" s="2">
        <v>45261</v>
      </c>
      <c r="T128" s="2"/>
      <c r="U128" s="2" t="s">
        <v>31</v>
      </c>
      <c r="V128" s="2">
        <v>3009</v>
      </c>
      <c r="W128">
        <v>0</v>
      </c>
      <c r="X128" t="s">
        <v>551</v>
      </c>
      <c r="Y128">
        <v>0</v>
      </c>
      <c r="Z128" t="s">
        <v>1549</v>
      </c>
      <c r="AA128">
        <v>0</v>
      </c>
      <c r="AB128">
        <v>-0.25</v>
      </c>
      <c r="AC128" t="s">
        <v>3957</v>
      </c>
    </row>
    <row r="129" spans="1:29" x14ac:dyDescent="0.25">
      <c r="A129">
        <v>6574</v>
      </c>
      <c r="B129" t="s">
        <v>286</v>
      </c>
      <c r="C129" t="s">
        <v>287</v>
      </c>
      <c r="D129">
        <v>0</v>
      </c>
      <c r="E129">
        <v>0</v>
      </c>
      <c r="F129">
        <v>519863.8</v>
      </c>
      <c r="G129">
        <v>0</v>
      </c>
      <c r="H129">
        <v>72780.929999999993</v>
      </c>
      <c r="I129">
        <v>15595.91</v>
      </c>
      <c r="J129">
        <v>12996.6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418490</v>
      </c>
      <c r="S129" s="2">
        <v>45104</v>
      </c>
      <c r="T129" s="2"/>
      <c r="U129" s="2" t="s">
        <v>31</v>
      </c>
      <c r="V129" s="2">
        <v>106609</v>
      </c>
      <c r="W129">
        <v>0</v>
      </c>
      <c r="X129" t="s">
        <v>551</v>
      </c>
      <c r="Y129">
        <v>0</v>
      </c>
      <c r="Z129" t="s">
        <v>1549</v>
      </c>
      <c r="AA129">
        <v>0</v>
      </c>
      <c r="AB129">
        <v>-0.36</v>
      </c>
      <c r="AC129" t="s">
        <v>3958</v>
      </c>
    </row>
    <row r="130" spans="1:29" x14ac:dyDescent="0.25">
      <c r="A130">
        <v>6581</v>
      </c>
      <c r="B130" t="s">
        <v>288</v>
      </c>
      <c r="C130" t="s">
        <v>289</v>
      </c>
      <c r="D130">
        <v>0</v>
      </c>
      <c r="E130">
        <v>0</v>
      </c>
      <c r="F130">
        <v>769619.03</v>
      </c>
      <c r="G130">
        <v>0</v>
      </c>
      <c r="H130">
        <v>107746.66</v>
      </c>
      <c r="I130">
        <v>23088.57</v>
      </c>
      <c r="J130">
        <v>19240.48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619543</v>
      </c>
      <c r="S130" s="2">
        <v>45261</v>
      </c>
      <c r="T130" s="2"/>
      <c r="U130" s="2" t="s">
        <v>31</v>
      </c>
      <c r="V130" s="2">
        <v>2808</v>
      </c>
      <c r="W130">
        <v>0</v>
      </c>
      <c r="X130" t="s">
        <v>551</v>
      </c>
      <c r="Y130">
        <v>0</v>
      </c>
      <c r="Z130" t="s">
        <v>1549</v>
      </c>
      <c r="AA130">
        <v>0</v>
      </c>
      <c r="AB130">
        <v>-0.32</v>
      </c>
      <c r="AC130" t="s">
        <v>3959</v>
      </c>
    </row>
    <row r="131" spans="1:29" x14ac:dyDescent="0.25">
      <c r="A131">
        <v>6582</v>
      </c>
      <c r="B131" t="s">
        <v>290</v>
      </c>
      <c r="C131" t="s">
        <v>291</v>
      </c>
      <c r="D131">
        <v>0</v>
      </c>
      <c r="E131">
        <v>0</v>
      </c>
      <c r="F131">
        <v>1337172.8999999999</v>
      </c>
      <c r="G131">
        <v>0</v>
      </c>
      <c r="H131">
        <v>187204.21</v>
      </c>
      <c r="I131">
        <v>40115.19</v>
      </c>
      <c r="J131">
        <v>33429.32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1076424</v>
      </c>
      <c r="S131" s="2">
        <v>45261</v>
      </c>
      <c r="T131" s="2"/>
      <c r="U131" s="2" t="s">
        <v>31</v>
      </c>
      <c r="V131" s="2">
        <v>121705</v>
      </c>
      <c r="W131">
        <v>0</v>
      </c>
      <c r="X131" t="s">
        <v>551</v>
      </c>
      <c r="Y131">
        <v>0</v>
      </c>
      <c r="Z131" t="s">
        <v>1549</v>
      </c>
      <c r="AA131">
        <v>0</v>
      </c>
      <c r="AB131">
        <v>-0.18</v>
      </c>
      <c r="AC131" t="s">
        <v>3960</v>
      </c>
    </row>
    <row r="132" spans="1:29" x14ac:dyDescent="0.25">
      <c r="A132">
        <v>6589</v>
      </c>
      <c r="B132" t="s">
        <v>292</v>
      </c>
      <c r="C132" t="s">
        <v>293</v>
      </c>
      <c r="D132">
        <v>0</v>
      </c>
      <c r="E132">
        <v>0</v>
      </c>
      <c r="F132">
        <v>547723.23</v>
      </c>
      <c r="G132">
        <v>0</v>
      </c>
      <c r="H132">
        <v>76681.259999999995</v>
      </c>
      <c r="I132">
        <v>16431.7</v>
      </c>
      <c r="J132">
        <v>13693.08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440917</v>
      </c>
      <c r="S132" s="2">
        <v>45261</v>
      </c>
      <c r="T132" s="2"/>
      <c r="U132" s="2" t="s">
        <v>31</v>
      </c>
      <c r="V132" s="2">
        <v>105408</v>
      </c>
      <c r="W132">
        <v>0</v>
      </c>
      <c r="X132" t="s">
        <v>551</v>
      </c>
      <c r="Y132">
        <v>0</v>
      </c>
      <c r="Z132" t="s">
        <v>3899</v>
      </c>
      <c r="AA132">
        <v>0</v>
      </c>
      <c r="AB132">
        <v>-0.19</v>
      </c>
      <c r="AC132" t="s">
        <v>3961</v>
      </c>
    </row>
    <row r="133" spans="1:29" x14ac:dyDescent="0.25">
      <c r="A133">
        <v>6621</v>
      </c>
      <c r="B133" t="s">
        <v>649</v>
      </c>
      <c r="C133" t="s">
        <v>698</v>
      </c>
      <c r="D133">
        <v>0</v>
      </c>
      <c r="E133">
        <v>0</v>
      </c>
      <c r="F133">
        <v>474895.22</v>
      </c>
      <c r="G133">
        <v>0</v>
      </c>
      <c r="H133">
        <v>66485.33</v>
      </c>
      <c r="I133">
        <v>14246.86</v>
      </c>
      <c r="J133">
        <v>11872.38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382291</v>
      </c>
      <c r="S133" s="2">
        <v>45398</v>
      </c>
      <c r="T133" s="2"/>
      <c r="U133" s="2" t="s">
        <v>31</v>
      </c>
      <c r="V133" s="2">
        <v>105408</v>
      </c>
      <c r="W133">
        <v>0</v>
      </c>
      <c r="X133" t="s">
        <v>551</v>
      </c>
      <c r="Y133">
        <v>0</v>
      </c>
      <c r="Z133" t="s">
        <v>1572</v>
      </c>
      <c r="AA133">
        <v>0</v>
      </c>
      <c r="AB133">
        <v>0.35</v>
      </c>
      <c r="AC133" t="s">
        <v>3949</v>
      </c>
    </row>
    <row r="134" spans="1:29" x14ac:dyDescent="0.25">
      <c r="A134">
        <v>6625</v>
      </c>
      <c r="B134" t="s">
        <v>298</v>
      </c>
      <c r="C134" t="s">
        <v>299</v>
      </c>
      <c r="D134">
        <v>0</v>
      </c>
      <c r="E134">
        <v>0</v>
      </c>
      <c r="F134">
        <v>692487.19</v>
      </c>
      <c r="G134">
        <v>0</v>
      </c>
      <c r="H134">
        <v>96948.21</v>
      </c>
      <c r="I134">
        <v>20774.62</v>
      </c>
      <c r="J134">
        <v>17312.18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557452</v>
      </c>
      <c r="S134" s="2">
        <v>45415</v>
      </c>
      <c r="T134" s="2"/>
      <c r="U134" s="2" t="s">
        <v>31</v>
      </c>
      <c r="V134" s="2">
        <v>105408</v>
      </c>
      <c r="W134">
        <v>0</v>
      </c>
      <c r="X134" t="s">
        <v>551</v>
      </c>
      <c r="Y134">
        <v>0</v>
      </c>
      <c r="Z134" t="s">
        <v>1549</v>
      </c>
      <c r="AA134">
        <v>0</v>
      </c>
      <c r="AB134">
        <v>-0.18</v>
      </c>
      <c r="AC134" t="s">
        <v>3962</v>
      </c>
    </row>
    <row r="135" spans="1:29" x14ac:dyDescent="0.25">
      <c r="A135">
        <v>6635</v>
      </c>
      <c r="B135" t="s">
        <v>530</v>
      </c>
      <c r="C135" t="s">
        <v>589</v>
      </c>
      <c r="D135">
        <v>0</v>
      </c>
      <c r="E135">
        <v>0</v>
      </c>
      <c r="F135">
        <v>859976.41</v>
      </c>
      <c r="G135">
        <v>0</v>
      </c>
      <c r="H135">
        <v>120396.7</v>
      </c>
      <c r="I135">
        <v>25799.29</v>
      </c>
      <c r="J135">
        <v>21499.41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692281</v>
      </c>
      <c r="S135" s="2">
        <v>45338</v>
      </c>
      <c r="T135" s="2"/>
      <c r="U135" s="2" t="s">
        <v>31</v>
      </c>
      <c r="V135" s="2">
        <v>105408</v>
      </c>
      <c r="W135">
        <v>0</v>
      </c>
      <c r="X135" t="s">
        <v>551</v>
      </c>
      <c r="Y135">
        <v>0</v>
      </c>
      <c r="Z135" t="s">
        <v>1549</v>
      </c>
      <c r="AA135">
        <v>0</v>
      </c>
      <c r="AB135">
        <v>-0.01</v>
      </c>
      <c r="AC135" t="s">
        <v>3886</v>
      </c>
    </row>
    <row r="136" spans="1:29" x14ac:dyDescent="0.25">
      <c r="A136">
        <v>6667</v>
      </c>
      <c r="B136" t="s">
        <v>300</v>
      </c>
      <c r="C136" t="s">
        <v>301</v>
      </c>
      <c r="D136">
        <v>0</v>
      </c>
      <c r="E136">
        <v>0</v>
      </c>
      <c r="F136">
        <v>535660.86</v>
      </c>
      <c r="G136">
        <v>0</v>
      </c>
      <c r="H136">
        <v>74992.52</v>
      </c>
      <c r="I136">
        <v>16069.83</v>
      </c>
      <c r="J136">
        <v>13391.52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431207</v>
      </c>
      <c r="S136" s="2">
        <v>45261</v>
      </c>
      <c r="T136" s="2"/>
      <c r="U136" s="2" t="s">
        <v>31</v>
      </c>
      <c r="V136" s="2">
        <v>105408</v>
      </c>
      <c r="W136">
        <v>0</v>
      </c>
      <c r="X136" t="s">
        <v>551</v>
      </c>
      <c r="Y136">
        <v>0</v>
      </c>
      <c r="Z136" t="s">
        <v>1549</v>
      </c>
      <c r="AA136">
        <v>0</v>
      </c>
      <c r="AB136">
        <v>0.01</v>
      </c>
      <c r="AC136" t="s">
        <v>3884</v>
      </c>
    </row>
    <row r="137" spans="1:29" x14ac:dyDescent="0.25">
      <c r="A137">
        <v>6687</v>
      </c>
      <c r="B137" t="s">
        <v>306</v>
      </c>
      <c r="C137" t="s">
        <v>307</v>
      </c>
      <c r="D137">
        <v>0</v>
      </c>
      <c r="E137">
        <v>0</v>
      </c>
      <c r="F137">
        <v>660041.38</v>
      </c>
      <c r="G137">
        <v>0</v>
      </c>
      <c r="H137">
        <v>92405.79</v>
      </c>
      <c r="I137">
        <v>19801.240000000002</v>
      </c>
      <c r="J137">
        <v>16501.03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531333</v>
      </c>
      <c r="S137" s="2">
        <v>45261</v>
      </c>
      <c r="T137" s="2"/>
      <c r="U137" s="2" t="s">
        <v>31</v>
      </c>
      <c r="V137" s="2">
        <v>105408</v>
      </c>
      <c r="W137">
        <v>0</v>
      </c>
      <c r="X137" t="s">
        <v>551</v>
      </c>
      <c r="Y137">
        <v>0</v>
      </c>
      <c r="Z137" t="s">
        <v>1549</v>
      </c>
      <c r="AA137">
        <v>0</v>
      </c>
      <c r="AB137">
        <v>-0.32</v>
      </c>
      <c r="AC137" t="s">
        <v>3963</v>
      </c>
    </row>
    <row r="138" spans="1:29" x14ac:dyDescent="0.25">
      <c r="A138">
        <v>6719</v>
      </c>
      <c r="B138" t="s">
        <v>308</v>
      </c>
      <c r="C138" t="s">
        <v>309</v>
      </c>
      <c r="D138">
        <v>0</v>
      </c>
      <c r="E138">
        <v>0</v>
      </c>
      <c r="F138">
        <v>519926.85</v>
      </c>
      <c r="G138">
        <v>0</v>
      </c>
      <c r="H138">
        <v>72789.759999999995</v>
      </c>
      <c r="I138">
        <v>15597.81</v>
      </c>
      <c r="J138">
        <v>12998.17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418541</v>
      </c>
      <c r="S138" s="2">
        <v>45261</v>
      </c>
      <c r="T138" s="2"/>
      <c r="U138" s="2" t="s">
        <v>31</v>
      </c>
      <c r="V138" s="2">
        <v>105408</v>
      </c>
      <c r="W138">
        <v>0</v>
      </c>
      <c r="X138" t="s">
        <v>551</v>
      </c>
      <c r="Y138">
        <v>0</v>
      </c>
      <c r="Z138" t="s">
        <v>1549</v>
      </c>
      <c r="AA138">
        <v>0</v>
      </c>
      <c r="AB138">
        <v>-0.11</v>
      </c>
      <c r="AC138" t="s">
        <v>3936</v>
      </c>
    </row>
    <row r="139" spans="1:29" x14ac:dyDescent="0.25">
      <c r="A139">
        <v>6735</v>
      </c>
      <c r="B139" t="s">
        <v>312</v>
      </c>
      <c r="C139" t="s">
        <v>313</v>
      </c>
      <c r="D139">
        <v>0</v>
      </c>
      <c r="E139">
        <v>0</v>
      </c>
      <c r="F139">
        <v>553492.80000000005</v>
      </c>
      <c r="G139">
        <v>0</v>
      </c>
      <c r="H139">
        <v>77488.990000000005</v>
      </c>
      <c r="I139">
        <v>16604.78</v>
      </c>
      <c r="J139">
        <v>13837.32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445562</v>
      </c>
      <c r="S139" s="2">
        <v>45261</v>
      </c>
      <c r="T139" s="2"/>
      <c r="U139" s="2" t="s">
        <v>31</v>
      </c>
      <c r="V139" s="2">
        <v>2808</v>
      </c>
      <c r="W139">
        <v>0</v>
      </c>
      <c r="X139" t="s">
        <v>551</v>
      </c>
      <c r="Y139">
        <v>0</v>
      </c>
      <c r="Z139" t="s">
        <v>1549</v>
      </c>
      <c r="AA139">
        <v>0</v>
      </c>
      <c r="AB139">
        <v>0.28999999999999998</v>
      </c>
      <c r="AC139" t="s">
        <v>3964</v>
      </c>
    </row>
    <row r="140" spans="1:29" x14ac:dyDescent="0.25">
      <c r="A140">
        <v>6749</v>
      </c>
      <c r="B140" t="s">
        <v>314</v>
      </c>
      <c r="C140" t="s">
        <v>315</v>
      </c>
      <c r="D140">
        <v>0</v>
      </c>
      <c r="E140">
        <v>0</v>
      </c>
      <c r="F140">
        <v>451689.3</v>
      </c>
      <c r="G140">
        <v>0</v>
      </c>
      <c r="H140">
        <v>63236.5</v>
      </c>
      <c r="I140">
        <v>13550.68</v>
      </c>
      <c r="J140">
        <v>11292.23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363610</v>
      </c>
      <c r="S140" s="2">
        <v>45261</v>
      </c>
      <c r="T140" s="2"/>
      <c r="U140" s="2" t="s">
        <v>31</v>
      </c>
      <c r="V140" s="2">
        <v>109202</v>
      </c>
      <c r="W140">
        <v>0</v>
      </c>
      <c r="X140" t="s">
        <v>551</v>
      </c>
      <c r="Y140">
        <v>0</v>
      </c>
      <c r="Z140" t="s">
        <v>1549</v>
      </c>
      <c r="AA140">
        <v>0</v>
      </c>
      <c r="AB140">
        <v>0.11</v>
      </c>
      <c r="AC140" t="s">
        <v>3965</v>
      </c>
    </row>
    <row r="141" spans="1:29" x14ac:dyDescent="0.25">
      <c r="A141">
        <v>6781</v>
      </c>
      <c r="B141" t="s">
        <v>316</v>
      </c>
      <c r="C141" t="s">
        <v>317</v>
      </c>
      <c r="D141">
        <v>0</v>
      </c>
      <c r="E141">
        <v>0</v>
      </c>
      <c r="F141">
        <v>484087.56</v>
      </c>
      <c r="G141">
        <v>0</v>
      </c>
      <c r="H141">
        <v>67772.259999999995</v>
      </c>
      <c r="I141">
        <v>14522.63</v>
      </c>
      <c r="J141">
        <v>12102.19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389690</v>
      </c>
      <c r="S141" s="2">
        <v>45261</v>
      </c>
      <c r="T141" s="2"/>
      <c r="U141" s="2" t="s">
        <v>31</v>
      </c>
      <c r="V141" s="2">
        <v>105408</v>
      </c>
      <c r="W141">
        <v>0</v>
      </c>
      <c r="X141" t="s">
        <v>551</v>
      </c>
      <c r="Y141">
        <v>0</v>
      </c>
      <c r="Z141" t="s">
        <v>1549</v>
      </c>
      <c r="AA141">
        <v>0</v>
      </c>
      <c r="AB141">
        <v>-0.48</v>
      </c>
      <c r="AC141" t="s">
        <v>3926</v>
      </c>
    </row>
    <row r="142" spans="1:29" x14ac:dyDescent="0.25">
      <c r="A142">
        <v>6784</v>
      </c>
      <c r="B142" t="s">
        <v>318</v>
      </c>
      <c r="C142" t="s">
        <v>319</v>
      </c>
      <c r="D142">
        <v>0</v>
      </c>
      <c r="E142">
        <v>0</v>
      </c>
      <c r="F142">
        <v>426695.96</v>
      </c>
      <c r="G142">
        <v>0</v>
      </c>
      <c r="H142">
        <v>59737.440000000002</v>
      </c>
      <c r="I142">
        <v>12800.88</v>
      </c>
      <c r="J142">
        <v>10667.4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343490</v>
      </c>
      <c r="S142" s="2">
        <v>45261</v>
      </c>
      <c r="T142" s="2"/>
      <c r="U142" s="2" t="s">
        <v>31</v>
      </c>
      <c r="V142" s="2">
        <v>105408</v>
      </c>
      <c r="W142">
        <v>0</v>
      </c>
      <c r="X142" t="s">
        <v>551</v>
      </c>
      <c r="Y142">
        <v>0</v>
      </c>
      <c r="Z142" t="s">
        <v>1549</v>
      </c>
      <c r="AA142">
        <v>0</v>
      </c>
      <c r="AB142">
        <v>-0.24</v>
      </c>
      <c r="AC142" t="s">
        <v>3966</v>
      </c>
    </row>
    <row r="143" spans="1:29" x14ac:dyDescent="0.25">
      <c r="A143">
        <v>6786</v>
      </c>
      <c r="B143" t="s">
        <v>320</v>
      </c>
      <c r="C143" t="s">
        <v>321</v>
      </c>
      <c r="D143">
        <v>0</v>
      </c>
      <c r="E143">
        <v>0</v>
      </c>
      <c r="F143">
        <v>680991.02</v>
      </c>
      <c r="G143">
        <v>0</v>
      </c>
      <c r="H143">
        <v>95338.74</v>
      </c>
      <c r="I143">
        <v>20429.73</v>
      </c>
      <c r="J143">
        <v>17024.78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548198</v>
      </c>
      <c r="S143" s="2">
        <v>45261</v>
      </c>
      <c r="T143" s="2"/>
      <c r="U143" s="2" t="s">
        <v>31</v>
      </c>
      <c r="V143" s="2">
        <v>105408</v>
      </c>
      <c r="W143">
        <v>0</v>
      </c>
      <c r="X143" t="s">
        <v>551</v>
      </c>
      <c r="Y143">
        <v>0</v>
      </c>
      <c r="Z143" t="s">
        <v>1549</v>
      </c>
      <c r="AA143">
        <v>0</v>
      </c>
      <c r="AB143">
        <v>0.23</v>
      </c>
      <c r="AC143" t="s">
        <v>3887</v>
      </c>
    </row>
    <row r="144" spans="1:29" x14ac:dyDescent="0.25">
      <c r="A144">
        <v>6789</v>
      </c>
      <c r="B144" t="s">
        <v>322</v>
      </c>
      <c r="C144" t="s">
        <v>323</v>
      </c>
      <c r="D144">
        <v>0</v>
      </c>
      <c r="E144">
        <v>0</v>
      </c>
      <c r="F144">
        <v>518686.51</v>
      </c>
      <c r="G144">
        <v>0</v>
      </c>
      <c r="H144">
        <v>72616.12</v>
      </c>
      <c r="I144">
        <v>15560.6</v>
      </c>
      <c r="J144">
        <v>12967.16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417543</v>
      </c>
      <c r="S144" s="2">
        <v>45261</v>
      </c>
      <c r="T144" s="2"/>
      <c r="U144" s="2" t="s">
        <v>31</v>
      </c>
      <c r="V144" s="2">
        <v>105408</v>
      </c>
      <c r="W144">
        <v>0</v>
      </c>
      <c r="X144" t="s">
        <v>551</v>
      </c>
      <c r="Y144">
        <v>0</v>
      </c>
      <c r="Z144" t="s">
        <v>1549</v>
      </c>
      <c r="AA144">
        <v>0</v>
      </c>
      <c r="AB144">
        <v>0.37</v>
      </c>
      <c r="AC144" t="s">
        <v>3967</v>
      </c>
    </row>
    <row r="145" spans="1:29" x14ac:dyDescent="0.25">
      <c r="A145">
        <v>6794</v>
      </c>
      <c r="B145" t="s">
        <v>324</v>
      </c>
      <c r="C145" t="s">
        <v>325</v>
      </c>
      <c r="D145">
        <v>0</v>
      </c>
      <c r="E145">
        <v>0</v>
      </c>
      <c r="F145">
        <v>519926.85</v>
      </c>
      <c r="G145">
        <v>0</v>
      </c>
      <c r="H145">
        <v>72789.759999999995</v>
      </c>
      <c r="I145">
        <v>15597.81</v>
      </c>
      <c r="J145">
        <v>12998.17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418541</v>
      </c>
      <c r="S145" s="2">
        <v>45261</v>
      </c>
      <c r="T145" s="2"/>
      <c r="U145" s="2" t="s">
        <v>31</v>
      </c>
      <c r="V145" s="2">
        <v>125509</v>
      </c>
      <c r="W145">
        <v>0</v>
      </c>
      <c r="X145" t="s">
        <v>551</v>
      </c>
      <c r="Y145">
        <v>0</v>
      </c>
      <c r="Z145" t="s">
        <v>1549</v>
      </c>
      <c r="AA145">
        <v>0</v>
      </c>
      <c r="AB145">
        <v>-0.11</v>
      </c>
      <c r="AC145" t="s">
        <v>3936</v>
      </c>
    </row>
    <row r="146" spans="1:29" x14ac:dyDescent="0.25">
      <c r="A146">
        <v>6797</v>
      </c>
      <c r="B146" t="s">
        <v>326</v>
      </c>
      <c r="C146" t="s">
        <v>327</v>
      </c>
      <c r="D146">
        <v>0</v>
      </c>
      <c r="E146">
        <v>0</v>
      </c>
      <c r="F146">
        <v>515271.96</v>
      </c>
      <c r="G146">
        <v>0</v>
      </c>
      <c r="H146">
        <v>72138.080000000002</v>
      </c>
      <c r="I146">
        <v>15458.16</v>
      </c>
      <c r="J146">
        <v>12881.8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414794</v>
      </c>
      <c r="S146" s="2">
        <v>45575</v>
      </c>
      <c r="T146" s="2"/>
      <c r="U146" s="2" t="s">
        <v>31</v>
      </c>
      <c r="V146" s="2">
        <v>105408</v>
      </c>
      <c r="W146">
        <v>0</v>
      </c>
      <c r="X146" t="s">
        <v>551</v>
      </c>
      <c r="Y146">
        <v>0</v>
      </c>
      <c r="Z146" t="s">
        <v>1549</v>
      </c>
      <c r="AA146">
        <v>0</v>
      </c>
      <c r="AB146">
        <v>0.08</v>
      </c>
      <c r="AC146" t="s">
        <v>3968</v>
      </c>
    </row>
    <row r="147" spans="1:29" x14ac:dyDescent="0.25">
      <c r="A147">
        <v>6813</v>
      </c>
      <c r="B147" t="s">
        <v>328</v>
      </c>
      <c r="C147" t="s">
        <v>329</v>
      </c>
      <c r="D147">
        <v>0</v>
      </c>
      <c r="E147">
        <v>0</v>
      </c>
      <c r="F147">
        <v>744875.68</v>
      </c>
      <c r="G147">
        <v>0</v>
      </c>
      <c r="H147">
        <v>104282.59</v>
      </c>
      <c r="I147">
        <v>22346.27</v>
      </c>
      <c r="J147">
        <v>18621.89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599625</v>
      </c>
      <c r="S147" s="2">
        <v>45261</v>
      </c>
      <c r="T147" s="2"/>
      <c r="U147" s="2" t="s">
        <v>31</v>
      </c>
      <c r="V147" s="2">
        <v>105408</v>
      </c>
      <c r="W147">
        <v>0</v>
      </c>
      <c r="X147" t="s">
        <v>551</v>
      </c>
      <c r="Y147">
        <v>0</v>
      </c>
      <c r="Z147" t="s">
        <v>1549</v>
      </c>
      <c r="AA147">
        <v>0</v>
      </c>
      <c r="AB147">
        <v>7.0000000000000007E-2</v>
      </c>
      <c r="AC147" t="s">
        <v>3893</v>
      </c>
    </row>
    <row r="148" spans="1:29" x14ac:dyDescent="0.25">
      <c r="A148">
        <v>6814</v>
      </c>
      <c r="B148" t="s">
        <v>1338</v>
      </c>
      <c r="C148" t="s">
        <v>1339</v>
      </c>
      <c r="D148">
        <v>0</v>
      </c>
      <c r="E148">
        <v>0</v>
      </c>
      <c r="F148">
        <v>515905.76</v>
      </c>
      <c r="G148">
        <v>0</v>
      </c>
      <c r="H148">
        <v>72226.8</v>
      </c>
      <c r="I148">
        <v>15477.17</v>
      </c>
      <c r="J148">
        <v>12897.64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415304</v>
      </c>
      <c r="S148" s="2">
        <v>45433</v>
      </c>
      <c r="T148" s="2"/>
      <c r="U148" s="2" t="s">
        <v>31</v>
      </c>
      <c r="V148" s="2">
        <v>2808</v>
      </c>
      <c r="W148">
        <v>0</v>
      </c>
      <c r="X148" t="s">
        <v>551</v>
      </c>
      <c r="Y148">
        <v>0</v>
      </c>
      <c r="Z148" t="s">
        <v>1549</v>
      </c>
      <c r="AA148">
        <v>0</v>
      </c>
      <c r="AB148">
        <v>-0.15</v>
      </c>
      <c r="AC148" t="s">
        <v>3944</v>
      </c>
    </row>
    <row r="149" spans="1:29" x14ac:dyDescent="0.25">
      <c r="A149">
        <v>6835</v>
      </c>
      <c r="B149" t="s">
        <v>332</v>
      </c>
      <c r="C149" t="s">
        <v>333</v>
      </c>
      <c r="D149">
        <v>0</v>
      </c>
      <c r="E149">
        <v>0</v>
      </c>
      <c r="F149">
        <v>469085.23</v>
      </c>
      <c r="G149">
        <v>0</v>
      </c>
      <c r="H149">
        <v>65671.94</v>
      </c>
      <c r="I149">
        <v>14072.56</v>
      </c>
      <c r="J149">
        <v>11727.13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377614</v>
      </c>
      <c r="S149" s="2">
        <v>45261</v>
      </c>
      <c r="T149" s="2"/>
      <c r="U149" s="2" t="s">
        <v>31</v>
      </c>
      <c r="V149" s="2">
        <v>105408</v>
      </c>
      <c r="W149">
        <v>0</v>
      </c>
      <c r="X149" t="s">
        <v>551</v>
      </c>
      <c r="Y149">
        <v>0</v>
      </c>
      <c r="Z149" t="s">
        <v>1572</v>
      </c>
      <c r="AA149">
        <v>0</v>
      </c>
      <c r="AB149">
        <v>0.4</v>
      </c>
      <c r="AC149" t="s">
        <v>3969</v>
      </c>
    </row>
    <row r="150" spans="1:29" x14ac:dyDescent="0.25">
      <c r="A150">
        <v>6843</v>
      </c>
      <c r="B150" t="s">
        <v>334</v>
      </c>
      <c r="C150" t="s">
        <v>335</v>
      </c>
      <c r="D150">
        <v>0</v>
      </c>
      <c r="E150">
        <v>0</v>
      </c>
      <c r="F150">
        <v>557038.44999999995</v>
      </c>
      <c r="G150">
        <v>0</v>
      </c>
      <c r="H150">
        <v>77985.38</v>
      </c>
      <c r="I150">
        <v>16711.150000000001</v>
      </c>
      <c r="J150">
        <v>13925.96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448416</v>
      </c>
      <c r="S150" s="2">
        <v>45261</v>
      </c>
      <c r="T150" s="2"/>
      <c r="U150" s="2" t="s">
        <v>31</v>
      </c>
      <c r="V150" s="2">
        <v>121705</v>
      </c>
      <c r="W150">
        <v>0</v>
      </c>
      <c r="X150" t="s">
        <v>551</v>
      </c>
      <c r="Y150">
        <v>0</v>
      </c>
      <c r="Z150" t="s">
        <v>1549</v>
      </c>
      <c r="AA150">
        <v>0</v>
      </c>
      <c r="AB150">
        <v>0.04</v>
      </c>
      <c r="AC150" t="s">
        <v>3932</v>
      </c>
    </row>
    <row r="151" spans="1:29" x14ac:dyDescent="0.25">
      <c r="A151">
        <v>6848</v>
      </c>
      <c r="B151" t="s">
        <v>336</v>
      </c>
      <c r="C151" t="s">
        <v>337</v>
      </c>
      <c r="D151">
        <v>0</v>
      </c>
      <c r="E151">
        <v>0</v>
      </c>
      <c r="F151">
        <v>890307.81</v>
      </c>
      <c r="G151">
        <v>0</v>
      </c>
      <c r="H151">
        <v>124643.09</v>
      </c>
      <c r="I151">
        <v>26709.23</v>
      </c>
      <c r="J151">
        <v>22257.7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716698</v>
      </c>
      <c r="S151" s="2">
        <v>44614</v>
      </c>
      <c r="T151" s="2"/>
      <c r="U151" s="2" t="s">
        <v>31</v>
      </c>
      <c r="V151" s="2">
        <v>119302</v>
      </c>
      <c r="W151">
        <v>0</v>
      </c>
      <c r="X151" t="s">
        <v>551</v>
      </c>
      <c r="Y151">
        <v>0</v>
      </c>
      <c r="Z151" t="s">
        <v>1572</v>
      </c>
      <c r="AA151">
        <v>0</v>
      </c>
      <c r="AB151">
        <v>0.21</v>
      </c>
      <c r="AC151" t="s">
        <v>3970</v>
      </c>
    </row>
    <row r="152" spans="1:29" x14ac:dyDescent="0.25">
      <c r="A152">
        <v>6852</v>
      </c>
      <c r="B152" t="s">
        <v>338</v>
      </c>
      <c r="C152" t="s">
        <v>339</v>
      </c>
      <c r="D152">
        <v>0</v>
      </c>
      <c r="E152">
        <v>0</v>
      </c>
      <c r="F152">
        <v>417656.06</v>
      </c>
      <c r="G152">
        <v>0</v>
      </c>
      <c r="H152">
        <v>58471.85</v>
      </c>
      <c r="I152">
        <v>16901.28</v>
      </c>
      <c r="J152">
        <v>4176.5600000000004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4371.6000000000004</v>
      </c>
      <c r="Q152">
        <v>4371.6000000000004</v>
      </c>
      <c r="R152">
        <v>342478</v>
      </c>
      <c r="S152" s="2">
        <v>45516</v>
      </c>
      <c r="T152" s="2"/>
      <c r="U152" s="2" t="s">
        <v>31</v>
      </c>
      <c r="V152" s="2">
        <v>123305</v>
      </c>
      <c r="W152">
        <v>0</v>
      </c>
      <c r="X152" t="s">
        <v>551</v>
      </c>
      <c r="Y152">
        <v>0</v>
      </c>
      <c r="Z152" t="s">
        <v>105</v>
      </c>
      <c r="AA152">
        <v>0</v>
      </c>
      <c r="AB152">
        <v>0.03</v>
      </c>
      <c r="AC152" t="s">
        <v>3971</v>
      </c>
    </row>
    <row r="153" spans="1:29" x14ac:dyDescent="0.25">
      <c r="A153">
        <v>6855</v>
      </c>
      <c r="B153" t="s">
        <v>340</v>
      </c>
      <c r="C153" t="s">
        <v>341</v>
      </c>
      <c r="D153">
        <v>0</v>
      </c>
      <c r="E153">
        <v>0</v>
      </c>
      <c r="F153">
        <v>485311.44</v>
      </c>
      <c r="G153">
        <v>0</v>
      </c>
      <c r="H153">
        <v>67943.600000000006</v>
      </c>
      <c r="I153">
        <v>14559.34</v>
      </c>
      <c r="J153">
        <v>12132.79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390676</v>
      </c>
      <c r="S153" s="2">
        <v>45261</v>
      </c>
      <c r="T153" s="2"/>
      <c r="U153" s="2" t="s">
        <v>31</v>
      </c>
      <c r="V153" s="2">
        <v>105408</v>
      </c>
      <c r="W153">
        <v>0</v>
      </c>
      <c r="X153" t="s">
        <v>551</v>
      </c>
      <c r="Y153">
        <v>0</v>
      </c>
      <c r="Z153" t="s">
        <v>1549</v>
      </c>
      <c r="AA153">
        <v>0</v>
      </c>
      <c r="AB153">
        <v>0.28999999999999998</v>
      </c>
      <c r="AC153" t="s">
        <v>3972</v>
      </c>
    </row>
    <row r="154" spans="1:29" x14ac:dyDescent="0.25">
      <c r="A154">
        <v>6861</v>
      </c>
      <c r="B154" t="s">
        <v>342</v>
      </c>
      <c r="C154" t="s">
        <v>343</v>
      </c>
      <c r="D154">
        <v>0</v>
      </c>
      <c r="E154">
        <v>0</v>
      </c>
      <c r="F154">
        <v>1477540.71</v>
      </c>
      <c r="G154">
        <v>0</v>
      </c>
      <c r="H154">
        <v>206855.7</v>
      </c>
      <c r="I154">
        <v>44326.22</v>
      </c>
      <c r="J154">
        <v>36938.519999999997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1189420</v>
      </c>
      <c r="S154" s="2">
        <v>45161</v>
      </c>
      <c r="T154" s="2"/>
      <c r="U154" s="2" t="s">
        <v>31</v>
      </c>
      <c r="V154" s="2">
        <v>123305</v>
      </c>
      <c r="W154">
        <v>0</v>
      </c>
      <c r="X154" t="s">
        <v>551</v>
      </c>
      <c r="Y154">
        <v>0</v>
      </c>
      <c r="Z154" t="s">
        <v>1549</v>
      </c>
      <c r="AA154">
        <v>0</v>
      </c>
      <c r="AB154">
        <v>-0.27</v>
      </c>
      <c r="AC154" t="s">
        <v>3973</v>
      </c>
    </row>
    <row r="155" spans="1:29" x14ac:dyDescent="0.25">
      <c r="A155">
        <v>6874</v>
      </c>
      <c r="B155" t="s">
        <v>350</v>
      </c>
      <c r="C155" t="s">
        <v>351</v>
      </c>
      <c r="D155">
        <v>0</v>
      </c>
      <c r="E155">
        <v>0</v>
      </c>
      <c r="F155">
        <v>1236987.8700000001</v>
      </c>
      <c r="G155">
        <v>0</v>
      </c>
      <c r="H155">
        <v>173178.31</v>
      </c>
      <c r="I155">
        <v>37109.64</v>
      </c>
      <c r="J155">
        <v>30924.7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995775</v>
      </c>
      <c r="S155" s="2">
        <v>45261</v>
      </c>
      <c r="T155" s="2"/>
      <c r="U155" s="2" t="s">
        <v>31</v>
      </c>
      <c r="V155" s="2">
        <v>111209</v>
      </c>
      <c r="W155">
        <v>0</v>
      </c>
      <c r="X155" t="s">
        <v>551</v>
      </c>
      <c r="Y155">
        <v>0</v>
      </c>
      <c r="Z155" t="s">
        <v>1549</v>
      </c>
      <c r="AA155">
        <v>0</v>
      </c>
      <c r="AB155">
        <v>-0.22</v>
      </c>
      <c r="AC155" t="s">
        <v>3974</v>
      </c>
    </row>
    <row r="156" spans="1:29" x14ac:dyDescent="0.25">
      <c r="A156">
        <v>6875</v>
      </c>
      <c r="B156" t="s">
        <v>352</v>
      </c>
      <c r="C156" t="s">
        <v>353</v>
      </c>
      <c r="D156">
        <v>0</v>
      </c>
      <c r="E156">
        <v>0</v>
      </c>
      <c r="F156">
        <v>555765.65</v>
      </c>
      <c r="G156">
        <v>0</v>
      </c>
      <c r="H156">
        <v>77807.19</v>
      </c>
      <c r="I156">
        <v>16672.97</v>
      </c>
      <c r="J156">
        <v>13894.14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447391</v>
      </c>
      <c r="S156" s="2">
        <v>45054</v>
      </c>
      <c r="T156" s="2"/>
      <c r="U156" s="2" t="s">
        <v>31</v>
      </c>
      <c r="V156" s="2">
        <v>105408</v>
      </c>
      <c r="W156">
        <v>0</v>
      </c>
      <c r="X156" t="s">
        <v>551</v>
      </c>
      <c r="Y156">
        <v>0</v>
      </c>
      <c r="Z156" t="s">
        <v>1549</v>
      </c>
      <c r="AA156">
        <v>0</v>
      </c>
      <c r="AB156">
        <v>-0.35</v>
      </c>
      <c r="AC156" t="s">
        <v>3910</v>
      </c>
    </row>
    <row r="157" spans="1:29" x14ac:dyDescent="0.25">
      <c r="A157">
        <v>6884</v>
      </c>
      <c r="B157" t="s">
        <v>354</v>
      </c>
      <c r="C157" t="s">
        <v>355</v>
      </c>
      <c r="D157">
        <v>0</v>
      </c>
      <c r="E157">
        <v>0</v>
      </c>
      <c r="F157">
        <v>425728.97</v>
      </c>
      <c r="G157">
        <v>0</v>
      </c>
      <c r="H157">
        <v>59602.06</v>
      </c>
      <c r="I157">
        <v>12771.87</v>
      </c>
      <c r="J157">
        <v>10643.22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342712</v>
      </c>
      <c r="S157" s="2">
        <v>45261</v>
      </c>
      <c r="T157" s="2"/>
      <c r="U157" s="2" t="s">
        <v>31</v>
      </c>
      <c r="V157" s="2">
        <v>105408</v>
      </c>
      <c r="W157">
        <v>0</v>
      </c>
      <c r="X157" t="s">
        <v>551</v>
      </c>
      <c r="Y157">
        <v>0</v>
      </c>
      <c r="Z157" t="s">
        <v>1572</v>
      </c>
      <c r="AA157">
        <v>0</v>
      </c>
      <c r="AB157">
        <v>0.18</v>
      </c>
      <c r="AC157" t="s">
        <v>3975</v>
      </c>
    </row>
    <row r="158" spans="1:29" x14ac:dyDescent="0.25">
      <c r="A158">
        <v>6888</v>
      </c>
      <c r="B158" t="s">
        <v>360</v>
      </c>
      <c r="C158" t="s">
        <v>361</v>
      </c>
      <c r="D158">
        <v>0</v>
      </c>
      <c r="E158">
        <v>0</v>
      </c>
      <c r="F158">
        <v>1415906.72</v>
      </c>
      <c r="G158">
        <v>0</v>
      </c>
      <c r="H158">
        <v>198226.94</v>
      </c>
      <c r="I158">
        <v>42477.2</v>
      </c>
      <c r="J158">
        <v>35397.67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1139805</v>
      </c>
      <c r="S158" s="2">
        <v>45156</v>
      </c>
      <c r="T158" s="2"/>
      <c r="U158" s="2" t="s">
        <v>31</v>
      </c>
      <c r="V158" s="2">
        <v>105408</v>
      </c>
      <c r="W158">
        <v>0</v>
      </c>
      <c r="X158" t="s">
        <v>551</v>
      </c>
      <c r="Y158">
        <v>0</v>
      </c>
      <c r="Z158" t="s">
        <v>3859</v>
      </c>
      <c r="AA158">
        <v>0</v>
      </c>
      <c r="AB158">
        <v>0.09</v>
      </c>
      <c r="AC158" t="s">
        <v>3976</v>
      </c>
    </row>
    <row r="159" spans="1:29" x14ac:dyDescent="0.25">
      <c r="A159">
        <v>6889</v>
      </c>
      <c r="B159" t="s">
        <v>362</v>
      </c>
      <c r="C159" t="s">
        <v>363</v>
      </c>
      <c r="D159">
        <v>0</v>
      </c>
      <c r="E159">
        <v>0</v>
      </c>
      <c r="F159">
        <v>588425.68999999994</v>
      </c>
      <c r="G159">
        <v>0</v>
      </c>
      <c r="H159">
        <v>82379.600000000006</v>
      </c>
      <c r="I159">
        <v>17652.77</v>
      </c>
      <c r="J159">
        <v>14710.64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473683</v>
      </c>
      <c r="S159" s="2">
        <v>45474</v>
      </c>
      <c r="T159" s="2"/>
      <c r="U159" s="2" t="s">
        <v>31</v>
      </c>
      <c r="V159" s="2">
        <v>105408</v>
      </c>
      <c r="W159">
        <v>0</v>
      </c>
      <c r="X159" t="s">
        <v>551</v>
      </c>
      <c r="Y159">
        <v>0</v>
      </c>
      <c r="Z159" t="s">
        <v>1572</v>
      </c>
      <c r="AA159">
        <v>0</v>
      </c>
      <c r="AB159">
        <v>0.32</v>
      </c>
      <c r="AC159" t="s">
        <v>3977</v>
      </c>
    </row>
    <row r="160" spans="1:29" x14ac:dyDescent="0.25">
      <c r="A160">
        <v>6894</v>
      </c>
      <c r="B160" t="s">
        <v>364</v>
      </c>
      <c r="C160" t="s">
        <v>365</v>
      </c>
      <c r="D160">
        <v>0</v>
      </c>
      <c r="E160">
        <v>0</v>
      </c>
      <c r="F160">
        <v>1542612.89</v>
      </c>
      <c r="G160">
        <v>0</v>
      </c>
      <c r="H160">
        <v>215965.81</v>
      </c>
      <c r="I160">
        <v>46278.39</v>
      </c>
      <c r="J160">
        <v>38565.32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1241803</v>
      </c>
      <c r="S160" s="2">
        <v>45261</v>
      </c>
      <c r="T160" s="2"/>
      <c r="U160" s="2" t="s">
        <v>31</v>
      </c>
      <c r="V160" s="2">
        <v>2808</v>
      </c>
      <c r="W160">
        <v>0</v>
      </c>
      <c r="X160" t="s">
        <v>551</v>
      </c>
      <c r="Y160">
        <v>0</v>
      </c>
      <c r="Z160" t="s">
        <v>1549</v>
      </c>
      <c r="AA160">
        <v>0</v>
      </c>
      <c r="AB160">
        <v>-0.37</v>
      </c>
      <c r="AC160" t="s">
        <v>3978</v>
      </c>
    </row>
    <row r="161" spans="1:29" x14ac:dyDescent="0.25">
      <c r="A161">
        <v>6897</v>
      </c>
      <c r="B161" t="s">
        <v>701</v>
      </c>
      <c r="C161" t="s">
        <v>702</v>
      </c>
      <c r="D161">
        <v>0</v>
      </c>
      <c r="E161">
        <v>0</v>
      </c>
      <c r="F161">
        <v>555765.51</v>
      </c>
      <c r="G161">
        <v>0</v>
      </c>
      <c r="H161">
        <v>77807.179999999993</v>
      </c>
      <c r="I161">
        <v>16672.97</v>
      </c>
      <c r="J161">
        <v>13894.14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447391</v>
      </c>
      <c r="S161" s="2">
        <v>45415</v>
      </c>
      <c r="T161" s="2"/>
      <c r="U161" s="2" t="s">
        <v>31</v>
      </c>
      <c r="V161" s="2">
        <v>105408</v>
      </c>
      <c r="W161">
        <v>0</v>
      </c>
      <c r="X161" t="s">
        <v>551</v>
      </c>
      <c r="Y161">
        <v>0</v>
      </c>
      <c r="Z161" t="s">
        <v>1549</v>
      </c>
      <c r="AA161">
        <v>0</v>
      </c>
      <c r="AB161">
        <v>-0.22</v>
      </c>
      <c r="AC161" t="s">
        <v>3910</v>
      </c>
    </row>
    <row r="162" spans="1:29" x14ac:dyDescent="0.25">
      <c r="A162">
        <v>6899</v>
      </c>
      <c r="B162" t="s">
        <v>651</v>
      </c>
      <c r="C162" t="s">
        <v>703</v>
      </c>
      <c r="D162">
        <v>0</v>
      </c>
      <c r="E162">
        <v>0</v>
      </c>
      <c r="F162">
        <v>1330854.98</v>
      </c>
      <c r="G162">
        <v>0</v>
      </c>
      <c r="H162">
        <v>186319.7</v>
      </c>
      <c r="I162">
        <v>39925.65</v>
      </c>
      <c r="J162">
        <v>33271.370000000003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1071338</v>
      </c>
      <c r="S162" s="2">
        <v>45405</v>
      </c>
      <c r="T162" s="2"/>
      <c r="U162" s="2" t="s">
        <v>31</v>
      </c>
      <c r="V162" s="2">
        <v>105408</v>
      </c>
      <c r="W162">
        <v>0</v>
      </c>
      <c r="X162" t="s">
        <v>551</v>
      </c>
      <c r="Y162">
        <v>0</v>
      </c>
      <c r="Z162" t="s">
        <v>1549</v>
      </c>
      <c r="AA162">
        <v>0</v>
      </c>
      <c r="AB162">
        <v>-0.26</v>
      </c>
      <c r="AC162" t="s">
        <v>3979</v>
      </c>
    </row>
    <row r="163" spans="1:29" x14ac:dyDescent="0.25">
      <c r="A163">
        <v>6900</v>
      </c>
      <c r="B163" t="s">
        <v>652</v>
      </c>
      <c r="C163" t="s">
        <v>704</v>
      </c>
      <c r="D163">
        <v>0</v>
      </c>
      <c r="E163">
        <v>0</v>
      </c>
      <c r="F163">
        <v>1699728.74</v>
      </c>
      <c r="G163">
        <v>0</v>
      </c>
      <c r="H163">
        <v>237962.02</v>
      </c>
      <c r="I163">
        <v>50991.86</v>
      </c>
      <c r="J163">
        <v>42493.22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1368282</v>
      </c>
      <c r="S163" s="2">
        <v>45405</v>
      </c>
      <c r="T163" s="2"/>
      <c r="U163" s="2" t="s">
        <v>31</v>
      </c>
      <c r="V163" s="2">
        <v>105408</v>
      </c>
      <c r="W163">
        <v>0</v>
      </c>
      <c r="X163" t="s">
        <v>551</v>
      </c>
      <c r="Y163">
        <v>0</v>
      </c>
      <c r="Z163" t="s">
        <v>3859</v>
      </c>
      <c r="AA163">
        <v>0</v>
      </c>
      <c r="AB163">
        <v>0.36</v>
      </c>
      <c r="AC163" t="s">
        <v>3980</v>
      </c>
    </row>
    <row r="164" spans="1:29" x14ac:dyDescent="0.25">
      <c r="A164">
        <v>6906</v>
      </c>
      <c r="B164" t="s">
        <v>366</v>
      </c>
      <c r="C164" t="s">
        <v>367</v>
      </c>
      <c r="D164">
        <v>0</v>
      </c>
      <c r="E164">
        <v>0</v>
      </c>
      <c r="F164">
        <v>276586.28000000003</v>
      </c>
      <c r="G164">
        <v>0</v>
      </c>
      <c r="H164">
        <v>38722.080000000002</v>
      </c>
      <c r="I164">
        <v>8297.59</v>
      </c>
      <c r="J164">
        <v>6914.66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222652</v>
      </c>
      <c r="S164" s="2">
        <v>45261</v>
      </c>
      <c r="T164" s="2"/>
      <c r="U164" s="2" t="s">
        <v>31</v>
      </c>
      <c r="V164" s="2">
        <v>105408</v>
      </c>
      <c r="W164">
        <v>0</v>
      </c>
      <c r="X164" t="s">
        <v>551</v>
      </c>
      <c r="Y164">
        <v>0</v>
      </c>
      <c r="Z164" t="s">
        <v>1549</v>
      </c>
      <c r="AA164">
        <v>0</v>
      </c>
      <c r="AB164">
        <v>0.05</v>
      </c>
      <c r="AC164" t="s">
        <v>3981</v>
      </c>
    </row>
    <row r="165" spans="1:29" x14ac:dyDescent="0.25">
      <c r="A165">
        <v>6908</v>
      </c>
      <c r="B165" t="s">
        <v>1454</v>
      </c>
      <c r="C165" t="s">
        <v>1500</v>
      </c>
      <c r="D165">
        <v>0</v>
      </c>
      <c r="E165">
        <v>0</v>
      </c>
      <c r="F165">
        <v>1255480.75</v>
      </c>
      <c r="G165">
        <v>0</v>
      </c>
      <c r="H165">
        <v>175767.3</v>
      </c>
      <c r="I165">
        <v>37664.42</v>
      </c>
      <c r="J165">
        <v>31387.02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1010662</v>
      </c>
      <c r="S165" s="2">
        <v>45453</v>
      </c>
      <c r="T165" s="2"/>
      <c r="U165" s="2" t="s">
        <v>31</v>
      </c>
      <c r="V165" s="2">
        <v>105408</v>
      </c>
      <c r="W165">
        <v>0</v>
      </c>
      <c r="X165" t="s">
        <v>551</v>
      </c>
      <c r="Y165">
        <v>0</v>
      </c>
      <c r="Z165" t="s">
        <v>1549</v>
      </c>
      <c r="AA165">
        <v>0</v>
      </c>
      <c r="AB165">
        <v>-0.01</v>
      </c>
      <c r="AC165" t="s">
        <v>3937</v>
      </c>
    </row>
    <row r="166" spans="1:29" x14ac:dyDescent="0.25">
      <c r="A166">
        <v>6917</v>
      </c>
      <c r="B166" t="s">
        <v>368</v>
      </c>
      <c r="C166" t="s">
        <v>369</v>
      </c>
      <c r="D166">
        <v>0</v>
      </c>
      <c r="E166">
        <v>0</v>
      </c>
      <c r="F166">
        <v>648611.69999999995</v>
      </c>
      <c r="G166">
        <v>0</v>
      </c>
      <c r="H166">
        <v>90805.64</v>
      </c>
      <c r="I166">
        <v>19458.349999999999</v>
      </c>
      <c r="J166">
        <v>16215.29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522132</v>
      </c>
      <c r="S166" s="2">
        <v>45261</v>
      </c>
      <c r="T166" s="2"/>
      <c r="U166" s="2" t="s">
        <v>31</v>
      </c>
      <c r="V166" s="2">
        <v>406</v>
      </c>
      <c r="W166">
        <v>0</v>
      </c>
      <c r="X166" t="s">
        <v>551</v>
      </c>
      <c r="Y166">
        <v>0</v>
      </c>
      <c r="Z166" t="s">
        <v>1572</v>
      </c>
      <c r="AA166">
        <v>0</v>
      </c>
      <c r="AB166">
        <v>-0.42</v>
      </c>
      <c r="AC166" t="s">
        <v>3982</v>
      </c>
    </row>
    <row r="167" spans="1:29" x14ac:dyDescent="0.25">
      <c r="A167">
        <v>6919</v>
      </c>
      <c r="B167" t="s">
        <v>370</v>
      </c>
      <c r="C167" t="s">
        <v>371</v>
      </c>
      <c r="D167">
        <v>0</v>
      </c>
      <c r="E167">
        <v>0</v>
      </c>
      <c r="F167">
        <v>744875.68</v>
      </c>
      <c r="G167">
        <v>0</v>
      </c>
      <c r="H167">
        <v>104282.59</v>
      </c>
      <c r="I167">
        <v>22346.27</v>
      </c>
      <c r="J167">
        <v>18621.89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599625</v>
      </c>
      <c r="S167" s="2">
        <v>45261</v>
      </c>
      <c r="T167" s="2"/>
      <c r="U167" s="2" t="s">
        <v>31</v>
      </c>
      <c r="V167" s="2">
        <v>105408</v>
      </c>
      <c r="W167">
        <v>0</v>
      </c>
      <c r="X167" t="s">
        <v>551</v>
      </c>
      <c r="Y167">
        <v>0</v>
      </c>
      <c r="Z167" t="s">
        <v>1549</v>
      </c>
      <c r="AA167">
        <v>0</v>
      </c>
      <c r="AB167">
        <v>7.0000000000000007E-2</v>
      </c>
      <c r="AC167" t="s">
        <v>3893</v>
      </c>
    </row>
    <row r="168" spans="1:29" x14ac:dyDescent="0.25">
      <c r="A168">
        <v>6921</v>
      </c>
      <c r="B168" t="s">
        <v>372</v>
      </c>
      <c r="C168" t="s">
        <v>373</v>
      </c>
      <c r="D168">
        <v>0</v>
      </c>
      <c r="E168">
        <v>0</v>
      </c>
      <c r="F168">
        <v>569793.4</v>
      </c>
      <c r="G168">
        <v>0</v>
      </c>
      <c r="H168">
        <v>79771.070000000007</v>
      </c>
      <c r="I168">
        <v>17093.8</v>
      </c>
      <c r="J168">
        <v>14244.83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458684</v>
      </c>
      <c r="S168" s="2">
        <v>45252</v>
      </c>
      <c r="T168" s="2"/>
      <c r="U168" s="2" t="s">
        <v>31</v>
      </c>
      <c r="V168" s="2">
        <v>105408</v>
      </c>
      <c r="W168">
        <v>0</v>
      </c>
      <c r="X168" t="s">
        <v>551</v>
      </c>
      <c r="Y168">
        <v>0</v>
      </c>
      <c r="Z168" t="s">
        <v>1572</v>
      </c>
      <c r="AA168">
        <v>0</v>
      </c>
      <c r="AB168">
        <v>0.3</v>
      </c>
      <c r="AC168" t="s">
        <v>3983</v>
      </c>
    </row>
    <row r="169" spans="1:29" x14ac:dyDescent="0.25">
      <c r="A169">
        <v>6928</v>
      </c>
      <c r="B169" t="s">
        <v>374</v>
      </c>
      <c r="C169" t="s">
        <v>375</v>
      </c>
      <c r="D169">
        <v>0</v>
      </c>
      <c r="E169">
        <v>0</v>
      </c>
      <c r="F169">
        <v>818038.23</v>
      </c>
      <c r="G169">
        <v>0</v>
      </c>
      <c r="H169">
        <v>114525.36</v>
      </c>
      <c r="I169">
        <v>24541.15</v>
      </c>
      <c r="J169">
        <v>20450.96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658521</v>
      </c>
      <c r="S169" s="2">
        <v>45246</v>
      </c>
      <c r="T169" s="2"/>
      <c r="U169" s="2" t="s">
        <v>31</v>
      </c>
      <c r="V169" s="2">
        <v>105408</v>
      </c>
      <c r="W169">
        <v>0</v>
      </c>
      <c r="X169" t="s">
        <v>551</v>
      </c>
      <c r="Y169">
        <v>0</v>
      </c>
      <c r="Z169" t="s">
        <v>1549</v>
      </c>
      <c r="AA169">
        <v>0</v>
      </c>
      <c r="AB169">
        <v>0.24</v>
      </c>
      <c r="AC169" t="s">
        <v>3984</v>
      </c>
    </row>
    <row r="170" spans="1:29" x14ac:dyDescent="0.25">
      <c r="A170">
        <v>6943</v>
      </c>
      <c r="B170" t="s">
        <v>707</v>
      </c>
      <c r="C170" t="s">
        <v>708</v>
      </c>
      <c r="D170">
        <v>0</v>
      </c>
      <c r="E170">
        <v>0</v>
      </c>
      <c r="F170">
        <v>1397374.33</v>
      </c>
      <c r="G170">
        <v>0</v>
      </c>
      <c r="H170">
        <v>195632.41</v>
      </c>
      <c r="I170">
        <v>41921.230000000003</v>
      </c>
      <c r="J170">
        <v>34934.36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1124886</v>
      </c>
      <c r="S170" s="2">
        <v>45405</v>
      </c>
      <c r="T170" s="2"/>
      <c r="U170" s="2" t="s">
        <v>31</v>
      </c>
      <c r="V170" s="2">
        <v>105408</v>
      </c>
      <c r="W170">
        <v>0</v>
      </c>
      <c r="X170" t="s">
        <v>551</v>
      </c>
      <c r="Y170">
        <v>0</v>
      </c>
      <c r="Z170" t="s">
        <v>1549</v>
      </c>
      <c r="AA170">
        <v>0</v>
      </c>
      <c r="AB170">
        <v>-0.33</v>
      </c>
      <c r="AC170" t="s">
        <v>3985</v>
      </c>
    </row>
    <row r="171" spans="1:29" x14ac:dyDescent="0.25">
      <c r="A171">
        <v>6956</v>
      </c>
      <c r="B171" t="s">
        <v>378</v>
      </c>
      <c r="C171" t="s">
        <v>379</v>
      </c>
      <c r="D171">
        <v>0</v>
      </c>
      <c r="E171">
        <v>0</v>
      </c>
      <c r="F171">
        <v>277577.86</v>
      </c>
      <c r="G171">
        <v>0</v>
      </c>
      <c r="H171">
        <v>38860.9</v>
      </c>
      <c r="I171">
        <v>8327.34</v>
      </c>
      <c r="J171">
        <v>6939.45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223450</v>
      </c>
      <c r="S171" s="2">
        <v>45582</v>
      </c>
      <c r="T171" s="2"/>
      <c r="U171" s="2" t="s">
        <v>31</v>
      </c>
      <c r="V171" s="2">
        <v>100106</v>
      </c>
      <c r="W171">
        <v>0</v>
      </c>
      <c r="X171" t="s">
        <v>551</v>
      </c>
      <c r="Y171">
        <v>0</v>
      </c>
      <c r="Z171" t="s">
        <v>1549</v>
      </c>
      <c r="AA171">
        <v>0</v>
      </c>
      <c r="AB171">
        <v>-0.17</v>
      </c>
      <c r="AC171" t="s">
        <v>3986</v>
      </c>
    </row>
    <row r="172" spans="1:29" x14ac:dyDescent="0.25">
      <c r="A172">
        <v>6963</v>
      </c>
      <c r="B172" t="s">
        <v>380</v>
      </c>
      <c r="C172" t="s">
        <v>381</v>
      </c>
      <c r="D172">
        <v>0</v>
      </c>
      <c r="E172">
        <v>0</v>
      </c>
      <c r="F172">
        <v>491255.42</v>
      </c>
      <c r="G172">
        <v>0</v>
      </c>
      <c r="H172">
        <v>68775.759999999995</v>
      </c>
      <c r="I172">
        <v>14737.66</v>
      </c>
      <c r="J172">
        <v>12281.39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395461</v>
      </c>
      <c r="S172" s="2">
        <v>45261</v>
      </c>
      <c r="T172" s="2"/>
      <c r="U172" s="2" t="s">
        <v>31</v>
      </c>
      <c r="V172" s="2">
        <v>105408</v>
      </c>
      <c r="W172">
        <v>0</v>
      </c>
      <c r="X172" t="s">
        <v>551</v>
      </c>
      <c r="Y172">
        <v>0</v>
      </c>
      <c r="Z172" t="s">
        <v>1549</v>
      </c>
      <c r="AA172">
        <v>0</v>
      </c>
      <c r="AB172">
        <v>0.39</v>
      </c>
      <c r="AC172" t="s">
        <v>3987</v>
      </c>
    </row>
    <row r="173" spans="1:29" x14ac:dyDescent="0.25">
      <c r="A173">
        <v>6967</v>
      </c>
      <c r="B173" t="s">
        <v>386</v>
      </c>
      <c r="C173" t="s">
        <v>387</v>
      </c>
      <c r="D173">
        <v>0</v>
      </c>
      <c r="E173">
        <v>0</v>
      </c>
      <c r="F173">
        <v>412027.21</v>
      </c>
      <c r="G173">
        <v>0</v>
      </c>
      <c r="H173">
        <v>57683.81</v>
      </c>
      <c r="I173">
        <v>12360.82</v>
      </c>
      <c r="J173">
        <v>10300.68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331682</v>
      </c>
      <c r="S173" s="2">
        <v>44911</v>
      </c>
      <c r="T173" s="2"/>
      <c r="U173" s="2" t="s">
        <v>31</v>
      </c>
      <c r="V173" s="2">
        <v>3207</v>
      </c>
      <c r="W173">
        <v>0</v>
      </c>
      <c r="X173" t="s">
        <v>551</v>
      </c>
      <c r="Y173">
        <v>0</v>
      </c>
      <c r="Z173" t="s">
        <v>1572</v>
      </c>
      <c r="AA173">
        <v>0</v>
      </c>
      <c r="AB173">
        <v>0.1</v>
      </c>
      <c r="AC173" t="s">
        <v>3988</v>
      </c>
    </row>
    <row r="174" spans="1:29" x14ac:dyDescent="0.25">
      <c r="A174">
        <v>6972</v>
      </c>
      <c r="B174" t="s">
        <v>388</v>
      </c>
      <c r="C174" t="s">
        <v>389</v>
      </c>
      <c r="D174">
        <v>0</v>
      </c>
      <c r="E174">
        <v>0</v>
      </c>
      <c r="F174">
        <v>547723.23</v>
      </c>
      <c r="G174">
        <v>0</v>
      </c>
      <c r="H174">
        <v>76681.259999999995</v>
      </c>
      <c r="I174">
        <v>16431.7</v>
      </c>
      <c r="J174">
        <v>13693.08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440917</v>
      </c>
      <c r="S174" s="2">
        <v>44935</v>
      </c>
      <c r="T174" s="2"/>
      <c r="U174" s="2">
        <v>1</v>
      </c>
      <c r="V174" s="2">
        <v>105408</v>
      </c>
      <c r="W174">
        <v>0</v>
      </c>
      <c r="X174" t="s">
        <v>551</v>
      </c>
      <c r="Y174">
        <v>0</v>
      </c>
      <c r="Z174" t="s">
        <v>3899</v>
      </c>
      <c r="AA174">
        <v>0</v>
      </c>
      <c r="AB174">
        <v>-0.19</v>
      </c>
      <c r="AC174" t="s">
        <v>3961</v>
      </c>
    </row>
    <row r="175" spans="1:29" x14ac:dyDescent="0.25">
      <c r="A175">
        <v>6975</v>
      </c>
      <c r="B175" t="s">
        <v>390</v>
      </c>
      <c r="C175" t="s">
        <v>391</v>
      </c>
      <c r="D175">
        <v>0</v>
      </c>
      <c r="E175">
        <v>0</v>
      </c>
      <c r="F175">
        <v>666079.59</v>
      </c>
      <c r="G175">
        <v>0</v>
      </c>
      <c r="H175">
        <v>93251.14</v>
      </c>
      <c r="I175">
        <v>19982.39</v>
      </c>
      <c r="J175">
        <v>16651.990000000002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536194</v>
      </c>
      <c r="S175" s="2">
        <v>45002</v>
      </c>
      <c r="T175" s="2"/>
      <c r="U175" s="2" t="s">
        <v>31</v>
      </c>
      <c r="V175" s="2">
        <v>104306</v>
      </c>
      <c r="W175">
        <v>0</v>
      </c>
      <c r="X175" t="s">
        <v>551</v>
      </c>
      <c r="Y175">
        <v>0</v>
      </c>
      <c r="Z175" t="s">
        <v>1549</v>
      </c>
      <c r="AA175">
        <v>0</v>
      </c>
      <c r="AB175">
        <v>-7.0000000000000007E-2</v>
      </c>
      <c r="AC175" t="s">
        <v>3989</v>
      </c>
    </row>
    <row r="176" spans="1:29" x14ac:dyDescent="0.25">
      <c r="A176">
        <v>6988</v>
      </c>
      <c r="B176" t="s">
        <v>392</v>
      </c>
      <c r="C176" t="s">
        <v>393</v>
      </c>
      <c r="D176">
        <v>0</v>
      </c>
      <c r="E176">
        <v>0</v>
      </c>
      <c r="F176">
        <v>531639.9</v>
      </c>
      <c r="G176">
        <v>0</v>
      </c>
      <c r="H176">
        <v>74429.59</v>
      </c>
      <c r="I176">
        <v>15949.2</v>
      </c>
      <c r="J176">
        <v>13291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427970</v>
      </c>
      <c r="S176" s="2">
        <v>44986</v>
      </c>
      <c r="T176" s="2"/>
      <c r="U176" s="2" t="s">
        <v>31</v>
      </c>
      <c r="V176" s="2">
        <v>105408</v>
      </c>
      <c r="W176">
        <v>0</v>
      </c>
      <c r="X176" t="s">
        <v>551</v>
      </c>
      <c r="Y176">
        <v>0</v>
      </c>
      <c r="Z176" t="s">
        <v>1549</v>
      </c>
      <c r="AA176">
        <v>0</v>
      </c>
      <c r="AB176">
        <v>-0.11</v>
      </c>
      <c r="AC176" t="s">
        <v>3990</v>
      </c>
    </row>
    <row r="177" spans="1:29" x14ac:dyDescent="0.25">
      <c r="A177">
        <v>7000</v>
      </c>
      <c r="B177" t="s">
        <v>397</v>
      </c>
      <c r="C177" t="s">
        <v>398</v>
      </c>
      <c r="D177">
        <v>0</v>
      </c>
      <c r="E177">
        <v>0</v>
      </c>
      <c r="F177">
        <v>568176.53</v>
      </c>
      <c r="G177">
        <v>0</v>
      </c>
      <c r="H177">
        <v>79544.72</v>
      </c>
      <c r="I177">
        <v>17045.3</v>
      </c>
      <c r="J177">
        <v>14204.41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457382</v>
      </c>
      <c r="S177" s="2">
        <v>45128</v>
      </c>
      <c r="T177" s="2"/>
      <c r="U177" s="2" t="s">
        <v>31</v>
      </c>
      <c r="V177" s="2">
        <v>400800</v>
      </c>
      <c r="W177">
        <v>0</v>
      </c>
      <c r="X177" t="s">
        <v>551</v>
      </c>
      <c r="Y177">
        <v>0</v>
      </c>
      <c r="Z177" t="s">
        <v>3859</v>
      </c>
      <c r="AA177">
        <v>0</v>
      </c>
      <c r="AB177">
        <v>-0.1</v>
      </c>
      <c r="AC177" t="s">
        <v>3879</v>
      </c>
    </row>
    <row r="178" spans="1:29" x14ac:dyDescent="0.25">
      <c r="A178">
        <v>7018</v>
      </c>
      <c r="B178" t="s">
        <v>408</v>
      </c>
      <c r="C178" t="s">
        <v>409</v>
      </c>
      <c r="D178">
        <v>0</v>
      </c>
      <c r="E178">
        <v>0</v>
      </c>
      <c r="F178">
        <v>1379172.75</v>
      </c>
      <c r="G178">
        <v>0</v>
      </c>
      <c r="H178">
        <v>193084.18</v>
      </c>
      <c r="I178">
        <v>41375.18</v>
      </c>
      <c r="J178">
        <v>34479.32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1110234</v>
      </c>
      <c r="S178" s="2">
        <v>45145</v>
      </c>
      <c r="T178" s="2"/>
      <c r="U178" s="2" t="s">
        <v>31</v>
      </c>
      <c r="V178" s="2">
        <v>105408</v>
      </c>
      <c r="W178">
        <v>0</v>
      </c>
      <c r="X178" t="s">
        <v>551</v>
      </c>
      <c r="Y178">
        <v>0</v>
      </c>
      <c r="Z178" t="s">
        <v>1549</v>
      </c>
      <c r="AA178">
        <v>0</v>
      </c>
      <c r="AB178">
        <v>-7.0000000000000007E-2</v>
      </c>
      <c r="AC178" t="s">
        <v>3991</v>
      </c>
    </row>
    <row r="179" spans="1:29" x14ac:dyDescent="0.25">
      <c r="A179">
        <v>7026</v>
      </c>
      <c r="B179" t="s">
        <v>412</v>
      </c>
      <c r="C179" t="s">
        <v>413</v>
      </c>
      <c r="D179">
        <v>0</v>
      </c>
      <c r="E179">
        <v>0</v>
      </c>
      <c r="F179">
        <v>846372.3</v>
      </c>
      <c r="G179">
        <v>0</v>
      </c>
      <c r="H179">
        <v>118492.12</v>
      </c>
      <c r="I179">
        <v>25391.17</v>
      </c>
      <c r="J179">
        <v>21159.31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681330</v>
      </c>
      <c r="S179" s="2">
        <v>45160</v>
      </c>
      <c r="T179" s="2"/>
      <c r="U179" s="2" t="s">
        <v>31</v>
      </c>
      <c r="V179" s="2">
        <v>1508</v>
      </c>
      <c r="W179">
        <v>0</v>
      </c>
      <c r="X179" t="s">
        <v>551</v>
      </c>
      <c r="Y179">
        <v>0</v>
      </c>
      <c r="Z179" t="s">
        <v>1572</v>
      </c>
      <c r="AA179">
        <v>0</v>
      </c>
      <c r="AB179">
        <v>0.3</v>
      </c>
      <c r="AC179" t="s">
        <v>3992</v>
      </c>
    </row>
    <row r="180" spans="1:29" x14ac:dyDescent="0.25">
      <c r="A180">
        <v>7037</v>
      </c>
      <c r="B180" t="s">
        <v>420</v>
      </c>
      <c r="C180" t="s">
        <v>421</v>
      </c>
      <c r="D180">
        <v>0</v>
      </c>
      <c r="E180">
        <v>0</v>
      </c>
      <c r="F180">
        <v>614630.09</v>
      </c>
      <c r="G180">
        <v>0</v>
      </c>
      <c r="H180">
        <v>86048.21</v>
      </c>
      <c r="I180">
        <v>18438.900000000001</v>
      </c>
      <c r="J180">
        <v>15365.75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494777</v>
      </c>
      <c r="S180" s="2">
        <v>45166</v>
      </c>
      <c r="T180" s="2"/>
      <c r="U180" s="2" t="s">
        <v>31</v>
      </c>
      <c r="V180" s="2">
        <v>105408</v>
      </c>
      <c r="W180">
        <v>0</v>
      </c>
      <c r="X180" t="s">
        <v>551</v>
      </c>
      <c r="Y180">
        <v>0</v>
      </c>
      <c r="Z180" t="s">
        <v>1572</v>
      </c>
      <c r="AA180">
        <v>0</v>
      </c>
      <c r="AB180">
        <v>-0.23</v>
      </c>
      <c r="AC180" t="s">
        <v>3993</v>
      </c>
    </row>
    <row r="181" spans="1:29" x14ac:dyDescent="0.25">
      <c r="A181">
        <v>7043</v>
      </c>
      <c r="B181" t="s">
        <v>424</v>
      </c>
      <c r="C181" t="s">
        <v>425</v>
      </c>
      <c r="D181">
        <v>0</v>
      </c>
      <c r="E181">
        <v>0</v>
      </c>
      <c r="F181">
        <v>490380.86</v>
      </c>
      <c r="G181">
        <v>0</v>
      </c>
      <c r="H181">
        <v>68653.320000000007</v>
      </c>
      <c r="I181">
        <v>14711.43</v>
      </c>
      <c r="J181">
        <v>12259.52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394757</v>
      </c>
      <c r="S181" s="2">
        <v>45170</v>
      </c>
      <c r="T181" s="2"/>
      <c r="U181" s="2" t="s">
        <v>31</v>
      </c>
      <c r="V181" s="2">
        <v>105408</v>
      </c>
      <c r="W181">
        <v>0</v>
      </c>
      <c r="X181" t="s">
        <v>551</v>
      </c>
      <c r="Y181">
        <v>0</v>
      </c>
      <c r="Z181" t="s">
        <v>1549</v>
      </c>
      <c r="AA181">
        <v>0</v>
      </c>
      <c r="AB181">
        <v>0.41</v>
      </c>
      <c r="AC181" t="s">
        <v>3994</v>
      </c>
    </row>
    <row r="182" spans="1:29" x14ac:dyDescent="0.25">
      <c r="A182">
        <v>7061</v>
      </c>
      <c r="B182" t="s">
        <v>432</v>
      </c>
      <c r="C182" t="s">
        <v>433</v>
      </c>
      <c r="D182">
        <v>0</v>
      </c>
      <c r="E182">
        <v>0</v>
      </c>
      <c r="F182">
        <v>611107.06000000006</v>
      </c>
      <c r="G182">
        <v>0</v>
      </c>
      <c r="H182">
        <v>85554.99</v>
      </c>
      <c r="I182">
        <v>18333.21</v>
      </c>
      <c r="J182">
        <v>15277.68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491941</v>
      </c>
      <c r="S182" s="2">
        <v>45194</v>
      </c>
      <c r="T182" s="2"/>
      <c r="U182" s="2" t="s">
        <v>31</v>
      </c>
      <c r="V182" s="2">
        <v>105408</v>
      </c>
      <c r="W182">
        <v>0</v>
      </c>
      <c r="X182" t="s">
        <v>551</v>
      </c>
      <c r="Y182">
        <v>0</v>
      </c>
      <c r="Z182" t="s">
        <v>1549</v>
      </c>
      <c r="AA182">
        <v>0</v>
      </c>
      <c r="AB182">
        <v>-0.18</v>
      </c>
      <c r="AC182" t="s">
        <v>3995</v>
      </c>
    </row>
    <row r="183" spans="1:29" x14ac:dyDescent="0.25">
      <c r="A183">
        <v>7062</v>
      </c>
      <c r="B183" t="s">
        <v>434</v>
      </c>
      <c r="C183" t="s">
        <v>435</v>
      </c>
      <c r="D183">
        <v>0</v>
      </c>
      <c r="E183">
        <v>0</v>
      </c>
      <c r="F183">
        <v>611107.06000000006</v>
      </c>
      <c r="G183">
        <v>0</v>
      </c>
      <c r="H183">
        <v>85554.99</v>
      </c>
      <c r="I183">
        <v>18333.21</v>
      </c>
      <c r="J183">
        <v>15277.68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491941</v>
      </c>
      <c r="S183" s="2">
        <v>45194</v>
      </c>
      <c r="T183" s="2"/>
      <c r="U183" s="2" t="s">
        <v>31</v>
      </c>
      <c r="V183" s="2">
        <v>105408</v>
      </c>
      <c r="W183">
        <v>0</v>
      </c>
      <c r="X183" t="s">
        <v>551</v>
      </c>
      <c r="Y183">
        <v>0</v>
      </c>
      <c r="Z183" t="s">
        <v>1549</v>
      </c>
      <c r="AA183">
        <v>0</v>
      </c>
      <c r="AB183">
        <v>-0.18</v>
      </c>
      <c r="AC183" t="s">
        <v>3995</v>
      </c>
    </row>
    <row r="184" spans="1:29" x14ac:dyDescent="0.25">
      <c r="A184">
        <v>7064</v>
      </c>
      <c r="B184" t="s">
        <v>436</v>
      </c>
      <c r="C184" t="s">
        <v>437</v>
      </c>
      <c r="D184">
        <v>0</v>
      </c>
      <c r="E184">
        <v>0</v>
      </c>
      <c r="F184">
        <v>680991.02</v>
      </c>
      <c r="G184">
        <v>0</v>
      </c>
      <c r="H184">
        <v>95338.74</v>
      </c>
      <c r="I184">
        <v>20429.73</v>
      </c>
      <c r="J184">
        <v>17024.78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548198</v>
      </c>
      <c r="S184" s="2">
        <v>45194</v>
      </c>
      <c r="T184" s="2"/>
      <c r="U184" s="2" t="s">
        <v>31</v>
      </c>
      <c r="V184" s="2">
        <v>122104</v>
      </c>
      <c r="W184">
        <v>0</v>
      </c>
      <c r="X184" t="s">
        <v>551</v>
      </c>
      <c r="Y184">
        <v>0</v>
      </c>
      <c r="Z184" t="s">
        <v>1549</v>
      </c>
      <c r="AA184">
        <v>0</v>
      </c>
      <c r="AB184">
        <v>0.23</v>
      </c>
      <c r="AC184" t="s">
        <v>3887</v>
      </c>
    </row>
    <row r="185" spans="1:29" x14ac:dyDescent="0.25">
      <c r="A185">
        <v>7075</v>
      </c>
      <c r="B185" t="s">
        <v>442</v>
      </c>
      <c r="C185" t="s">
        <v>443</v>
      </c>
      <c r="D185">
        <v>0</v>
      </c>
      <c r="E185">
        <v>0</v>
      </c>
      <c r="F185">
        <v>526220.15</v>
      </c>
      <c r="G185">
        <v>0</v>
      </c>
      <c r="H185">
        <v>73670.820000000007</v>
      </c>
      <c r="I185">
        <v>15786.6</v>
      </c>
      <c r="J185">
        <v>13155.5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423607</v>
      </c>
      <c r="S185" s="2">
        <v>45203</v>
      </c>
      <c r="T185" s="2"/>
      <c r="U185" s="2" t="s">
        <v>31</v>
      </c>
      <c r="V185" s="2">
        <v>2501</v>
      </c>
      <c r="W185">
        <v>0</v>
      </c>
      <c r="X185" t="s">
        <v>551</v>
      </c>
      <c r="Y185">
        <v>0</v>
      </c>
      <c r="Z185" t="s">
        <v>1549</v>
      </c>
      <c r="AA185">
        <v>0</v>
      </c>
      <c r="AB185">
        <v>-0.23</v>
      </c>
      <c r="AC185" t="s">
        <v>3996</v>
      </c>
    </row>
    <row r="186" spans="1:29" x14ac:dyDescent="0.25">
      <c r="A186">
        <v>7085</v>
      </c>
      <c r="B186" t="s">
        <v>452</v>
      </c>
      <c r="C186" t="s">
        <v>453</v>
      </c>
      <c r="D186">
        <v>0</v>
      </c>
      <c r="E186">
        <v>0</v>
      </c>
      <c r="F186">
        <v>663892.81000000006</v>
      </c>
      <c r="G186">
        <v>0</v>
      </c>
      <c r="H186">
        <v>92944.99</v>
      </c>
      <c r="I186">
        <v>19916.78</v>
      </c>
      <c r="J186">
        <v>16597.32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534434</v>
      </c>
      <c r="S186" s="2">
        <v>45218</v>
      </c>
      <c r="T186" s="2"/>
      <c r="U186" s="2" t="s">
        <v>31</v>
      </c>
      <c r="V186" s="2">
        <v>2501</v>
      </c>
      <c r="W186">
        <v>0</v>
      </c>
      <c r="X186" t="s">
        <v>551</v>
      </c>
      <c r="Y186">
        <v>0</v>
      </c>
      <c r="Z186" t="s">
        <v>1549</v>
      </c>
      <c r="AA186">
        <v>0</v>
      </c>
      <c r="AB186">
        <v>0.28000000000000003</v>
      </c>
      <c r="AC186" t="s">
        <v>3997</v>
      </c>
    </row>
    <row r="187" spans="1:29" x14ac:dyDescent="0.25">
      <c r="A187">
        <v>7086</v>
      </c>
      <c r="B187" t="s">
        <v>454</v>
      </c>
      <c r="C187" t="s">
        <v>455</v>
      </c>
      <c r="D187">
        <v>0</v>
      </c>
      <c r="E187">
        <v>0</v>
      </c>
      <c r="F187">
        <v>265360.31</v>
      </c>
      <c r="G187">
        <v>0</v>
      </c>
      <c r="H187">
        <v>37150.44</v>
      </c>
      <c r="I187">
        <v>16901.28</v>
      </c>
      <c r="J187">
        <v>6634.01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8940.4699999999993</v>
      </c>
      <c r="Q187">
        <v>8940.4699999999993</v>
      </c>
      <c r="R187">
        <v>213615</v>
      </c>
      <c r="S187" s="2">
        <v>45218</v>
      </c>
      <c r="T187" s="2"/>
      <c r="U187" s="2" t="s">
        <v>31</v>
      </c>
      <c r="V187" s="2">
        <v>2501</v>
      </c>
      <c r="W187">
        <v>0</v>
      </c>
      <c r="X187" t="s">
        <v>551</v>
      </c>
      <c r="Y187">
        <v>0</v>
      </c>
      <c r="Z187" t="s">
        <v>1549</v>
      </c>
      <c r="AA187">
        <v>0</v>
      </c>
      <c r="AB187">
        <v>-0.05</v>
      </c>
      <c r="AC187" t="s">
        <v>4088</v>
      </c>
    </row>
    <row r="188" spans="1:29" x14ac:dyDescent="0.25">
      <c r="A188">
        <v>7087</v>
      </c>
      <c r="B188" t="s">
        <v>456</v>
      </c>
      <c r="C188" t="s">
        <v>457</v>
      </c>
      <c r="D188">
        <v>0</v>
      </c>
      <c r="E188">
        <v>0</v>
      </c>
      <c r="F188">
        <v>246587.27</v>
      </c>
      <c r="G188">
        <v>0</v>
      </c>
      <c r="H188">
        <v>34522.22</v>
      </c>
      <c r="I188">
        <v>7397.62</v>
      </c>
      <c r="J188">
        <v>6164.68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198503</v>
      </c>
      <c r="S188" s="2">
        <v>45579</v>
      </c>
      <c r="T188" s="2"/>
      <c r="U188" s="2" t="s">
        <v>31</v>
      </c>
      <c r="V188" s="2">
        <v>105408</v>
      </c>
      <c r="W188">
        <v>0</v>
      </c>
      <c r="X188" t="s">
        <v>551</v>
      </c>
      <c r="Y188">
        <v>0</v>
      </c>
      <c r="Z188" t="s">
        <v>1549</v>
      </c>
      <c r="AA188">
        <v>0</v>
      </c>
      <c r="AB188">
        <v>0.25</v>
      </c>
      <c r="AC188" t="s">
        <v>3998</v>
      </c>
    </row>
    <row r="189" spans="1:29" x14ac:dyDescent="0.25">
      <c r="A189">
        <v>7102</v>
      </c>
      <c r="B189" t="s">
        <v>460</v>
      </c>
      <c r="C189" t="s">
        <v>461</v>
      </c>
      <c r="D189">
        <v>0</v>
      </c>
      <c r="E189">
        <v>0</v>
      </c>
      <c r="F189">
        <v>656247.68000000005</v>
      </c>
      <c r="G189">
        <v>0</v>
      </c>
      <c r="H189">
        <v>91874.67</v>
      </c>
      <c r="I189">
        <v>19687.43</v>
      </c>
      <c r="J189">
        <v>16406.189999999999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528279</v>
      </c>
      <c r="S189" s="2">
        <v>45231</v>
      </c>
      <c r="T189" s="2"/>
      <c r="U189" s="2" t="s">
        <v>31</v>
      </c>
      <c r="V189" s="2">
        <v>2808</v>
      </c>
      <c r="W189">
        <v>0</v>
      </c>
      <c r="X189" t="s">
        <v>551</v>
      </c>
      <c r="Y189">
        <v>0</v>
      </c>
      <c r="Z189" t="s">
        <v>1549</v>
      </c>
      <c r="AA189">
        <v>0</v>
      </c>
      <c r="AB189">
        <v>-0.39</v>
      </c>
      <c r="AC189" t="s">
        <v>3999</v>
      </c>
    </row>
    <row r="190" spans="1:29" x14ac:dyDescent="0.25">
      <c r="A190">
        <v>7106</v>
      </c>
      <c r="B190" t="s">
        <v>465</v>
      </c>
      <c r="C190" t="s">
        <v>466</v>
      </c>
      <c r="D190">
        <v>0</v>
      </c>
      <c r="E190">
        <v>0</v>
      </c>
      <c r="F190">
        <v>490294.16</v>
      </c>
      <c r="G190">
        <v>0</v>
      </c>
      <c r="H190">
        <v>68641.179999999993</v>
      </c>
      <c r="I190">
        <v>14708.82</v>
      </c>
      <c r="J190">
        <v>12257.35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394687</v>
      </c>
      <c r="S190" s="2">
        <v>45231</v>
      </c>
      <c r="T190" s="2"/>
      <c r="U190" s="2" t="s">
        <v>31</v>
      </c>
      <c r="V190" s="2">
        <v>105408</v>
      </c>
      <c r="W190">
        <v>0</v>
      </c>
      <c r="X190" t="s">
        <v>551</v>
      </c>
      <c r="Y190">
        <v>0</v>
      </c>
      <c r="Z190" t="s">
        <v>1549</v>
      </c>
      <c r="AA190">
        <v>0</v>
      </c>
      <c r="AB190">
        <v>0.19</v>
      </c>
      <c r="AC190" t="s">
        <v>4000</v>
      </c>
    </row>
    <row r="191" spans="1:29" x14ac:dyDescent="0.25">
      <c r="A191">
        <v>7110</v>
      </c>
      <c r="B191" t="s">
        <v>468</v>
      </c>
      <c r="C191" t="s">
        <v>469</v>
      </c>
      <c r="D191">
        <v>0</v>
      </c>
      <c r="E191">
        <v>0</v>
      </c>
      <c r="F191">
        <v>543167.41</v>
      </c>
      <c r="G191">
        <v>0</v>
      </c>
      <c r="H191">
        <v>76043.44</v>
      </c>
      <c r="I191">
        <v>16295.02</v>
      </c>
      <c r="J191">
        <v>13579.19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437250</v>
      </c>
      <c r="S191" s="2">
        <v>45231</v>
      </c>
      <c r="T191" s="2"/>
      <c r="U191" s="2" t="s">
        <v>31</v>
      </c>
      <c r="V191" s="2">
        <v>105408</v>
      </c>
      <c r="W191">
        <v>0</v>
      </c>
      <c r="X191" t="s">
        <v>551</v>
      </c>
      <c r="Y191">
        <v>0</v>
      </c>
      <c r="Z191" t="s">
        <v>1572</v>
      </c>
      <c r="AA191">
        <v>0</v>
      </c>
      <c r="AB191">
        <v>0.24</v>
      </c>
      <c r="AC191" t="s">
        <v>4001</v>
      </c>
    </row>
    <row r="192" spans="1:29" x14ac:dyDescent="0.25">
      <c r="A192">
        <v>7119</v>
      </c>
      <c r="B192" t="s">
        <v>476</v>
      </c>
      <c r="C192" t="s">
        <v>477</v>
      </c>
      <c r="D192">
        <v>0</v>
      </c>
      <c r="E192">
        <v>0</v>
      </c>
      <c r="F192">
        <v>484641.43</v>
      </c>
      <c r="G192">
        <v>0</v>
      </c>
      <c r="H192">
        <v>67849.8</v>
      </c>
      <c r="I192">
        <v>14539.24</v>
      </c>
      <c r="J192">
        <v>12116.04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390136</v>
      </c>
      <c r="S192" s="2">
        <v>45252</v>
      </c>
      <c r="T192" s="2"/>
      <c r="U192" s="2" t="s">
        <v>31</v>
      </c>
      <c r="V192" s="2">
        <v>2808</v>
      </c>
      <c r="W192">
        <v>0</v>
      </c>
      <c r="X192" t="s">
        <v>551</v>
      </c>
      <c r="Y192">
        <v>0</v>
      </c>
      <c r="Z192" t="s">
        <v>1572</v>
      </c>
      <c r="AA192">
        <v>0</v>
      </c>
      <c r="AB192">
        <v>-0.35</v>
      </c>
      <c r="AC192" t="s">
        <v>4002</v>
      </c>
    </row>
    <row r="193" spans="1:29" x14ac:dyDescent="0.25">
      <c r="A193">
        <v>7120</v>
      </c>
      <c r="B193" t="s">
        <v>478</v>
      </c>
      <c r="C193" t="s">
        <v>479</v>
      </c>
      <c r="D193">
        <v>0</v>
      </c>
      <c r="E193">
        <v>0</v>
      </c>
      <c r="F193">
        <v>484641.43</v>
      </c>
      <c r="G193">
        <v>0</v>
      </c>
      <c r="H193">
        <v>67849.8</v>
      </c>
      <c r="I193">
        <v>14539.24</v>
      </c>
      <c r="J193">
        <v>12116.04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390136</v>
      </c>
      <c r="S193" s="2">
        <v>45252</v>
      </c>
      <c r="T193" s="2"/>
      <c r="U193" s="2" t="s">
        <v>31</v>
      </c>
      <c r="V193" s="2">
        <v>105408</v>
      </c>
      <c r="W193">
        <v>0</v>
      </c>
      <c r="X193" t="s">
        <v>551</v>
      </c>
      <c r="Y193">
        <v>0</v>
      </c>
      <c r="Z193" t="s">
        <v>1572</v>
      </c>
      <c r="AA193">
        <v>0</v>
      </c>
      <c r="AB193">
        <v>-0.35</v>
      </c>
      <c r="AC193" t="s">
        <v>4002</v>
      </c>
    </row>
    <row r="194" spans="1:29" x14ac:dyDescent="0.25">
      <c r="A194">
        <v>7124</v>
      </c>
      <c r="B194" t="s">
        <v>482</v>
      </c>
      <c r="C194" t="s">
        <v>483</v>
      </c>
      <c r="D194">
        <v>0</v>
      </c>
      <c r="E194">
        <v>0</v>
      </c>
      <c r="F194">
        <v>502968.96</v>
      </c>
      <c r="G194">
        <v>0</v>
      </c>
      <c r="H194">
        <v>70415.66</v>
      </c>
      <c r="I194">
        <v>15089.07</v>
      </c>
      <c r="J194">
        <v>12574.22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404890</v>
      </c>
      <c r="S194" s="2">
        <v>45251</v>
      </c>
      <c r="T194" s="2"/>
      <c r="U194" s="2" t="s">
        <v>31</v>
      </c>
      <c r="V194" s="2">
        <v>100106</v>
      </c>
      <c r="W194">
        <v>0</v>
      </c>
      <c r="X194" t="s">
        <v>551</v>
      </c>
      <c r="Y194">
        <v>0</v>
      </c>
      <c r="Z194" t="s">
        <v>1549</v>
      </c>
      <c r="AA194">
        <v>0</v>
      </c>
      <c r="AB194">
        <v>-0.01</v>
      </c>
      <c r="AC194" t="s">
        <v>3933</v>
      </c>
    </row>
    <row r="195" spans="1:29" x14ac:dyDescent="0.25">
      <c r="A195">
        <v>7126</v>
      </c>
      <c r="B195" t="s">
        <v>484</v>
      </c>
      <c r="C195" t="s">
        <v>485</v>
      </c>
      <c r="D195">
        <v>0</v>
      </c>
      <c r="E195">
        <v>0</v>
      </c>
      <c r="F195">
        <v>706008.31</v>
      </c>
      <c r="G195">
        <v>0</v>
      </c>
      <c r="H195">
        <v>98841.16</v>
      </c>
      <c r="I195">
        <v>21180.25</v>
      </c>
      <c r="J195">
        <v>17650.21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568337</v>
      </c>
      <c r="S195" s="2">
        <v>45246</v>
      </c>
      <c r="T195" s="2"/>
      <c r="U195" s="2" t="s">
        <v>31</v>
      </c>
      <c r="V195" s="2">
        <v>105408</v>
      </c>
      <c r="W195">
        <v>0</v>
      </c>
      <c r="X195" t="s">
        <v>551</v>
      </c>
      <c r="Y195">
        <v>0</v>
      </c>
      <c r="Z195" t="s">
        <v>1549</v>
      </c>
      <c r="AA195">
        <v>0</v>
      </c>
      <c r="AB195">
        <v>0.31</v>
      </c>
      <c r="AC195" t="s">
        <v>4003</v>
      </c>
    </row>
    <row r="196" spans="1:29" x14ac:dyDescent="0.25">
      <c r="A196">
        <v>7132</v>
      </c>
      <c r="B196" t="s">
        <v>486</v>
      </c>
      <c r="C196" t="s">
        <v>487</v>
      </c>
      <c r="D196">
        <v>0</v>
      </c>
      <c r="E196">
        <v>0</v>
      </c>
      <c r="F196">
        <v>484087.56</v>
      </c>
      <c r="G196">
        <v>0</v>
      </c>
      <c r="H196">
        <v>67772.259999999995</v>
      </c>
      <c r="I196">
        <v>14522.63</v>
      </c>
      <c r="J196">
        <v>12102.19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389690</v>
      </c>
      <c r="S196" s="2">
        <v>45247</v>
      </c>
      <c r="T196" s="2"/>
      <c r="U196" s="2" t="s">
        <v>31</v>
      </c>
      <c r="V196" s="2">
        <v>3801</v>
      </c>
      <c r="W196">
        <v>0</v>
      </c>
      <c r="X196" t="s">
        <v>551</v>
      </c>
      <c r="Y196">
        <v>0</v>
      </c>
      <c r="Z196" t="s">
        <v>1549</v>
      </c>
      <c r="AA196">
        <v>0</v>
      </c>
      <c r="AB196">
        <v>-0.48</v>
      </c>
      <c r="AC196" t="s">
        <v>3926</v>
      </c>
    </row>
    <row r="197" spans="1:29" x14ac:dyDescent="0.25">
      <c r="A197">
        <v>7143</v>
      </c>
      <c r="B197" t="s">
        <v>492</v>
      </c>
      <c r="C197" t="s">
        <v>493</v>
      </c>
      <c r="D197">
        <v>0</v>
      </c>
      <c r="E197">
        <v>0</v>
      </c>
      <c r="F197">
        <v>726001.95</v>
      </c>
      <c r="G197">
        <v>0</v>
      </c>
      <c r="H197">
        <v>101640.27</v>
      </c>
      <c r="I197">
        <v>21780.06</v>
      </c>
      <c r="J197">
        <v>18150.05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584432</v>
      </c>
      <c r="S197" s="2">
        <v>45261</v>
      </c>
      <c r="T197" s="2"/>
      <c r="U197" s="2" t="s">
        <v>31</v>
      </c>
      <c r="V197" s="2">
        <v>2808</v>
      </c>
      <c r="W197">
        <v>0</v>
      </c>
      <c r="X197" t="s">
        <v>551</v>
      </c>
      <c r="Y197">
        <v>0</v>
      </c>
      <c r="Z197" t="s">
        <v>1572</v>
      </c>
      <c r="AA197">
        <v>0</v>
      </c>
      <c r="AB197">
        <v>0.43</v>
      </c>
      <c r="AC197" t="s">
        <v>4004</v>
      </c>
    </row>
    <row r="198" spans="1:29" x14ac:dyDescent="0.25">
      <c r="A198">
        <v>7148</v>
      </c>
      <c r="B198" t="s">
        <v>494</v>
      </c>
      <c r="C198" t="s">
        <v>495</v>
      </c>
      <c r="D198">
        <v>0</v>
      </c>
      <c r="E198">
        <v>0</v>
      </c>
      <c r="F198">
        <v>726136.26</v>
      </c>
      <c r="G198">
        <v>0</v>
      </c>
      <c r="H198">
        <v>101659.08</v>
      </c>
      <c r="I198">
        <v>21784.09</v>
      </c>
      <c r="J198">
        <v>18153.41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584540</v>
      </c>
      <c r="S198" s="2">
        <v>45261</v>
      </c>
      <c r="T198" s="2"/>
      <c r="U198" s="2" t="s">
        <v>31</v>
      </c>
      <c r="V198" s="2">
        <v>2808</v>
      </c>
      <c r="W198">
        <v>0</v>
      </c>
      <c r="X198" t="s">
        <v>551</v>
      </c>
      <c r="Y198">
        <v>0</v>
      </c>
      <c r="Z198" t="s">
        <v>1549</v>
      </c>
      <c r="AA198">
        <v>0</v>
      </c>
      <c r="AB198">
        <v>0.32</v>
      </c>
      <c r="AC198" t="s">
        <v>4005</v>
      </c>
    </row>
    <row r="199" spans="1:29" x14ac:dyDescent="0.25">
      <c r="A199">
        <v>7149</v>
      </c>
      <c r="B199" t="s">
        <v>496</v>
      </c>
      <c r="C199" t="s">
        <v>497</v>
      </c>
      <c r="D199">
        <v>0</v>
      </c>
      <c r="E199">
        <v>0</v>
      </c>
      <c r="F199">
        <v>656247.68000000005</v>
      </c>
      <c r="G199">
        <v>0</v>
      </c>
      <c r="H199">
        <v>91874.67</v>
      </c>
      <c r="I199">
        <v>19687.43</v>
      </c>
      <c r="J199">
        <v>16406.189999999999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528279</v>
      </c>
      <c r="S199" s="2">
        <v>45271</v>
      </c>
      <c r="T199" s="2"/>
      <c r="U199" s="2" t="s">
        <v>31</v>
      </c>
      <c r="V199" s="2">
        <v>126908</v>
      </c>
      <c r="W199">
        <v>0</v>
      </c>
      <c r="X199" t="s">
        <v>551</v>
      </c>
      <c r="Y199">
        <v>0</v>
      </c>
      <c r="Z199" t="s">
        <v>1549</v>
      </c>
      <c r="AA199">
        <v>0</v>
      </c>
      <c r="AB199">
        <v>-0.39</v>
      </c>
      <c r="AC199" t="s">
        <v>3999</v>
      </c>
    </row>
    <row r="200" spans="1:29" x14ac:dyDescent="0.25">
      <c r="A200">
        <v>7152</v>
      </c>
      <c r="B200" t="s">
        <v>498</v>
      </c>
      <c r="C200" t="s">
        <v>499</v>
      </c>
      <c r="D200">
        <v>0</v>
      </c>
      <c r="E200">
        <v>0</v>
      </c>
      <c r="F200">
        <v>467480.1</v>
      </c>
      <c r="G200">
        <v>0</v>
      </c>
      <c r="H200">
        <v>65447.21</v>
      </c>
      <c r="I200">
        <v>14024.4</v>
      </c>
      <c r="J200">
        <v>11687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376321</v>
      </c>
      <c r="S200" s="2">
        <v>45280</v>
      </c>
      <c r="T200" s="2"/>
      <c r="U200" s="2" t="s">
        <v>31</v>
      </c>
      <c r="V200" s="2">
        <v>2501</v>
      </c>
      <c r="W200">
        <v>0</v>
      </c>
      <c r="X200" t="s">
        <v>551</v>
      </c>
      <c r="Y200">
        <v>0</v>
      </c>
      <c r="Z200" t="s">
        <v>1549</v>
      </c>
      <c r="AA200">
        <v>0</v>
      </c>
      <c r="AB200">
        <v>-0.49</v>
      </c>
      <c r="AC200" t="s">
        <v>4006</v>
      </c>
    </row>
    <row r="201" spans="1:29" x14ac:dyDescent="0.25">
      <c r="A201">
        <v>7160</v>
      </c>
      <c r="B201" t="s">
        <v>508</v>
      </c>
      <c r="C201" t="s">
        <v>509</v>
      </c>
      <c r="D201">
        <v>0</v>
      </c>
      <c r="E201">
        <v>0</v>
      </c>
      <c r="F201">
        <v>782405.94</v>
      </c>
      <c r="G201">
        <v>0</v>
      </c>
      <c r="H201">
        <v>109536.83</v>
      </c>
      <c r="I201">
        <v>23472.18</v>
      </c>
      <c r="J201">
        <v>19560.150000000001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629837</v>
      </c>
      <c r="S201" s="2">
        <v>45299</v>
      </c>
      <c r="T201" s="2"/>
      <c r="U201" s="2" t="s">
        <v>31</v>
      </c>
      <c r="V201" s="2">
        <v>105408</v>
      </c>
      <c r="W201">
        <v>0</v>
      </c>
      <c r="X201" t="s">
        <v>551</v>
      </c>
      <c r="Y201">
        <v>0</v>
      </c>
      <c r="Z201" t="s">
        <v>1604</v>
      </c>
      <c r="AA201">
        <v>0</v>
      </c>
      <c r="AB201">
        <v>0.22</v>
      </c>
      <c r="AC201" t="s">
        <v>4007</v>
      </c>
    </row>
    <row r="202" spans="1:29" x14ac:dyDescent="0.25">
      <c r="A202">
        <v>7161</v>
      </c>
      <c r="B202" t="s">
        <v>510</v>
      </c>
      <c r="C202" t="s">
        <v>511</v>
      </c>
      <c r="D202">
        <v>0</v>
      </c>
      <c r="E202">
        <v>0</v>
      </c>
      <c r="F202">
        <v>740996.07</v>
      </c>
      <c r="G202">
        <v>0</v>
      </c>
      <c r="H202">
        <v>103739.45</v>
      </c>
      <c r="I202">
        <v>22229.88</v>
      </c>
      <c r="J202">
        <v>18524.900000000001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596502</v>
      </c>
      <c r="S202" s="2">
        <v>45299</v>
      </c>
      <c r="T202" s="2"/>
      <c r="U202" s="2" t="s">
        <v>31</v>
      </c>
      <c r="V202" s="2">
        <v>105408</v>
      </c>
      <c r="W202">
        <v>0</v>
      </c>
      <c r="X202" t="s">
        <v>551</v>
      </c>
      <c r="Y202">
        <v>0</v>
      </c>
      <c r="Z202" t="s">
        <v>1604</v>
      </c>
      <c r="AA202">
        <v>0</v>
      </c>
      <c r="AB202">
        <v>0.16</v>
      </c>
      <c r="AC202" t="s">
        <v>4008</v>
      </c>
    </row>
    <row r="203" spans="1:29" x14ac:dyDescent="0.25">
      <c r="A203">
        <v>7171</v>
      </c>
      <c r="B203" t="s">
        <v>518</v>
      </c>
      <c r="C203" t="s">
        <v>519</v>
      </c>
      <c r="D203">
        <v>0</v>
      </c>
      <c r="E203">
        <v>0</v>
      </c>
      <c r="F203">
        <v>744875.68</v>
      </c>
      <c r="G203">
        <v>0</v>
      </c>
      <c r="H203">
        <v>104282.59</v>
      </c>
      <c r="I203">
        <v>22346.27</v>
      </c>
      <c r="J203">
        <v>18621.89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599625</v>
      </c>
      <c r="S203" s="2">
        <v>45313</v>
      </c>
      <c r="T203" s="2"/>
      <c r="U203" s="2" t="s">
        <v>31</v>
      </c>
      <c r="V203" s="2">
        <v>2808</v>
      </c>
      <c r="W203">
        <v>0</v>
      </c>
      <c r="X203" t="s">
        <v>551</v>
      </c>
      <c r="Y203">
        <v>0</v>
      </c>
      <c r="Z203" t="s">
        <v>1549</v>
      </c>
      <c r="AA203">
        <v>0</v>
      </c>
      <c r="AB203">
        <v>7.0000000000000007E-2</v>
      </c>
      <c r="AC203" t="s">
        <v>3893</v>
      </c>
    </row>
    <row r="204" spans="1:29" x14ac:dyDescent="0.25">
      <c r="A204">
        <v>7172</v>
      </c>
      <c r="B204" t="s">
        <v>520</v>
      </c>
      <c r="C204" t="s">
        <v>521</v>
      </c>
      <c r="D204">
        <v>0</v>
      </c>
      <c r="E204">
        <v>0</v>
      </c>
      <c r="F204">
        <v>601965.98</v>
      </c>
      <c r="G204">
        <v>0</v>
      </c>
      <c r="H204">
        <v>84275.24</v>
      </c>
      <c r="I204">
        <v>18058.98</v>
      </c>
      <c r="J204">
        <v>15049.15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484583</v>
      </c>
      <c r="S204" s="2">
        <v>45261</v>
      </c>
      <c r="T204" s="2"/>
      <c r="U204" s="2" t="s">
        <v>31</v>
      </c>
      <c r="V204" s="2">
        <v>105408</v>
      </c>
      <c r="W204">
        <v>0</v>
      </c>
      <c r="X204" t="s">
        <v>551</v>
      </c>
      <c r="Y204">
        <v>0</v>
      </c>
      <c r="Z204" t="s">
        <v>1572</v>
      </c>
      <c r="AA204">
        <v>0</v>
      </c>
      <c r="AB204">
        <v>0.39</v>
      </c>
      <c r="AC204" t="s">
        <v>4009</v>
      </c>
    </row>
    <row r="205" spans="1:29" x14ac:dyDescent="0.25">
      <c r="A205">
        <v>7174</v>
      </c>
      <c r="B205" t="s">
        <v>522</v>
      </c>
      <c r="C205" t="s">
        <v>523</v>
      </c>
      <c r="D205">
        <v>0</v>
      </c>
      <c r="E205">
        <v>0</v>
      </c>
      <c r="F205">
        <v>749565.93</v>
      </c>
      <c r="G205">
        <v>0</v>
      </c>
      <c r="H205">
        <v>104939.23</v>
      </c>
      <c r="I205">
        <v>22486.98</v>
      </c>
      <c r="J205">
        <v>18739.150000000001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603401</v>
      </c>
      <c r="S205" s="2">
        <v>45316</v>
      </c>
      <c r="T205" s="2"/>
      <c r="U205" s="2" t="s">
        <v>31</v>
      </c>
      <c r="V205" s="2">
        <v>2808</v>
      </c>
      <c r="W205">
        <v>0</v>
      </c>
      <c r="X205" t="s">
        <v>551</v>
      </c>
      <c r="Y205">
        <v>0</v>
      </c>
      <c r="Z205" t="s">
        <v>1549</v>
      </c>
      <c r="AA205">
        <v>0</v>
      </c>
      <c r="AB205">
        <v>0.43</v>
      </c>
      <c r="AC205" t="s">
        <v>4010</v>
      </c>
    </row>
    <row r="206" spans="1:29" x14ac:dyDescent="0.25">
      <c r="A206">
        <v>7175</v>
      </c>
      <c r="B206" t="s">
        <v>532</v>
      </c>
      <c r="C206" t="s">
        <v>591</v>
      </c>
      <c r="D206">
        <v>0</v>
      </c>
      <c r="E206">
        <v>0</v>
      </c>
      <c r="F206">
        <v>526045.74</v>
      </c>
      <c r="G206">
        <v>0</v>
      </c>
      <c r="H206">
        <v>73646.399999999994</v>
      </c>
      <c r="I206">
        <v>15781.37</v>
      </c>
      <c r="J206">
        <v>13151.14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423467</v>
      </c>
      <c r="S206" s="2">
        <v>45323</v>
      </c>
      <c r="T206" s="2"/>
      <c r="U206" s="2" t="s">
        <v>31</v>
      </c>
      <c r="V206" s="2">
        <v>3009</v>
      </c>
      <c r="W206">
        <v>0</v>
      </c>
      <c r="X206" t="s">
        <v>551</v>
      </c>
      <c r="Y206">
        <v>0</v>
      </c>
      <c r="Z206" t="s">
        <v>1549</v>
      </c>
      <c r="AA206">
        <v>0</v>
      </c>
      <c r="AB206">
        <v>0.17</v>
      </c>
      <c r="AC206" t="s">
        <v>4011</v>
      </c>
    </row>
    <row r="207" spans="1:29" x14ac:dyDescent="0.25">
      <c r="A207">
        <v>7178</v>
      </c>
      <c r="B207" t="s">
        <v>533</v>
      </c>
      <c r="C207" t="s">
        <v>592</v>
      </c>
      <c r="D207">
        <v>0</v>
      </c>
      <c r="E207">
        <v>0</v>
      </c>
      <c r="F207">
        <v>697569.55</v>
      </c>
      <c r="G207">
        <v>0</v>
      </c>
      <c r="H207">
        <v>97659.74</v>
      </c>
      <c r="I207">
        <v>20927.09</v>
      </c>
      <c r="J207">
        <v>17439.240000000002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561543</v>
      </c>
      <c r="S207" s="2">
        <v>45327</v>
      </c>
      <c r="T207" s="2"/>
      <c r="U207" s="2" t="s">
        <v>31</v>
      </c>
      <c r="V207" s="2">
        <v>118804</v>
      </c>
      <c r="W207">
        <v>0</v>
      </c>
      <c r="X207" t="s">
        <v>551</v>
      </c>
      <c r="Y207">
        <v>0</v>
      </c>
      <c r="Z207" t="s">
        <v>1549</v>
      </c>
      <c r="AA207">
        <v>0</v>
      </c>
      <c r="AB207">
        <v>-0.48</v>
      </c>
      <c r="AC207" t="s">
        <v>4012</v>
      </c>
    </row>
    <row r="208" spans="1:29" x14ac:dyDescent="0.25">
      <c r="A208">
        <v>7179</v>
      </c>
      <c r="B208" t="s">
        <v>534</v>
      </c>
      <c r="C208" t="s">
        <v>593</v>
      </c>
      <c r="D208">
        <v>0</v>
      </c>
      <c r="E208">
        <v>0</v>
      </c>
      <c r="F208">
        <v>768016.08</v>
      </c>
      <c r="G208">
        <v>0</v>
      </c>
      <c r="H208">
        <v>107522.25</v>
      </c>
      <c r="I208">
        <v>23040.48</v>
      </c>
      <c r="J208">
        <v>19200.400000000001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618253</v>
      </c>
      <c r="S208" s="2">
        <v>45327</v>
      </c>
      <c r="T208" s="2"/>
      <c r="U208" s="2" t="s">
        <v>31</v>
      </c>
      <c r="V208" s="2">
        <v>2808</v>
      </c>
      <c r="W208">
        <v>0</v>
      </c>
      <c r="X208" t="s">
        <v>551</v>
      </c>
      <c r="Y208">
        <v>0</v>
      </c>
      <c r="Z208" t="s">
        <v>1549</v>
      </c>
      <c r="AA208">
        <v>0</v>
      </c>
      <c r="AB208">
        <v>0.05</v>
      </c>
      <c r="AC208" t="s">
        <v>4013</v>
      </c>
    </row>
    <row r="209" spans="1:29" x14ac:dyDescent="0.25">
      <c r="A209">
        <v>7181</v>
      </c>
      <c r="B209" t="s">
        <v>536</v>
      </c>
      <c r="C209" t="s">
        <v>595</v>
      </c>
      <c r="D209">
        <v>0</v>
      </c>
      <c r="E209">
        <v>0</v>
      </c>
      <c r="F209">
        <v>876141.39</v>
      </c>
      <c r="G209">
        <v>0</v>
      </c>
      <c r="H209">
        <v>122659.79</v>
      </c>
      <c r="I209">
        <v>26284.240000000002</v>
      </c>
      <c r="J209">
        <v>21903.53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705294</v>
      </c>
      <c r="S209" s="2">
        <v>45327</v>
      </c>
      <c r="T209" s="2"/>
      <c r="U209" s="2" t="s">
        <v>31</v>
      </c>
      <c r="V209" s="2">
        <v>2808</v>
      </c>
      <c r="W209">
        <v>0</v>
      </c>
      <c r="X209" t="s">
        <v>551</v>
      </c>
      <c r="Y209">
        <v>0</v>
      </c>
      <c r="Z209" t="s">
        <v>1549</v>
      </c>
      <c r="AA209">
        <v>0</v>
      </c>
      <c r="AB209">
        <v>0.17</v>
      </c>
      <c r="AC209" t="s">
        <v>3892</v>
      </c>
    </row>
    <row r="210" spans="1:29" x14ac:dyDescent="0.25">
      <c r="A210">
        <v>7182</v>
      </c>
      <c r="B210" t="s">
        <v>537</v>
      </c>
      <c r="C210" t="s">
        <v>596</v>
      </c>
      <c r="D210">
        <v>0</v>
      </c>
      <c r="E210">
        <v>0</v>
      </c>
      <c r="F210">
        <v>654648.69999999995</v>
      </c>
      <c r="G210">
        <v>0</v>
      </c>
      <c r="H210">
        <v>91650.82</v>
      </c>
      <c r="I210">
        <v>19639.46</v>
      </c>
      <c r="J210">
        <v>16366.22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526992</v>
      </c>
      <c r="S210" s="2">
        <v>45327</v>
      </c>
      <c r="T210" s="2"/>
      <c r="U210" s="2" t="s">
        <v>31</v>
      </c>
      <c r="V210" s="2">
        <v>3009</v>
      </c>
      <c r="W210">
        <v>0</v>
      </c>
      <c r="X210" t="s">
        <v>551</v>
      </c>
      <c r="Y210">
        <v>0</v>
      </c>
      <c r="Z210" t="s">
        <v>1572</v>
      </c>
      <c r="AA210">
        <v>0</v>
      </c>
      <c r="AB210">
        <v>-0.2</v>
      </c>
      <c r="AC210" t="s">
        <v>4014</v>
      </c>
    </row>
    <row r="211" spans="1:29" x14ac:dyDescent="0.25">
      <c r="A211">
        <v>7184</v>
      </c>
      <c r="B211" t="s">
        <v>539</v>
      </c>
      <c r="C211" t="s">
        <v>598</v>
      </c>
      <c r="D211">
        <v>0</v>
      </c>
      <c r="E211">
        <v>0</v>
      </c>
      <c r="F211">
        <v>502460.15</v>
      </c>
      <c r="G211">
        <v>0</v>
      </c>
      <c r="H211">
        <v>70344.42</v>
      </c>
      <c r="I211">
        <v>15073.8</v>
      </c>
      <c r="J211">
        <v>12561.5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404480</v>
      </c>
      <c r="S211" s="2">
        <v>45327</v>
      </c>
      <c r="T211" s="2"/>
      <c r="U211" s="2" t="s">
        <v>31</v>
      </c>
      <c r="V211" s="2">
        <v>105408</v>
      </c>
      <c r="W211">
        <v>0</v>
      </c>
      <c r="X211" t="s">
        <v>551</v>
      </c>
      <c r="Y211">
        <v>0</v>
      </c>
      <c r="Z211" t="s">
        <v>1572</v>
      </c>
      <c r="AA211">
        <v>0</v>
      </c>
      <c r="AB211">
        <v>-0.43</v>
      </c>
      <c r="AC211" t="s">
        <v>4015</v>
      </c>
    </row>
    <row r="212" spans="1:29" x14ac:dyDescent="0.25">
      <c r="A212">
        <v>7187</v>
      </c>
      <c r="B212" t="s">
        <v>541</v>
      </c>
      <c r="C212" t="s">
        <v>600</v>
      </c>
      <c r="D212">
        <v>0</v>
      </c>
      <c r="E212">
        <v>0</v>
      </c>
      <c r="F212">
        <v>764224.56</v>
      </c>
      <c r="G212">
        <v>0</v>
      </c>
      <c r="H212">
        <v>106991.44</v>
      </c>
      <c r="I212">
        <v>22926.74</v>
      </c>
      <c r="J212">
        <v>19105.61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615201</v>
      </c>
      <c r="S212" s="2">
        <v>45329</v>
      </c>
      <c r="T212" s="2"/>
      <c r="U212" s="2" t="s">
        <v>31</v>
      </c>
      <c r="V212" s="2">
        <v>119906</v>
      </c>
      <c r="W212">
        <v>0</v>
      </c>
      <c r="X212" t="s">
        <v>551</v>
      </c>
      <c r="Y212">
        <v>0</v>
      </c>
      <c r="Z212" t="s">
        <v>1549</v>
      </c>
      <c r="AA212">
        <v>0</v>
      </c>
      <c r="AB212">
        <v>0.23</v>
      </c>
      <c r="AC212" t="s">
        <v>4016</v>
      </c>
    </row>
    <row r="213" spans="1:29" x14ac:dyDescent="0.25">
      <c r="A213">
        <v>7189</v>
      </c>
      <c r="B213" t="s">
        <v>542</v>
      </c>
      <c r="C213" t="s">
        <v>601</v>
      </c>
      <c r="D213">
        <v>0</v>
      </c>
      <c r="E213">
        <v>0</v>
      </c>
      <c r="F213">
        <v>484087.56</v>
      </c>
      <c r="G213">
        <v>0</v>
      </c>
      <c r="H213">
        <v>67772.259999999995</v>
      </c>
      <c r="I213">
        <v>14522.63</v>
      </c>
      <c r="J213">
        <v>12102.19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389690</v>
      </c>
      <c r="S213" s="2">
        <v>45330</v>
      </c>
      <c r="T213" s="2"/>
      <c r="U213" s="2" t="s">
        <v>31</v>
      </c>
      <c r="V213" s="2">
        <v>105408</v>
      </c>
      <c r="W213">
        <v>0</v>
      </c>
      <c r="X213" t="s">
        <v>551</v>
      </c>
      <c r="Y213">
        <v>0</v>
      </c>
      <c r="Z213" t="s">
        <v>1549</v>
      </c>
      <c r="AA213">
        <v>0</v>
      </c>
      <c r="AB213">
        <v>-0.48</v>
      </c>
      <c r="AC213" t="s">
        <v>3926</v>
      </c>
    </row>
    <row r="214" spans="1:29" x14ac:dyDescent="0.25">
      <c r="A214">
        <v>7190</v>
      </c>
      <c r="B214" t="s">
        <v>543</v>
      </c>
      <c r="C214" t="s">
        <v>602</v>
      </c>
      <c r="D214">
        <v>0</v>
      </c>
      <c r="E214">
        <v>0</v>
      </c>
      <c r="F214">
        <v>432338.54</v>
      </c>
      <c r="G214">
        <v>0</v>
      </c>
      <c r="H214">
        <v>60527.4</v>
      </c>
      <c r="I214">
        <v>12970.16</v>
      </c>
      <c r="J214">
        <v>10808.46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348033</v>
      </c>
      <c r="S214" s="2">
        <v>45330</v>
      </c>
      <c r="T214" s="2"/>
      <c r="U214" s="2" t="s">
        <v>31</v>
      </c>
      <c r="V214" s="2">
        <v>105408</v>
      </c>
      <c r="W214">
        <v>0</v>
      </c>
      <c r="X214" t="s">
        <v>551</v>
      </c>
      <c r="Y214">
        <v>0</v>
      </c>
      <c r="Z214" t="s">
        <v>1572</v>
      </c>
      <c r="AA214">
        <v>0</v>
      </c>
      <c r="AB214">
        <v>0.48</v>
      </c>
      <c r="AC214" t="s">
        <v>4017</v>
      </c>
    </row>
    <row r="215" spans="1:29" x14ac:dyDescent="0.25">
      <c r="A215">
        <v>7193</v>
      </c>
      <c r="B215" t="s">
        <v>546</v>
      </c>
      <c r="C215" t="s">
        <v>605</v>
      </c>
      <c r="D215">
        <v>0</v>
      </c>
      <c r="E215">
        <v>0</v>
      </c>
      <c r="F215">
        <v>661973.37</v>
      </c>
      <c r="G215">
        <v>0</v>
      </c>
      <c r="H215">
        <v>92676.27</v>
      </c>
      <c r="I215">
        <v>19859.2</v>
      </c>
      <c r="J215">
        <v>16549.330000000002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532889</v>
      </c>
      <c r="S215" s="2">
        <v>45330</v>
      </c>
      <c r="T215" s="2"/>
      <c r="U215" s="2" t="s">
        <v>31</v>
      </c>
      <c r="V215" s="2">
        <v>105408</v>
      </c>
      <c r="W215">
        <v>0</v>
      </c>
      <c r="X215" t="s">
        <v>551</v>
      </c>
      <c r="Y215">
        <v>0</v>
      </c>
      <c r="Z215" t="s">
        <v>1604</v>
      </c>
      <c r="AA215">
        <v>0</v>
      </c>
      <c r="AB215">
        <v>0.43</v>
      </c>
      <c r="AC215" t="s">
        <v>4018</v>
      </c>
    </row>
    <row r="216" spans="1:29" x14ac:dyDescent="0.25">
      <c r="A216">
        <v>7196</v>
      </c>
      <c r="B216" t="s">
        <v>549</v>
      </c>
      <c r="C216" t="s">
        <v>608</v>
      </c>
      <c r="D216">
        <v>0</v>
      </c>
      <c r="E216">
        <v>0</v>
      </c>
      <c r="F216">
        <v>791757.75</v>
      </c>
      <c r="G216">
        <v>0</v>
      </c>
      <c r="H216">
        <v>110846.08</v>
      </c>
      <c r="I216">
        <v>23752.73</v>
      </c>
      <c r="J216">
        <v>19793.939999999999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637365</v>
      </c>
      <c r="S216" s="2">
        <v>45338</v>
      </c>
      <c r="T216" s="2"/>
      <c r="U216" s="2" t="s">
        <v>31</v>
      </c>
      <c r="V216" s="2">
        <v>105408</v>
      </c>
      <c r="W216">
        <v>0</v>
      </c>
      <c r="X216" t="s">
        <v>551</v>
      </c>
      <c r="Y216">
        <v>0</v>
      </c>
      <c r="Z216" t="s">
        <v>1549</v>
      </c>
      <c r="AA216">
        <v>0</v>
      </c>
      <c r="AB216">
        <v>0</v>
      </c>
      <c r="AC216" t="s">
        <v>4019</v>
      </c>
    </row>
    <row r="217" spans="1:29" x14ac:dyDescent="0.25">
      <c r="A217">
        <v>7205</v>
      </c>
      <c r="B217" t="s">
        <v>563</v>
      </c>
      <c r="C217" t="s">
        <v>612</v>
      </c>
      <c r="D217">
        <v>0</v>
      </c>
      <c r="E217">
        <v>0</v>
      </c>
      <c r="F217">
        <v>792212.38</v>
      </c>
      <c r="G217">
        <v>0</v>
      </c>
      <c r="H217">
        <v>110909.73</v>
      </c>
      <c r="I217">
        <v>23766.37</v>
      </c>
      <c r="J217">
        <v>19805.310000000001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637731</v>
      </c>
      <c r="S217" s="2">
        <v>45338</v>
      </c>
      <c r="T217" s="2"/>
      <c r="U217" s="2" t="s">
        <v>31</v>
      </c>
      <c r="V217" s="2">
        <v>105408</v>
      </c>
      <c r="W217">
        <v>0</v>
      </c>
      <c r="X217" t="s">
        <v>551</v>
      </c>
      <c r="Y217">
        <v>0</v>
      </c>
      <c r="Z217" t="s">
        <v>1549</v>
      </c>
      <c r="AA217">
        <v>0</v>
      </c>
      <c r="AB217">
        <v>0.03</v>
      </c>
      <c r="AC217" t="s">
        <v>4020</v>
      </c>
    </row>
    <row r="218" spans="1:29" x14ac:dyDescent="0.25">
      <c r="A218">
        <v>7212</v>
      </c>
      <c r="B218" t="s">
        <v>567</v>
      </c>
      <c r="C218" t="s">
        <v>713</v>
      </c>
      <c r="D218">
        <v>0</v>
      </c>
      <c r="E218">
        <v>0</v>
      </c>
      <c r="F218">
        <v>518045.15</v>
      </c>
      <c r="G218">
        <v>0</v>
      </c>
      <c r="H218">
        <v>72526.320000000007</v>
      </c>
      <c r="I218">
        <v>15541.35</v>
      </c>
      <c r="J218">
        <v>12951.13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417026</v>
      </c>
      <c r="S218" s="2">
        <v>45356</v>
      </c>
      <c r="T218" s="2"/>
      <c r="U218" s="2" t="s">
        <v>31</v>
      </c>
      <c r="V218" s="2">
        <v>2808</v>
      </c>
      <c r="W218">
        <v>0</v>
      </c>
      <c r="X218" t="s">
        <v>551</v>
      </c>
      <c r="Y218">
        <v>0</v>
      </c>
      <c r="Z218" t="s">
        <v>1604</v>
      </c>
      <c r="AA218">
        <v>0</v>
      </c>
      <c r="AB218">
        <v>-0.35</v>
      </c>
      <c r="AC218" t="s">
        <v>4021</v>
      </c>
    </row>
    <row r="219" spans="1:29" x14ac:dyDescent="0.25">
      <c r="A219">
        <v>7218</v>
      </c>
      <c r="B219" t="s">
        <v>570</v>
      </c>
      <c r="C219" t="s">
        <v>614</v>
      </c>
      <c r="D219">
        <v>0</v>
      </c>
      <c r="E219">
        <v>0</v>
      </c>
      <c r="F219">
        <v>1169174.04</v>
      </c>
      <c r="G219">
        <v>0</v>
      </c>
      <c r="H219">
        <v>163684.35999999999</v>
      </c>
      <c r="I219">
        <v>35075.22</v>
      </c>
      <c r="J219">
        <v>29229.35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941185</v>
      </c>
      <c r="S219" s="2">
        <v>45352</v>
      </c>
      <c r="T219" s="2"/>
      <c r="U219" s="2" t="s">
        <v>31</v>
      </c>
      <c r="V219" s="2">
        <v>105408</v>
      </c>
      <c r="W219">
        <v>0</v>
      </c>
      <c r="X219" t="s">
        <v>551</v>
      </c>
      <c r="Y219">
        <v>0</v>
      </c>
      <c r="Z219" t="s">
        <v>1549</v>
      </c>
      <c r="AA219">
        <v>0</v>
      </c>
      <c r="AB219">
        <v>-0.11</v>
      </c>
      <c r="AC219" t="s">
        <v>4022</v>
      </c>
    </row>
    <row r="220" spans="1:29" x14ac:dyDescent="0.25">
      <c r="A220">
        <v>7219</v>
      </c>
      <c r="B220" t="s">
        <v>571</v>
      </c>
      <c r="C220" t="s">
        <v>615</v>
      </c>
      <c r="D220">
        <v>0</v>
      </c>
      <c r="E220">
        <v>0</v>
      </c>
      <c r="F220">
        <v>1153332.3600000001</v>
      </c>
      <c r="G220">
        <v>0</v>
      </c>
      <c r="H220">
        <v>161466.53</v>
      </c>
      <c r="I220">
        <v>34599.97</v>
      </c>
      <c r="J220">
        <v>28833.31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928433</v>
      </c>
      <c r="S220" s="2">
        <v>45352</v>
      </c>
      <c r="T220" s="2"/>
      <c r="U220" s="2" t="s">
        <v>31</v>
      </c>
      <c r="V220" s="2">
        <v>105408</v>
      </c>
      <c r="W220">
        <v>0</v>
      </c>
      <c r="X220" t="s">
        <v>551</v>
      </c>
      <c r="Y220">
        <v>0</v>
      </c>
      <c r="Z220" t="s">
        <v>1572</v>
      </c>
      <c r="AA220">
        <v>0</v>
      </c>
      <c r="AB220">
        <v>0.45</v>
      </c>
      <c r="AC220" t="s">
        <v>4023</v>
      </c>
    </row>
    <row r="221" spans="1:29" x14ac:dyDescent="0.25">
      <c r="A221">
        <v>7220</v>
      </c>
      <c r="B221" t="s">
        <v>572</v>
      </c>
      <c r="C221" t="s">
        <v>616</v>
      </c>
      <c r="D221">
        <v>0</v>
      </c>
      <c r="E221">
        <v>0</v>
      </c>
      <c r="F221">
        <v>830525.95</v>
      </c>
      <c r="G221">
        <v>0</v>
      </c>
      <c r="H221">
        <v>116273.63</v>
      </c>
      <c r="I221">
        <v>24915.78</v>
      </c>
      <c r="J221">
        <v>20763.150000000001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668573</v>
      </c>
      <c r="S221" s="2">
        <v>45352</v>
      </c>
      <c r="T221" s="2"/>
      <c r="U221" s="2" t="s">
        <v>31</v>
      </c>
      <c r="V221" s="2">
        <v>126205</v>
      </c>
      <c r="W221">
        <v>0</v>
      </c>
      <c r="X221" t="s">
        <v>551</v>
      </c>
      <c r="Y221">
        <v>0</v>
      </c>
      <c r="Z221" t="s">
        <v>1572</v>
      </c>
      <c r="AA221">
        <v>0</v>
      </c>
      <c r="AB221">
        <v>-0.39</v>
      </c>
      <c r="AC221" t="s">
        <v>4024</v>
      </c>
    </row>
    <row r="222" spans="1:29" x14ac:dyDescent="0.25">
      <c r="A222">
        <v>7224</v>
      </c>
      <c r="B222" t="s">
        <v>576</v>
      </c>
      <c r="C222" t="s">
        <v>620</v>
      </c>
      <c r="D222">
        <v>0</v>
      </c>
      <c r="E222">
        <v>0</v>
      </c>
      <c r="F222">
        <v>987027.72</v>
      </c>
      <c r="G222">
        <v>0</v>
      </c>
      <c r="H222">
        <v>138183.88</v>
      </c>
      <c r="I222">
        <v>29610.83</v>
      </c>
      <c r="J222">
        <v>24675.69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794557</v>
      </c>
      <c r="S222" s="2">
        <v>45352</v>
      </c>
      <c r="T222" s="2"/>
      <c r="U222" s="2" t="s">
        <v>31</v>
      </c>
      <c r="V222" s="2">
        <v>105408</v>
      </c>
      <c r="W222">
        <v>0</v>
      </c>
      <c r="X222" t="s">
        <v>551</v>
      </c>
      <c r="Y222">
        <v>0</v>
      </c>
      <c r="Z222" t="s">
        <v>1549</v>
      </c>
      <c r="AA222">
        <v>0</v>
      </c>
      <c r="AB222">
        <v>-0.32</v>
      </c>
      <c r="AC222" t="s">
        <v>4025</v>
      </c>
    </row>
    <row r="223" spans="1:29" x14ac:dyDescent="0.25">
      <c r="A223">
        <v>7225</v>
      </c>
      <c r="B223" t="s">
        <v>577</v>
      </c>
      <c r="C223" t="s">
        <v>715</v>
      </c>
      <c r="D223">
        <v>0</v>
      </c>
      <c r="E223">
        <v>0</v>
      </c>
      <c r="F223">
        <v>507601.35</v>
      </c>
      <c r="G223">
        <v>0</v>
      </c>
      <c r="H223">
        <v>71064.19</v>
      </c>
      <c r="I223">
        <v>15228.04</v>
      </c>
      <c r="J223">
        <v>12690.03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408619</v>
      </c>
      <c r="S223" s="2">
        <v>45369</v>
      </c>
      <c r="T223" s="2"/>
      <c r="U223" s="2" t="s">
        <v>31</v>
      </c>
      <c r="V223" s="2">
        <v>2808</v>
      </c>
      <c r="W223">
        <v>0</v>
      </c>
      <c r="X223" t="s">
        <v>551</v>
      </c>
      <c r="Y223">
        <v>0</v>
      </c>
      <c r="Z223" t="s">
        <v>1549</v>
      </c>
      <c r="AA223">
        <v>0</v>
      </c>
      <c r="AB223">
        <v>-0.09</v>
      </c>
      <c r="AC223" t="s">
        <v>4026</v>
      </c>
    </row>
    <row r="224" spans="1:29" x14ac:dyDescent="0.25">
      <c r="A224">
        <v>7227</v>
      </c>
      <c r="B224" t="s">
        <v>579</v>
      </c>
      <c r="C224" t="s">
        <v>717</v>
      </c>
      <c r="D224">
        <v>0</v>
      </c>
      <c r="E224">
        <v>0</v>
      </c>
      <c r="F224">
        <v>446675.56</v>
      </c>
      <c r="G224">
        <v>0</v>
      </c>
      <c r="H224">
        <v>62534.58</v>
      </c>
      <c r="I224">
        <v>13400.27</v>
      </c>
      <c r="J224">
        <v>11166.89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359574</v>
      </c>
      <c r="S224" s="2">
        <v>45376</v>
      </c>
      <c r="T224" s="2"/>
      <c r="U224" s="2" t="s">
        <v>31</v>
      </c>
      <c r="V224" s="2">
        <v>2808</v>
      </c>
      <c r="W224">
        <v>0</v>
      </c>
      <c r="X224" t="s">
        <v>551</v>
      </c>
      <c r="Y224">
        <v>0</v>
      </c>
      <c r="Z224" t="s">
        <v>1549</v>
      </c>
      <c r="AA224">
        <v>0</v>
      </c>
      <c r="AB224">
        <v>0.18</v>
      </c>
      <c r="AC224" t="s">
        <v>4027</v>
      </c>
    </row>
    <row r="225" spans="1:29" x14ac:dyDescent="0.25">
      <c r="A225">
        <v>7238</v>
      </c>
      <c r="B225" t="s">
        <v>658</v>
      </c>
      <c r="C225" t="s">
        <v>724</v>
      </c>
      <c r="D225">
        <v>0</v>
      </c>
      <c r="E225">
        <v>0</v>
      </c>
      <c r="F225">
        <v>813267.5</v>
      </c>
      <c r="G225">
        <v>0</v>
      </c>
      <c r="H225">
        <v>113857.46</v>
      </c>
      <c r="I225">
        <v>24398.03</v>
      </c>
      <c r="J225">
        <v>20331.689999999999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654680</v>
      </c>
      <c r="S225" s="2">
        <v>45400</v>
      </c>
      <c r="T225" s="2"/>
      <c r="U225" s="2" t="s">
        <v>31</v>
      </c>
      <c r="V225" s="2">
        <v>119906</v>
      </c>
      <c r="W225">
        <v>0</v>
      </c>
      <c r="X225" t="s">
        <v>551</v>
      </c>
      <c r="Y225">
        <v>0</v>
      </c>
      <c r="Z225" t="s">
        <v>1549</v>
      </c>
      <c r="AA225">
        <v>0</v>
      </c>
      <c r="AB225">
        <v>-0.32</v>
      </c>
      <c r="AC225" t="s">
        <v>4028</v>
      </c>
    </row>
    <row r="226" spans="1:29" x14ac:dyDescent="0.25">
      <c r="A226">
        <v>7239</v>
      </c>
      <c r="B226" t="s">
        <v>659</v>
      </c>
      <c r="C226" t="s">
        <v>1288</v>
      </c>
      <c r="D226">
        <v>0</v>
      </c>
      <c r="E226">
        <v>0</v>
      </c>
      <c r="F226">
        <v>190000</v>
      </c>
      <c r="G226">
        <v>0</v>
      </c>
      <c r="H226">
        <v>20900</v>
      </c>
      <c r="I226">
        <v>16901.28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16901.28</v>
      </c>
      <c r="Q226">
        <v>16901.28</v>
      </c>
      <c r="R226">
        <v>169100</v>
      </c>
      <c r="S226" s="2">
        <v>45405</v>
      </c>
      <c r="T226" s="2"/>
      <c r="U226" s="2">
        <v>1</v>
      </c>
      <c r="V226" s="2" t="s">
        <v>42</v>
      </c>
      <c r="W226">
        <v>0</v>
      </c>
      <c r="X226" t="s">
        <v>551</v>
      </c>
      <c r="Y226">
        <v>0</v>
      </c>
      <c r="Z226" t="s">
        <v>43</v>
      </c>
      <c r="AA226">
        <v>0</v>
      </c>
      <c r="AB226">
        <v>0</v>
      </c>
      <c r="AC226" t="s">
        <v>3813</v>
      </c>
    </row>
    <row r="227" spans="1:29" x14ac:dyDescent="0.25">
      <c r="A227">
        <v>7240</v>
      </c>
      <c r="B227" t="s">
        <v>660</v>
      </c>
      <c r="C227" t="s">
        <v>725</v>
      </c>
      <c r="D227">
        <v>0</v>
      </c>
      <c r="E227">
        <v>0</v>
      </c>
      <c r="F227">
        <v>619958.79</v>
      </c>
      <c r="G227">
        <v>0</v>
      </c>
      <c r="H227">
        <v>86794.23</v>
      </c>
      <c r="I227">
        <v>18598.759999999998</v>
      </c>
      <c r="J227">
        <v>15498.97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499067</v>
      </c>
      <c r="S227" s="2">
        <v>45400</v>
      </c>
      <c r="T227" s="2"/>
      <c r="U227" s="2" t="s">
        <v>31</v>
      </c>
      <c r="V227" s="2">
        <v>2808</v>
      </c>
      <c r="W227">
        <v>0</v>
      </c>
      <c r="X227" t="s">
        <v>551</v>
      </c>
      <c r="Y227">
        <v>0</v>
      </c>
      <c r="Z227" t="s">
        <v>1549</v>
      </c>
      <c r="AA227">
        <v>0</v>
      </c>
      <c r="AB227">
        <v>0.17</v>
      </c>
      <c r="AC227" t="s">
        <v>4029</v>
      </c>
    </row>
    <row r="228" spans="1:29" x14ac:dyDescent="0.25">
      <c r="A228">
        <v>7241</v>
      </c>
      <c r="B228" t="s">
        <v>661</v>
      </c>
      <c r="C228" t="s">
        <v>726</v>
      </c>
      <c r="D228">
        <v>0</v>
      </c>
      <c r="E228">
        <v>0</v>
      </c>
      <c r="F228">
        <v>664365.56000000006</v>
      </c>
      <c r="G228">
        <v>0</v>
      </c>
      <c r="H228">
        <v>93011.18</v>
      </c>
      <c r="I228">
        <v>19930.97</v>
      </c>
      <c r="J228">
        <v>16609.14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534814</v>
      </c>
      <c r="S228" s="2">
        <v>45400</v>
      </c>
      <c r="T228" s="2"/>
      <c r="U228" s="2" t="s">
        <v>31</v>
      </c>
      <c r="V228" s="2">
        <v>105408</v>
      </c>
      <c r="W228">
        <v>0</v>
      </c>
      <c r="X228" t="s">
        <v>551</v>
      </c>
      <c r="Y228">
        <v>0</v>
      </c>
      <c r="Z228" t="s">
        <v>1549</v>
      </c>
      <c r="AA228">
        <v>0</v>
      </c>
      <c r="AB228">
        <v>-0.27</v>
      </c>
      <c r="AC228" t="s">
        <v>4030</v>
      </c>
    </row>
    <row r="229" spans="1:29" x14ac:dyDescent="0.25">
      <c r="A229">
        <v>7246</v>
      </c>
      <c r="B229" t="s">
        <v>665</v>
      </c>
      <c r="C229" t="s">
        <v>732</v>
      </c>
      <c r="D229">
        <v>0</v>
      </c>
      <c r="E229">
        <v>0</v>
      </c>
      <c r="F229">
        <v>697144.47</v>
      </c>
      <c r="G229">
        <v>0</v>
      </c>
      <c r="H229">
        <v>97600.22</v>
      </c>
      <c r="I229">
        <v>20914.330000000002</v>
      </c>
      <c r="J229">
        <v>17428.61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561201</v>
      </c>
      <c r="S229" s="2">
        <v>45400</v>
      </c>
      <c r="T229" s="2"/>
      <c r="U229" s="2" t="s">
        <v>31</v>
      </c>
      <c r="V229" s="2">
        <v>105408</v>
      </c>
      <c r="W229">
        <v>0</v>
      </c>
      <c r="X229" t="s">
        <v>551</v>
      </c>
      <c r="Y229">
        <v>0</v>
      </c>
      <c r="Z229" t="s">
        <v>1549</v>
      </c>
      <c r="AA229">
        <v>0</v>
      </c>
      <c r="AB229">
        <v>-0.31</v>
      </c>
      <c r="AC229" t="s">
        <v>4031</v>
      </c>
    </row>
    <row r="230" spans="1:29" x14ac:dyDescent="0.25">
      <c r="A230">
        <v>7247</v>
      </c>
      <c r="B230" t="s">
        <v>666</v>
      </c>
      <c r="C230" t="s">
        <v>733</v>
      </c>
      <c r="D230">
        <v>0</v>
      </c>
      <c r="E230">
        <v>0</v>
      </c>
      <c r="F230">
        <v>487631.7</v>
      </c>
      <c r="G230">
        <v>0</v>
      </c>
      <c r="H230">
        <v>68268.44</v>
      </c>
      <c r="I230">
        <v>14628.95</v>
      </c>
      <c r="J230">
        <v>12190.79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392544</v>
      </c>
      <c r="S230" s="2">
        <v>45400</v>
      </c>
      <c r="T230" s="2"/>
      <c r="U230" s="2" t="s">
        <v>31</v>
      </c>
      <c r="V230" s="2">
        <v>105408</v>
      </c>
      <c r="W230">
        <v>0</v>
      </c>
      <c r="X230" t="s">
        <v>551</v>
      </c>
      <c r="Y230">
        <v>0</v>
      </c>
      <c r="Z230" t="s">
        <v>1572</v>
      </c>
      <c r="AA230">
        <v>0</v>
      </c>
      <c r="AB230">
        <v>0.48</v>
      </c>
      <c r="AC230" t="s">
        <v>4032</v>
      </c>
    </row>
    <row r="231" spans="1:29" x14ac:dyDescent="0.25">
      <c r="A231">
        <v>7249</v>
      </c>
      <c r="B231" t="s">
        <v>667</v>
      </c>
      <c r="C231" t="s">
        <v>734</v>
      </c>
      <c r="D231">
        <v>0</v>
      </c>
      <c r="E231">
        <v>0</v>
      </c>
      <c r="F231">
        <v>892811.85</v>
      </c>
      <c r="G231">
        <v>0</v>
      </c>
      <c r="H231">
        <v>124993.66</v>
      </c>
      <c r="I231">
        <v>26784.36</v>
      </c>
      <c r="J231">
        <v>22320.3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718714</v>
      </c>
      <c r="S231" s="2">
        <v>45404</v>
      </c>
      <c r="T231" s="2"/>
      <c r="U231" s="2" t="s">
        <v>31</v>
      </c>
      <c r="V231" s="2">
        <v>105408</v>
      </c>
      <c r="W231">
        <v>0</v>
      </c>
      <c r="X231" t="s">
        <v>551</v>
      </c>
      <c r="Y231">
        <v>0</v>
      </c>
      <c r="Z231" t="s">
        <v>1549</v>
      </c>
      <c r="AA231">
        <v>0</v>
      </c>
      <c r="AB231">
        <v>0.47</v>
      </c>
      <c r="AC231" t="s">
        <v>4033</v>
      </c>
    </row>
    <row r="232" spans="1:29" x14ac:dyDescent="0.25">
      <c r="A232">
        <v>7250</v>
      </c>
      <c r="B232" t="s">
        <v>668</v>
      </c>
      <c r="C232" t="s">
        <v>735</v>
      </c>
      <c r="D232">
        <v>0</v>
      </c>
      <c r="E232">
        <v>0</v>
      </c>
      <c r="F232">
        <v>831634.7</v>
      </c>
      <c r="G232">
        <v>0</v>
      </c>
      <c r="H232">
        <v>116428.86</v>
      </c>
      <c r="I232">
        <v>24949.040000000001</v>
      </c>
      <c r="J232">
        <v>20790.87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669466</v>
      </c>
      <c r="S232" s="2">
        <v>45405</v>
      </c>
      <c r="T232" s="2"/>
      <c r="U232" s="2" t="s">
        <v>31</v>
      </c>
      <c r="V232" s="2">
        <v>107909</v>
      </c>
      <c r="W232">
        <v>0</v>
      </c>
      <c r="X232" t="s">
        <v>551</v>
      </c>
      <c r="Y232">
        <v>0</v>
      </c>
      <c r="Z232" t="s">
        <v>1549</v>
      </c>
      <c r="AA232">
        <v>0</v>
      </c>
      <c r="AB232">
        <v>7.0000000000000007E-2</v>
      </c>
      <c r="AC232" t="s">
        <v>4034</v>
      </c>
    </row>
    <row r="233" spans="1:29" x14ac:dyDescent="0.25">
      <c r="A233">
        <v>7251</v>
      </c>
      <c r="B233" t="s">
        <v>669</v>
      </c>
      <c r="C233" t="s">
        <v>736</v>
      </c>
      <c r="D233">
        <v>0</v>
      </c>
      <c r="E233">
        <v>0</v>
      </c>
      <c r="F233">
        <v>1246448.1100000001</v>
      </c>
      <c r="G233">
        <v>0</v>
      </c>
      <c r="H233">
        <v>174502.73</v>
      </c>
      <c r="I233">
        <v>37393.440000000002</v>
      </c>
      <c r="J233">
        <v>31161.200000000001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1003391</v>
      </c>
      <c r="S233" s="2">
        <v>45405</v>
      </c>
      <c r="T233" s="2"/>
      <c r="U233" s="2" t="s">
        <v>31</v>
      </c>
      <c r="V233" s="2">
        <v>105408</v>
      </c>
      <c r="W233">
        <v>0</v>
      </c>
      <c r="X233" t="s">
        <v>551</v>
      </c>
      <c r="Y233">
        <v>0</v>
      </c>
      <c r="Z233" t="s">
        <v>1549</v>
      </c>
      <c r="AA233">
        <v>0</v>
      </c>
      <c r="AB233">
        <v>0.26</v>
      </c>
      <c r="AC233" t="s">
        <v>4035</v>
      </c>
    </row>
    <row r="234" spans="1:29" x14ac:dyDescent="0.25">
      <c r="A234">
        <v>7253</v>
      </c>
      <c r="B234" t="s">
        <v>671</v>
      </c>
      <c r="C234" t="s">
        <v>738</v>
      </c>
      <c r="D234">
        <v>0</v>
      </c>
      <c r="E234">
        <v>0</v>
      </c>
      <c r="F234">
        <v>1906725.97</v>
      </c>
      <c r="G234">
        <v>0</v>
      </c>
      <c r="H234">
        <v>266941.64</v>
      </c>
      <c r="I234">
        <v>57201.78</v>
      </c>
      <c r="J234">
        <v>47668.15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1534914</v>
      </c>
      <c r="S234" s="2">
        <v>45405</v>
      </c>
      <c r="T234" s="2"/>
      <c r="U234" s="2" t="s">
        <v>31</v>
      </c>
      <c r="V234" s="2">
        <v>105408</v>
      </c>
      <c r="W234">
        <v>0</v>
      </c>
      <c r="X234" t="s">
        <v>551</v>
      </c>
      <c r="Y234">
        <v>0</v>
      </c>
      <c r="Z234" t="s">
        <v>3859</v>
      </c>
      <c r="AA234">
        <v>0</v>
      </c>
      <c r="AB234">
        <v>-0.4</v>
      </c>
      <c r="AC234" t="s">
        <v>4036</v>
      </c>
    </row>
    <row r="235" spans="1:29" x14ac:dyDescent="0.25">
      <c r="A235">
        <v>7254</v>
      </c>
      <c r="B235" t="s">
        <v>672</v>
      </c>
      <c r="C235" t="s">
        <v>739</v>
      </c>
      <c r="D235">
        <v>0</v>
      </c>
      <c r="E235">
        <v>0</v>
      </c>
      <c r="F235">
        <v>1906725.97</v>
      </c>
      <c r="G235">
        <v>0</v>
      </c>
      <c r="H235">
        <v>266941.64</v>
      </c>
      <c r="I235">
        <v>57201.78</v>
      </c>
      <c r="J235">
        <v>47668.15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1534914</v>
      </c>
      <c r="S235" s="2">
        <v>45405</v>
      </c>
      <c r="T235" s="2"/>
      <c r="U235" s="2" t="s">
        <v>31</v>
      </c>
      <c r="V235" s="2">
        <v>126205</v>
      </c>
      <c r="W235">
        <v>0</v>
      </c>
      <c r="X235" t="s">
        <v>551</v>
      </c>
      <c r="Y235">
        <v>0</v>
      </c>
      <c r="Z235" t="s">
        <v>3859</v>
      </c>
      <c r="AA235">
        <v>0</v>
      </c>
      <c r="AB235">
        <v>-0.4</v>
      </c>
      <c r="AC235" t="s">
        <v>4036</v>
      </c>
    </row>
    <row r="236" spans="1:29" x14ac:dyDescent="0.25">
      <c r="A236">
        <v>7259</v>
      </c>
      <c r="B236" t="s">
        <v>745</v>
      </c>
      <c r="C236" t="s">
        <v>746</v>
      </c>
      <c r="D236">
        <v>0</v>
      </c>
      <c r="E236">
        <v>0</v>
      </c>
      <c r="F236">
        <v>499822.06</v>
      </c>
      <c r="G236">
        <v>0</v>
      </c>
      <c r="H236">
        <v>69975.09</v>
      </c>
      <c r="I236">
        <v>14994.66</v>
      </c>
      <c r="J236">
        <v>12495.55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402357</v>
      </c>
      <c r="S236" s="2">
        <v>45422</v>
      </c>
      <c r="T236" s="2"/>
      <c r="U236" s="2" t="s">
        <v>31</v>
      </c>
      <c r="V236" s="2">
        <v>2808</v>
      </c>
      <c r="W236">
        <v>0</v>
      </c>
      <c r="X236" t="s">
        <v>551</v>
      </c>
      <c r="Y236">
        <v>0</v>
      </c>
      <c r="Z236" t="s">
        <v>1549</v>
      </c>
      <c r="AA236">
        <v>0</v>
      </c>
      <c r="AB236">
        <v>0.24</v>
      </c>
      <c r="AC236" t="s">
        <v>3898</v>
      </c>
    </row>
    <row r="237" spans="1:29" x14ac:dyDescent="0.25">
      <c r="A237">
        <v>7267</v>
      </c>
      <c r="B237" t="s">
        <v>759</v>
      </c>
      <c r="C237" t="s">
        <v>760</v>
      </c>
      <c r="D237">
        <v>0</v>
      </c>
      <c r="E237">
        <v>0</v>
      </c>
      <c r="F237">
        <v>457163.22</v>
      </c>
      <c r="G237">
        <v>0</v>
      </c>
      <c r="H237">
        <v>64002.85</v>
      </c>
      <c r="I237">
        <v>13714.9</v>
      </c>
      <c r="J237">
        <v>11429.08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368016</v>
      </c>
      <c r="S237" s="2">
        <v>45415</v>
      </c>
      <c r="T237" s="2"/>
      <c r="U237" s="2" t="s">
        <v>31</v>
      </c>
      <c r="V237" s="2">
        <v>1508</v>
      </c>
      <c r="W237">
        <v>0</v>
      </c>
      <c r="X237" t="s">
        <v>551</v>
      </c>
      <c r="Y237">
        <v>0</v>
      </c>
      <c r="Z237" t="s">
        <v>1572</v>
      </c>
      <c r="AA237">
        <v>0</v>
      </c>
      <c r="AB237">
        <v>-0.39</v>
      </c>
      <c r="AC237" t="s">
        <v>3947</v>
      </c>
    </row>
    <row r="238" spans="1:29" x14ac:dyDescent="0.25">
      <c r="A238">
        <v>7272</v>
      </c>
      <c r="B238" t="s">
        <v>1347</v>
      </c>
      <c r="C238" t="s">
        <v>1348</v>
      </c>
      <c r="D238">
        <v>0</v>
      </c>
      <c r="E238">
        <v>0</v>
      </c>
      <c r="F238">
        <v>1508989.72</v>
      </c>
      <c r="G238">
        <v>0</v>
      </c>
      <c r="H238">
        <v>211258.56</v>
      </c>
      <c r="I238">
        <v>45269.69</v>
      </c>
      <c r="J238">
        <v>37724.74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1214737</v>
      </c>
      <c r="S238" s="2">
        <v>45432</v>
      </c>
      <c r="T238" s="2"/>
      <c r="U238" s="2" t="s">
        <v>31</v>
      </c>
      <c r="V238" s="2">
        <v>2808</v>
      </c>
      <c r="W238">
        <v>0</v>
      </c>
      <c r="X238" t="s">
        <v>551</v>
      </c>
      <c r="Y238">
        <v>0</v>
      </c>
      <c r="Z238" t="s">
        <v>1549</v>
      </c>
      <c r="AA238">
        <v>0</v>
      </c>
      <c r="AB238">
        <v>0.27</v>
      </c>
      <c r="AC238" t="s">
        <v>4037</v>
      </c>
    </row>
    <row r="239" spans="1:29" x14ac:dyDescent="0.25">
      <c r="A239">
        <v>7276</v>
      </c>
      <c r="B239" t="s">
        <v>1352</v>
      </c>
      <c r="C239" t="s">
        <v>1353</v>
      </c>
      <c r="D239">
        <v>0</v>
      </c>
      <c r="E239">
        <v>0</v>
      </c>
      <c r="F239">
        <v>603503.56000000006</v>
      </c>
      <c r="G239">
        <v>0</v>
      </c>
      <c r="H239">
        <v>84490.5</v>
      </c>
      <c r="I239">
        <v>18105.11</v>
      </c>
      <c r="J239">
        <v>15087.59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485820</v>
      </c>
      <c r="S239" s="2">
        <v>45428</v>
      </c>
      <c r="T239" s="2"/>
      <c r="U239" s="2" t="s">
        <v>31</v>
      </c>
      <c r="V239" s="2">
        <v>105408</v>
      </c>
      <c r="W239">
        <v>0</v>
      </c>
      <c r="X239" t="s">
        <v>551</v>
      </c>
      <c r="Y239">
        <v>0</v>
      </c>
      <c r="Z239" t="s">
        <v>1549</v>
      </c>
      <c r="AA239">
        <v>0</v>
      </c>
      <c r="AB239">
        <v>-0.36</v>
      </c>
      <c r="AC239" t="s">
        <v>4038</v>
      </c>
    </row>
    <row r="240" spans="1:29" x14ac:dyDescent="0.25">
      <c r="A240">
        <v>7280</v>
      </c>
      <c r="B240" t="s">
        <v>1448</v>
      </c>
      <c r="C240" t="s">
        <v>1503</v>
      </c>
      <c r="D240">
        <v>0</v>
      </c>
      <c r="E240">
        <v>0</v>
      </c>
      <c r="F240">
        <v>370649.57</v>
      </c>
      <c r="G240">
        <v>0</v>
      </c>
      <c r="H240">
        <v>51890.94</v>
      </c>
      <c r="I240">
        <v>11119.49</v>
      </c>
      <c r="J240">
        <v>9266.24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298373</v>
      </c>
      <c r="S240" s="2">
        <v>45544</v>
      </c>
      <c r="T240" s="2"/>
      <c r="U240" s="2" t="s">
        <v>31</v>
      </c>
      <c r="V240" s="2">
        <v>114505</v>
      </c>
      <c r="W240">
        <v>0</v>
      </c>
      <c r="X240" t="s">
        <v>551</v>
      </c>
      <c r="Y240">
        <v>0</v>
      </c>
      <c r="Z240" t="s">
        <v>1549</v>
      </c>
      <c r="AA240">
        <v>0</v>
      </c>
      <c r="AB240">
        <v>0.1</v>
      </c>
      <c r="AC240" t="s">
        <v>4039</v>
      </c>
    </row>
    <row r="241" spans="1:29" x14ac:dyDescent="0.25">
      <c r="A241">
        <v>7282</v>
      </c>
      <c r="B241" t="s">
        <v>1467</v>
      </c>
      <c r="C241" t="s">
        <v>1505</v>
      </c>
      <c r="D241">
        <v>0</v>
      </c>
      <c r="E241">
        <v>0</v>
      </c>
      <c r="F241">
        <v>649199.4</v>
      </c>
      <c r="G241">
        <v>0</v>
      </c>
      <c r="H241">
        <v>90887.91</v>
      </c>
      <c r="I241">
        <v>19475.98</v>
      </c>
      <c r="J241">
        <v>16229.99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522606</v>
      </c>
      <c r="S241" s="2">
        <v>45455</v>
      </c>
      <c r="T241" s="2"/>
      <c r="U241" s="2" t="s">
        <v>31</v>
      </c>
      <c r="V241" s="2">
        <v>2907</v>
      </c>
      <c r="W241">
        <v>0</v>
      </c>
      <c r="X241" t="s">
        <v>551</v>
      </c>
      <c r="Y241">
        <v>0</v>
      </c>
      <c r="Z241" t="s">
        <v>1549</v>
      </c>
      <c r="AA241">
        <v>0</v>
      </c>
      <c r="AB241">
        <v>0.48</v>
      </c>
      <c r="AC241" t="s">
        <v>4040</v>
      </c>
    </row>
    <row r="242" spans="1:29" x14ac:dyDescent="0.25">
      <c r="A242">
        <v>7292</v>
      </c>
      <c r="B242" t="s">
        <v>1444</v>
      </c>
      <c r="C242" t="s">
        <v>1515</v>
      </c>
      <c r="D242">
        <v>0</v>
      </c>
      <c r="E242">
        <v>0</v>
      </c>
      <c r="F242">
        <v>545026.35</v>
      </c>
      <c r="G242">
        <v>0</v>
      </c>
      <c r="H242">
        <v>76303.69</v>
      </c>
      <c r="I242">
        <v>16901.28</v>
      </c>
      <c r="J242">
        <v>5450.26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550.49</v>
      </c>
      <c r="Q242">
        <v>550.49</v>
      </c>
      <c r="R242">
        <v>446922</v>
      </c>
      <c r="S242" s="2">
        <v>45446</v>
      </c>
      <c r="T242" s="2"/>
      <c r="U242" s="2" t="s">
        <v>31</v>
      </c>
      <c r="V242" s="2">
        <v>406</v>
      </c>
      <c r="W242">
        <v>0</v>
      </c>
      <c r="X242" t="s">
        <v>551</v>
      </c>
      <c r="Y242">
        <v>0</v>
      </c>
      <c r="Z242" t="s">
        <v>105</v>
      </c>
      <c r="AA242">
        <v>0</v>
      </c>
      <c r="AB242">
        <v>0.39</v>
      </c>
      <c r="AC242" t="s">
        <v>3888</v>
      </c>
    </row>
    <row r="243" spans="1:29" x14ac:dyDescent="0.25">
      <c r="A243">
        <v>7294</v>
      </c>
      <c r="B243" t="s">
        <v>1466</v>
      </c>
      <c r="C243" t="s">
        <v>1517</v>
      </c>
      <c r="D243">
        <v>0</v>
      </c>
      <c r="E243">
        <v>0</v>
      </c>
      <c r="F243">
        <v>1114577.07</v>
      </c>
      <c r="G243">
        <v>0</v>
      </c>
      <c r="H243">
        <v>156040.79</v>
      </c>
      <c r="I243">
        <v>33437.31</v>
      </c>
      <c r="J243">
        <v>27864.43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897235</v>
      </c>
      <c r="S243" s="2">
        <v>45455</v>
      </c>
      <c r="T243" s="2"/>
      <c r="U243" s="2" t="s">
        <v>31</v>
      </c>
      <c r="V243" s="2">
        <v>105408</v>
      </c>
      <c r="W243">
        <v>0</v>
      </c>
      <c r="X243" t="s">
        <v>551</v>
      </c>
      <c r="Y243">
        <v>0</v>
      </c>
      <c r="Z243" t="s">
        <v>1572</v>
      </c>
      <c r="AA243">
        <v>0</v>
      </c>
      <c r="AB243">
        <v>0.46</v>
      </c>
      <c r="AC243" t="s">
        <v>4041</v>
      </c>
    </row>
    <row r="244" spans="1:29" x14ac:dyDescent="0.25">
      <c r="A244">
        <v>7297</v>
      </c>
      <c r="B244" t="s">
        <v>1540</v>
      </c>
      <c r="C244" t="s">
        <v>1520</v>
      </c>
      <c r="D244">
        <v>0</v>
      </c>
      <c r="E244">
        <v>0</v>
      </c>
      <c r="F244">
        <v>744875.68</v>
      </c>
      <c r="G244">
        <v>0</v>
      </c>
      <c r="H244">
        <v>104282.59</v>
      </c>
      <c r="I244">
        <v>22346.27</v>
      </c>
      <c r="J244">
        <v>18621.89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599625</v>
      </c>
      <c r="S244" s="2">
        <v>45461</v>
      </c>
      <c r="T244" s="2"/>
      <c r="U244" s="2" t="s">
        <v>31</v>
      </c>
      <c r="V244" s="2">
        <v>123305</v>
      </c>
      <c r="W244">
        <v>0</v>
      </c>
      <c r="X244" t="s">
        <v>551</v>
      </c>
      <c r="Y244">
        <v>0</v>
      </c>
      <c r="Z244" t="s">
        <v>1549</v>
      </c>
      <c r="AA244">
        <v>0</v>
      </c>
      <c r="AB244">
        <v>7.0000000000000007E-2</v>
      </c>
      <c r="AC244" t="s">
        <v>3893</v>
      </c>
    </row>
    <row r="245" spans="1:29" x14ac:dyDescent="0.25">
      <c r="A245">
        <v>7301</v>
      </c>
      <c r="B245" t="s">
        <v>2050</v>
      </c>
      <c r="C245" t="s">
        <v>1606</v>
      </c>
      <c r="D245">
        <v>0</v>
      </c>
      <c r="E245">
        <v>0</v>
      </c>
      <c r="F245">
        <v>543150.43000000005</v>
      </c>
      <c r="G245">
        <v>0</v>
      </c>
      <c r="H245">
        <v>76041.06</v>
      </c>
      <c r="I245">
        <v>16294.51</v>
      </c>
      <c r="J245">
        <v>13578.76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437236</v>
      </c>
      <c r="S245" s="2">
        <v>45481</v>
      </c>
      <c r="T245" s="2"/>
      <c r="U245" s="2" t="s">
        <v>31</v>
      </c>
      <c r="V245" s="2">
        <v>105408</v>
      </c>
      <c r="W245">
        <v>0</v>
      </c>
      <c r="X245" t="s">
        <v>551</v>
      </c>
      <c r="Y245">
        <v>0</v>
      </c>
      <c r="Z245" t="s">
        <v>1604</v>
      </c>
      <c r="AA245">
        <v>0</v>
      </c>
      <c r="AB245">
        <v>-0.1</v>
      </c>
      <c r="AC245" t="s">
        <v>4042</v>
      </c>
    </row>
    <row r="246" spans="1:29" x14ac:dyDescent="0.25">
      <c r="A246">
        <v>7304</v>
      </c>
      <c r="B246" t="s">
        <v>2059</v>
      </c>
      <c r="C246" t="s">
        <v>1609</v>
      </c>
      <c r="D246">
        <v>0</v>
      </c>
      <c r="E246">
        <v>0</v>
      </c>
      <c r="F246">
        <v>353598.17</v>
      </c>
      <c r="G246">
        <v>0</v>
      </c>
      <c r="H246">
        <v>49503.75</v>
      </c>
      <c r="I246">
        <v>10607.95</v>
      </c>
      <c r="J246">
        <v>8839.9500000000007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284647</v>
      </c>
      <c r="S246" s="2">
        <v>45485</v>
      </c>
      <c r="T246" s="2"/>
      <c r="U246" s="2" t="s">
        <v>31</v>
      </c>
      <c r="V246" s="2">
        <v>105408</v>
      </c>
      <c r="W246">
        <v>0</v>
      </c>
      <c r="X246" t="s">
        <v>551</v>
      </c>
      <c r="Y246">
        <v>0</v>
      </c>
      <c r="Z246" t="s">
        <v>1604</v>
      </c>
      <c r="AA246">
        <v>0</v>
      </c>
      <c r="AB246">
        <v>0.48</v>
      </c>
      <c r="AC246" t="s">
        <v>4043</v>
      </c>
    </row>
    <row r="247" spans="1:29" x14ac:dyDescent="0.25">
      <c r="A247">
        <v>7309</v>
      </c>
      <c r="B247" t="s">
        <v>2070</v>
      </c>
      <c r="C247" t="s">
        <v>1612</v>
      </c>
      <c r="D247">
        <v>0</v>
      </c>
      <c r="E247">
        <v>0</v>
      </c>
      <c r="F247">
        <v>597010.87</v>
      </c>
      <c r="G247">
        <v>0</v>
      </c>
      <c r="H247">
        <v>83581.53</v>
      </c>
      <c r="I247">
        <v>17910.330000000002</v>
      </c>
      <c r="J247">
        <v>0</v>
      </c>
      <c r="K247">
        <v>0</v>
      </c>
      <c r="L247">
        <v>0</v>
      </c>
      <c r="M247">
        <v>0</v>
      </c>
      <c r="N247">
        <v>123879.76</v>
      </c>
      <c r="O247">
        <v>0</v>
      </c>
      <c r="P247">
        <v>0</v>
      </c>
      <c r="Q247">
        <v>0</v>
      </c>
      <c r="R247">
        <v>371639</v>
      </c>
      <c r="S247" s="2">
        <v>45488</v>
      </c>
      <c r="T247" s="2"/>
      <c r="U247" s="2">
        <v>1</v>
      </c>
      <c r="V247" s="2">
        <v>113809</v>
      </c>
      <c r="W247">
        <v>0</v>
      </c>
      <c r="X247" t="s">
        <v>551</v>
      </c>
      <c r="Y247">
        <v>0</v>
      </c>
      <c r="Z247" t="s">
        <v>43</v>
      </c>
      <c r="AA247">
        <v>0</v>
      </c>
      <c r="AB247">
        <v>-0.25</v>
      </c>
      <c r="AC247" t="s">
        <v>4085</v>
      </c>
    </row>
    <row r="248" spans="1:29" x14ac:dyDescent="0.25">
      <c r="A248">
        <v>7310</v>
      </c>
      <c r="B248" t="s">
        <v>2072</v>
      </c>
      <c r="C248" t="s">
        <v>1615</v>
      </c>
      <c r="D248">
        <v>0</v>
      </c>
      <c r="E248">
        <v>0</v>
      </c>
      <c r="F248">
        <v>423753.03</v>
      </c>
      <c r="G248">
        <v>0</v>
      </c>
      <c r="H248">
        <v>59325.42</v>
      </c>
      <c r="I248">
        <v>12712.59</v>
      </c>
      <c r="J248">
        <v>10593.83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341121</v>
      </c>
      <c r="S248" s="2">
        <v>45498</v>
      </c>
      <c r="T248" s="2"/>
      <c r="U248" s="2" t="s">
        <v>31</v>
      </c>
      <c r="V248" s="2">
        <v>3603</v>
      </c>
      <c r="W248">
        <v>0</v>
      </c>
      <c r="X248" t="s">
        <v>551</v>
      </c>
      <c r="Y248">
        <v>0</v>
      </c>
      <c r="Z248" t="s">
        <v>1549</v>
      </c>
      <c r="AA248">
        <v>0</v>
      </c>
      <c r="AB248">
        <v>-0.19</v>
      </c>
      <c r="AC248" t="s">
        <v>4044</v>
      </c>
    </row>
    <row r="249" spans="1:29" x14ac:dyDescent="0.25">
      <c r="A249">
        <v>7311</v>
      </c>
      <c r="B249" t="s">
        <v>2421</v>
      </c>
      <c r="C249" t="s">
        <v>1618</v>
      </c>
      <c r="D249">
        <v>0</v>
      </c>
      <c r="E249">
        <v>0</v>
      </c>
      <c r="F249">
        <v>465792.05</v>
      </c>
      <c r="G249">
        <v>0</v>
      </c>
      <c r="H249">
        <v>65210.89</v>
      </c>
      <c r="I249">
        <v>13973.76</v>
      </c>
      <c r="J249">
        <v>11644.8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374963</v>
      </c>
      <c r="S249" s="2">
        <v>45497</v>
      </c>
      <c r="T249" s="2"/>
      <c r="U249" s="2" t="s">
        <v>31</v>
      </c>
      <c r="V249" s="2">
        <v>2808</v>
      </c>
      <c r="W249">
        <v>0</v>
      </c>
      <c r="X249" t="s">
        <v>551</v>
      </c>
      <c r="Y249">
        <v>0</v>
      </c>
      <c r="Z249" t="s">
        <v>1549</v>
      </c>
      <c r="AA249">
        <v>0</v>
      </c>
      <c r="AB249">
        <v>0.4</v>
      </c>
      <c r="AC249" t="s">
        <v>4045</v>
      </c>
    </row>
    <row r="250" spans="1:29" x14ac:dyDescent="0.25">
      <c r="A250">
        <v>7313</v>
      </c>
      <c r="B250" t="s">
        <v>2074</v>
      </c>
      <c r="C250" t="s">
        <v>1623</v>
      </c>
      <c r="D250">
        <v>0</v>
      </c>
      <c r="E250">
        <v>0</v>
      </c>
      <c r="F250">
        <v>1079986.07</v>
      </c>
      <c r="G250">
        <v>0</v>
      </c>
      <c r="H250">
        <v>151198.04999999999</v>
      </c>
      <c r="I250">
        <v>32399.58</v>
      </c>
      <c r="J250">
        <v>26999.65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869389</v>
      </c>
      <c r="S250" s="2">
        <v>45495</v>
      </c>
      <c r="T250" s="2"/>
      <c r="U250" s="2" t="s">
        <v>31</v>
      </c>
      <c r="V250" s="2">
        <v>105408</v>
      </c>
      <c r="W250">
        <v>0</v>
      </c>
      <c r="X250" t="s">
        <v>551</v>
      </c>
      <c r="Y250">
        <v>0</v>
      </c>
      <c r="Z250" t="s">
        <v>1549</v>
      </c>
      <c r="AA250">
        <v>0</v>
      </c>
      <c r="AB250">
        <v>0.21</v>
      </c>
      <c r="AC250" t="s">
        <v>4046</v>
      </c>
    </row>
    <row r="251" spans="1:29" x14ac:dyDescent="0.25">
      <c r="A251">
        <v>7314</v>
      </c>
      <c r="B251" t="s">
        <v>2076</v>
      </c>
      <c r="C251" t="s">
        <v>1626</v>
      </c>
      <c r="D251">
        <v>0</v>
      </c>
      <c r="E251">
        <v>0</v>
      </c>
      <c r="F251">
        <v>1439501.39</v>
      </c>
      <c r="G251">
        <v>0</v>
      </c>
      <c r="H251">
        <v>201530.19</v>
      </c>
      <c r="I251">
        <v>43185.04</v>
      </c>
      <c r="J251">
        <v>35987.53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1158799</v>
      </c>
      <c r="S251" s="2">
        <v>45495</v>
      </c>
      <c r="T251" s="2"/>
      <c r="U251" s="2" t="s">
        <v>31</v>
      </c>
      <c r="V251" s="2">
        <v>105408</v>
      </c>
      <c r="W251">
        <v>0</v>
      </c>
      <c r="X251" t="s">
        <v>551</v>
      </c>
      <c r="Y251">
        <v>0</v>
      </c>
      <c r="Z251" t="s">
        <v>1549</v>
      </c>
      <c r="AA251">
        <v>0</v>
      </c>
      <c r="AB251">
        <v>0.37</v>
      </c>
      <c r="AC251" t="s">
        <v>4047</v>
      </c>
    </row>
    <row r="252" spans="1:29" x14ac:dyDescent="0.25">
      <c r="A252">
        <v>7316</v>
      </c>
      <c r="B252" t="s">
        <v>2081</v>
      </c>
      <c r="C252" t="s">
        <v>1628</v>
      </c>
      <c r="D252">
        <v>0</v>
      </c>
      <c r="E252">
        <v>0</v>
      </c>
      <c r="F252">
        <v>353199.18</v>
      </c>
      <c r="G252">
        <v>0</v>
      </c>
      <c r="H252">
        <v>49447.89</v>
      </c>
      <c r="I252">
        <v>10595.98</v>
      </c>
      <c r="J252">
        <v>8829.98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284325</v>
      </c>
      <c r="S252" s="2">
        <v>45502</v>
      </c>
      <c r="T252" s="2"/>
      <c r="U252" s="2" t="s">
        <v>31</v>
      </c>
      <c r="V252" s="2">
        <v>105408</v>
      </c>
      <c r="W252">
        <v>0</v>
      </c>
      <c r="X252" t="s">
        <v>551</v>
      </c>
      <c r="Y252">
        <v>0</v>
      </c>
      <c r="Z252" t="s">
        <v>1572</v>
      </c>
      <c r="AA252">
        <v>0</v>
      </c>
      <c r="AB252">
        <v>-0.33</v>
      </c>
      <c r="AC252" t="s">
        <v>4048</v>
      </c>
    </row>
    <row r="253" spans="1:29" x14ac:dyDescent="0.25">
      <c r="A253">
        <v>7317</v>
      </c>
      <c r="B253" t="s">
        <v>2083</v>
      </c>
      <c r="C253" t="s">
        <v>1631</v>
      </c>
      <c r="D253">
        <v>0</v>
      </c>
      <c r="E253">
        <v>0</v>
      </c>
      <c r="F253">
        <v>621774.41</v>
      </c>
      <c r="G253">
        <v>0</v>
      </c>
      <c r="H253">
        <v>87048.42</v>
      </c>
      <c r="I253">
        <v>18653.23</v>
      </c>
      <c r="J253">
        <v>15544.36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500528</v>
      </c>
      <c r="S253" s="2">
        <v>45489</v>
      </c>
      <c r="T253" s="2"/>
      <c r="U253" s="2" t="s">
        <v>31</v>
      </c>
      <c r="V253" s="2">
        <v>105408</v>
      </c>
      <c r="W253">
        <v>0</v>
      </c>
      <c r="X253" t="s">
        <v>551</v>
      </c>
      <c r="Y253">
        <v>0</v>
      </c>
      <c r="Z253" t="s">
        <v>1549</v>
      </c>
      <c r="AA253">
        <v>0</v>
      </c>
      <c r="AB253">
        <v>-0.4</v>
      </c>
      <c r="AC253" t="s">
        <v>4049</v>
      </c>
    </row>
    <row r="254" spans="1:29" x14ac:dyDescent="0.25">
      <c r="A254">
        <v>7319</v>
      </c>
      <c r="B254" t="s">
        <v>2087</v>
      </c>
      <c r="C254" t="s">
        <v>1634</v>
      </c>
      <c r="D254">
        <v>0</v>
      </c>
      <c r="E254">
        <v>0</v>
      </c>
      <c r="F254">
        <v>526807.13</v>
      </c>
      <c r="G254">
        <v>0</v>
      </c>
      <c r="H254">
        <v>73752.990000000005</v>
      </c>
      <c r="I254">
        <v>15804.21</v>
      </c>
      <c r="J254">
        <v>13170.18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424080</v>
      </c>
      <c r="S254" s="2">
        <v>45502</v>
      </c>
      <c r="T254" s="2"/>
      <c r="U254" s="2" t="s">
        <v>31</v>
      </c>
      <c r="V254" s="2">
        <v>105408</v>
      </c>
      <c r="W254">
        <v>0</v>
      </c>
      <c r="X254" t="s">
        <v>551</v>
      </c>
      <c r="Y254">
        <v>0</v>
      </c>
      <c r="Z254" t="s">
        <v>1549</v>
      </c>
      <c r="AA254">
        <v>0</v>
      </c>
      <c r="AB254">
        <v>0.25</v>
      </c>
      <c r="AC254" t="s">
        <v>4050</v>
      </c>
    </row>
    <row r="255" spans="1:29" x14ac:dyDescent="0.25">
      <c r="A255">
        <v>7320</v>
      </c>
      <c r="B255" t="s">
        <v>2089</v>
      </c>
      <c r="C255" t="s">
        <v>1636</v>
      </c>
      <c r="D255">
        <v>0</v>
      </c>
      <c r="E255">
        <v>0</v>
      </c>
      <c r="F255">
        <v>552817.32999999996</v>
      </c>
      <c r="G255">
        <v>0</v>
      </c>
      <c r="H255">
        <v>77394.429999999993</v>
      </c>
      <c r="I255">
        <v>16584.52</v>
      </c>
      <c r="J255">
        <v>13820.43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445018</v>
      </c>
      <c r="S255" s="2">
        <v>45502</v>
      </c>
      <c r="T255" s="2"/>
      <c r="U255" s="2" t="s">
        <v>31</v>
      </c>
      <c r="V255" s="2">
        <v>2907</v>
      </c>
      <c r="W255">
        <v>0</v>
      </c>
      <c r="X255" t="s">
        <v>551</v>
      </c>
      <c r="Y255">
        <v>0</v>
      </c>
      <c r="Z255" t="s">
        <v>1549</v>
      </c>
      <c r="AA255">
        <v>0</v>
      </c>
      <c r="AB255">
        <v>0.05</v>
      </c>
      <c r="AC255" t="s">
        <v>4051</v>
      </c>
    </row>
    <row r="256" spans="1:29" x14ac:dyDescent="0.25">
      <c r="A256">
        <v>7321</v>
      </c>
      <c r="B256" t="s">
        <v>3819</v>
      </c>
      <c r="C256" t="s">
        <v>1639</v>
      </c>
      <c r="D256">
        <v>0</v>
      </c>
      <c r="E256">
        <v>0</v>
      </c>
      <c r="F256">
        <v>544926.55000000005</v>
      </c>
      <c r="G256">
        <v>0</v>
      </c>
      <c r="H256">
        <v>76289.72</v>
      </c>
      <c r="I256">
        <v>16901.28</v>
      </c>
      <c r="J256">
        <v>5449.27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553.48</v>
      </c>
      <c r="Q256">
        <v>553.48</v>
      </c>
      <c r="R256">
        <v>446840</v>
      </c>
      <c r="S256" s="2">
        <v>45512</v>
      </c>
      <c r="T256" s="2"/>
      <c r="U256" s="2" t="s">
        <v>31</v>
      </c>
      <c r="V256" s="2">
        <v>100106</v>
      </c>
      <c r="W256">
        <v>0</v>
      </c>
      <c r="X256" t="s">
        <v>551</v>
      </c>
      <c r="Y256">
        <v>0</v>
      </c>
      <c r="Z256" t="s">
        <v>3820</v>
      </c>
      <c r="AA256">
        <v>0</v>
      </c>
      <c r="AB256">
        <v>0.24</v>
      </c>
      <c r="AC256" t="s">
        <v>4052</v>
      </c>
    </row>
    <row r="257" spans="1:29" x14ac:dyDescent="0.25">
      <c r="A257">
        <v>7322</v>
      </c>
      <c r="B257" t="s">
        <v>2431</v>
      </c>
      <c r="C257" t="s">
        <v>1642</v>
      </c>
      <c r="D257">
        <v>0</v>
      </c>
      <c r="E257">
        <v>0</v>
      </c>
      <c r="F257">
        <v>478965.37</v>
      </c>
      <c r="G257">
        <v>0</v>
      </c>
      <c r="H257">
        <v>67055.149999999994</v>
      </c>
      <c r="I257">
        <v>14368.96</v>
      </c>
      <c r="J257">
        <v>11974.13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385567</v>
      </c>
      <c r="S257" s="2">
        <v>45509</v>
      </c>
      <c r="T257" s="2"/>
      <c r="U257" s="2" t="s">
        <v>31</v>
      </c>
      <c r="V257" s="2">
        <v>105408</v>
      </c>
      <c r="W257">
        <v>0</v>
      </c>
      <c r="X257" t="s">
        <v>551</v>
      </c>
      <c r="Y257">
        <v>0</v>
      </c>
      <c r="Z257" t="s">
        <v>1604</v>
      </c>
      <c r="AA257">
        <v>0</v>
      </c>
      <c r="AB257">
        <v>-0.13</v>
      </c>
      <c r="AC257" t="s">
        <v>4053</v>
      </c>
    </row>
    <row r="258" spans="1:29" x14ac:dyDescent="0.25">
      <c r="A258">
        <v>7323</v>
      </c>
      <c r="B258" t="s">
        <v>2433</v>
      </c>
      <c r="C258" t="s">
        <v>1644</v>
      </c>
      <c r="D258">
        <v>0</v>
      </c>
      <c r="E258">
        <v>0</v>
      </c>
      <c r="F258">
        <v>485126.35</v>
      </c>
      <c r="G258">
        <v>0</v>
      </c>
      <c r="H258">
        <v>67917.69</v>
      </c>
      <c r="I258">
        <v>14553.79</v>
      </c>
      <c r="J258">
        <v>12128.16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390527</v>
      </c>
      <c r="S258" s="2">
        <v>45509</v>
      </c>
      <c r="T258" s="2"/>
      <c r="U258" s="2" t="s">
        <v>31</v>
      </c>
      <c r="V258" s="2">
        <v>105408</v>
      </c>
      <c r="W258">
        <v>0</v>
      </c>
      <c r="X258" t="s">
        <v>551</v>
      </c>
      <c r="Y258">
        <v>0</v>
      </c>
      <c r="Z258" t="s">
        <v>1572</v>
      </c>
      <c r="AA258">
        <v>0</v>
      </c>
      <c r="AB258">
        <v>0.28999999999999998</v>
      </c>
      <c r="AC258" t="s">
        <v>4054</v>
      </c>
    </row>
    <row r="259" spans="1:29" x14ac:dyDescent="0.25">
      <c r="A259">
        <v>7324</v>
      </c>
      <c r="B259" t="s">
        <v>2435</v>
      </c>
      <c r="C259" t="s">
        <v>1647</v>
      </c>
      <c r="D259">
        <v>0</v>
      </c>
      <c r="E259">
        <v>0</v>
      </c>
      <c r="F259">
        <v>521709.41</v>
      </c>
      <c r="G259">
        <v>0</v>
      </c>
      <c r="H259">
        <v>73039.320000000007</v>
      </c>
      <c r="I259">
        <v>15651.28</v>
      </c>
      <c r="J259">
        <v>13042.74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419976</v>
      </c>
      <c r="S259" s="2">
        <v>45509</v>
      </c>
      <c r="T259" s="2"/>
      <c r="U259" s="2" t="s">
        <v>31</v>
      </c>
      <c r="V259" s="2">
        <v>105408</v>
      </c>
      <c r="W259">
        <v>0</v>
      </c>
      <c r="X259" t="s">
        <v>551</v>
      </c>
      <c r="Y259">
        <v>0</v>
      </c>
      <c r="Z259" t="s">
        <v>1572</v>
      </c>
      <c r="AA259">
        <v>0</v>
      </c>
      <c r="AB259">
        <v>-7.0000000000000007E-2</v>
      </c>
      <c r="AC259" t="s">
        <v>4055</v>
      </c>
    </row>
    <row r="260" spans="1:29" x14ac:dyDescent="0.25">
      <c r="A260">
        <v>7328</v>
      </c>
      <c r="B260" t="s">
        <v>2446</v>
      </c>
      <c r="C260" t="s">
        <v>1649</v>
      </c>
      <c r="D260">
        <v>0</v>
      </c>
      <c r="E260">
        <v>0</v>
      </c>
      <c r="F260">
        <v>395072.85</v>
      </c>
      <c r="G260">
        <v>0</v>
      </c>
      <c r="H260">
        <v>55310.2</v>
      </c>
      <c r="I260">
        <v>11852.19</v>
      </c>
      <c r="J260">
        <v>9876.82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318034</v>
      </c>
      <c r="S260" s="2">
        <v>45516</v>
      </c>
      <c r="T260" s="2"/>
      <c r="U260" s="2" t="s">
        <v>31</v>
      </c>
      <c r="V260" s="2">
        <v>105408</v>
      </c>
      <c r="W260">
        <v>0</v>
      </c>
      <c r="X260" t="s">
        <v>551</v>
      </c>
      <c r="Y260">
        <v>0</v>
      </c>
      <c r="Z260" t="s">
        <v>1549</v>
      </c>
      <c r="AA260">
        <v>0</v>
      </c>
      <c r="AB260">
        <v>0.36</v>
      </c>
      <c r="AC260" t="s">
        <v>4056</v>
      </c>
    </row>
    <row r="261" spans="1:29" x14ac:dyDescent="0.25">
      <c r="A261">
        <v>7330</v>
      </c>
      <c r="B261" t="s">
        <v>2451</v>
      </c>
      <c r="C261" t="s">
        <v>1652</v>
      </c>
      <c r="D261">
        <v>0</v>
      </c>
      <c r="E261">
        <v>0</v>
      </c>
      <c r="F261">
        <v>554027.37</v>
      </c>
      <c r="G261">
        <v>0</v>
      </c>
      <c r="H261">
        <v>77563.83</v>
      </c>
      <c r="I261">
        <v>16620.82</v>
      </c>
      <c r="J261">
        <v>13850.68</v>
      </c>
      <c r="K261">
        <v>0</v>
      </c>
      <c r="L261">
        <v>0</v>
      </c>
      <c r="M261">
        <v>0</v>
      </c>
      <c r="N261">
        <v>89198.41</v>
      </c>
      <c r="O261">
        <v>0</v>
      </c>
      <c r="P261">
        <v>0</v>
      </c>
      <c r="Q261">
        <v>0</v>
      </c>
      <c r="R261">
        <v>356794</v>
      </c>
      <c r="S261" s="2">
        <v>45530</v>
      </c>
      <c r="T261" s="2"/>
      <c r="U261" s="2" t="s">
        <v>31</v>
      </c>
      <c r="V261" s="2">
        <v>105408</v>
      </c>
      <c r="W261">
        <v>0</v>
      </c>
      <c r="X261" t="s">
        <v>551</v>
      </c>
      <c r="Y261">
        <v>0</v>
      </c>
      <c r="Z261" t="s">
        <v>1572</v>
      </c>
      <c r="AA261">
        <v>0</v>
      </c>
      <c r="AB261">
        <v>0.37</v>
      </c>
      <c r="AC261" t="s">
        <v>4086</v>
      </c>
    </row>
    <row r="262" spans="1:29" x14ac:dyDescent="0.25">
      <c r="A262">
        <v>7332</v>
      </c>
      <c r="B262" t="s">
        <v>2456</v>
      </c>
      <c r="C262" t="s">
        <v>1654</v>
      </c>
      <c r="D262">
        <v>0</v>
      </c>
      <c r="E262">
        <v>0</v>
      </c>
      <c r="F262">
        <v>513456.64000000001</v>
      </c>
      <c r="G262">
        <v>0</v>
      </c>
      <c r="H262">
        <v>71883.929999999993</v>
      </c>
      <c r="I262">
        <v>15403.7</v>
      </c>
      <c r="J262">
        <v>12836.42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413333</v>
      </c>
      <c r="S262" s="2">
        <v>45524</v>
      </c>
      <c r="T262" s="2"/>
      <c r="U262" s="2" t="s">
        <v>31</v>
      </c>
      <c r="V262" s="2">
        <v>103907</v>
      </c>
      <c r="W262">
        <v>0</v>
      </c>
      <c r="X262" t="s">
        <v>551</v>
      </c>
      <c r="Y262">
        <v>0</v>
      </c>
      <c r="Z262" t="s">
        <v>1549</v>
      </c>
      <c r="AA262">
        <v>0</v>
      </c>
      <c r="AB262">
        <v>0.41</v>
      </c>
      <c r="AC262" t="s">
        <v>4057</v>
      </c>
    </row>
    <row r="263" spans="1:29" x14ac:dyDescent="0.25">
      <c r="A263">
        <v>7334</v>
      </c>
      <c r="B263" t="s">
        <v>2461</v>
      </c>
      <c r="C263" t="s">
        <v>1656</v>
      </c>
      <c r="D263">
        <v>0</v>
      </c>
      <c r="E263">
        <v>0</v>
      </c>
      <c r="F263">
        <v>631827.56000000006</v>
      </c>
      <c r="G263">
        <v>0</v>
      </c>
      <c r="H263">
        <v>88455.86</v>
      </c>
      <c r="I263">
        <v>18954.830000000002</v>
      </c>
      <c r="J263">
        <v>15795.69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508621</v>
      </c>
      <c r="S263" s="2">
        <v>45524</v>
      </c>
      <c r="T263" s="2"/>
      <c r="U263" s="2" t="s">
        <v>31</v>
      </c>
      <c r="V263" s="2">
        <v>105408</v>
      </c>
      <c r="W263">
        <v>0</v>
      </c>
      <c r="X263" t="s">
        <v>551</v>
      </c>
      <c r="Y263">
        <v>0</v>
      </c>
      <c r="Z263" t="s">
        <v>1572</v>
      </c>
      <c r="AA263">
        <v>0</v>
      </c>
      <c r="AB263">
        <v>-0.18</v>
      </c>
      <c r="AC263" t="s">
        <v>4058</v>
      </c>
    </row>
    <row r="264" spans="1:29" x14ac:dyDescent="0.25">
      <c r="A264">
        <v>7335</v>
      </c>
      <c r="B264" t="s">
        <v>2463</v>
      </c>
      <c r="C264" t="s">
        <v>1659</v>
      </c>
      <c r="D264">
        <v>0</v>
      </c>
      <c r="E264">
        <v>0</v>
      </c>
      <c r="F264">
        <v>384283.19</v>
      </c>
      <c r="G264">
        <v>0</v>
      </c>
      <c r="H264">
        <v>53799.65</v>
      </c>
      <c r="I264">
        <v>11528.5</v>
      </c>
      <c r="J264">
        <v>9607.08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309348</v>
      </c>
      <c r="S264" s="2">
        <v>45524</v>
      </c>
      <c r="T264" s="2"/>
      <c r="U264" s="2" t="s">
        <v>31</v>
      </c>
      <c r="V264" s="2" t="s">
        <v>2789</v>
      </c>
      <c r="W264">
        <v>0</v>
      </c>
      <c r="X264" t="s">
        <v>551</v>
      </c>
      <c r="Y264">
        <v>0</v>
      </c>
      <c r="Z264" t="s">
        <v>1549</v>
      </c>
      <c r="AA264">
        <v>0</v>
      </c>
      <c r="AB264">
        <v>0.04</v>
      </c>
      <c r="AC264" t="s">
        <v>4059</v>
      </c>
    </row>
    <row r="265" spans="1:29" x14ac:dyDescent="0.25">
      <c r="A265">
        <v>7336</v>
      </c>
      <c r="B265" t="s">
        <v>2465</v>
      </c>
      <c r="C265" t="s">
        <v>1662</v>
      </c>
      <c r="D265">
        <v>0</v>
      </c>
      <c r="E265">
        <v>0</v>
      </c>
      <c r="F265">
        <v>740277.88</v>
      </c>
      <c r="G265">
        <v>0</v>
      </c>
      <c r="H265">
        <v>103638.91</v>
      </c>
      <c r="I265">
        <v>22208.34</v>
      </c>
      <c r="J265">
        <v>18506.95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595924</v>
      </c>
      <c r="S265" s="2">
        <v>45524</v>
      </c>
      <c r="T265" s="2"/>
      <c r="U265" s="2" t="s">
        <v>31</v>
      </c>
      <c r="V265" s="2">
        <v>105408</v>
      </c>
      <c r="W265">
        <v>0</v>
      </c>
      <c r="X265" t="s">
        <v>551</v>
      </c>
      <c r="Y265">
        <v>0</v>
      </c>
      <c r="Z265" t="s">
        <v>1572</v>
      </c>
      <c r="AA265">
        <v>0</v>
      </c>
      <c r="AB265">
        <v>0.32</v>
      </c>
      <c r="AC265" t="s">
        <v>4060</v>
      </c>
    </row>
    <row r="266" spans="1:29" x14ac:dyDescent="0.25">
      <c r="A266">
        <v>7338</v>
      </c>
      <c r="B266" t="s">
        <v>2795</v>
      </c>
      <c r="C266" t="s">
        <v>1664</v>
      </c>
      <c r="D266">
        <v>0</v>
      </c>
      <c r="E266">
        <v>0</v>
      </c>
      <c r="F266">
        <v>308962.68</v>
      </c>
      <c r="G266">
        <v>0</v>
      </c>
      <c r="H266">
        <v>43254.77</v>
      </c>
      <c r="I266">
        <v>9268.8799999999992</v>
      </c>
      <c r="J266">
        <v>7724.07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248715</v>
      </c>
      <c r="S266" s="2">
        <v>45547</v>
      </c>
      <c r="T266" s="2"/>
      <c r="U266" s="2" t="s">
        <v>31</v>
      </c>
      <c r="V266" s="2">
        <v>105408</v>
      </c>
      <c r="W266">
        <v>0</v>
      </c>
      <c r="X266" t="s">
        <v>551</v>
      </c>
      <c r="Y266">
        <v>0</v>
      </c>
      <c r="Z266" t="s">
        <v>1549</v>
      </c>
      <c r="AA266">
        <v>0</v>
      </c>
      <c r="AB266">
        <v>0.04</v>
      </c>
      <c r="AC266" t="s">
        <v>4061</v>
      </c>
    </row>
    <row r="267" spans="1:29" x14ac:dyDescent="0.25">
      <c r="A267">
        <v>7339</v>
      </c>
      <c r="B267" t="s">
        <v>2796</v>
      </c>
      <c r="C267" t="s">
        <v>1665</v>
      </c>
      <c r="D267">
        <v>0</v>
      </c>
      <c r="E267">
        <v>0</v>
      </c>
      <c r="F267">
        <v>428025.69</v>
      </c>
      <c r="G267">
        <v>0</v>
      </c>
      <c r="H267">
        <v>59923.6</v>
      </c>
      <c r="I267">
        <v>12840.77</v>
      </c>
      <c r="J267">
        <v>10700.64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344561</v>
      </c>
      <c r="S267" s="2">
        <v>45544</v>
      </c>
      <c r="T267" s="2"/>
      <c r="U267" s="2" t="s">
        <v>31</v>
      </c>
      <c r="V267" s="2">
        <v>2808</v>
      </c>
      <c r="W267">
        <v>0</v>
      </c>
      <c r="X267" t="s">
        <v>551</v>
      </c>
      <c r="Y267">
        <v>0</v>
      </c>
      <c r="Z267" t="s">
        <v>1549</v>
      </c>
      <c r="AA267">
        <v>0</v>
      </c>
      <c r="AB267">
        <v>0.32</v>
      </c>
      <c r="AC267" t="s">
        <v>4062</v>
      </c>
    </row>
    <row r="268" spans="1:29" x14ac:dyDescent="0.25">
      <c r="A268">
        <v>7341</v>
      </c>
      <c r="B268" t="s">
        <v>2802</v>
      </c>
      <c r="C268" t="s">
        <v>1668</v>
      </c>
      <c r="D268">
        <v>0</v>
      </c>
      <c r="E268">
        <v>0</v>
      </c>
      <c r="F268">
        <v>318055.34000000003</v>
      </c>
      <c r="G268">
        <v>0</v>
      </c>
      <c r="H268">
        <v>44527.75</v>
      </c>
      <c r="I268">
        <v>9541.66</v>
      </c>
      <c r="J268">
        <v>7951.38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256035</v>
      </c>
      <c r="S268" s="2">
        <v>45554</v>
      </c>
      <c r="T268" s="2"/>
      <c r="U268" s="2" t="s">
        <v>31</v>
      </c>
      <c r="V268" s="2">
        <v>125707</v>
      </c>
      <c r="W268">
        <v>0</v>
      </c>
      <c r="X268" t="s">
        <v>551</v>
      </c>
      <c r="Y268">
        <v>0</v>
      </c>
      <c r="Z268" t="s">
        <v>3859</v>
      </c>
      <c r="AA268">
        <v>0</v>
      </c>
      <c r="AB268">
        <v>0.45</v>
      </c>
      <c r="AC268" t="s">
        <v>4063</v>
      </c>
    </row>
    <row r="269" spans="1:29" x14ac:dyDescent="0.25">
      <c r="A269">
        <v>7342</v>
      </c>
      <c r="B269" t="s">
        <v>2804</v>
      </c>
      <c r="C269" t="s">
        <v>1671</v>
      </c>
      <c r="D269">
        <v>0</v>
      </c>
      <c r="E269">
        <v>0</v>
      </c>
      <c r="F269">
        <v>282386.43</v>
      </c>
      <c r="G269">
        <v>0</v>
      </c>
      <c r="H269">
        <v>39534.1</v>
      </c>
      <c r="I269">
        <v>8471.59</v>
      </c>
      <c r="J269">
        <v>7059.66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227321</v>
      </c>
      <c r="S269" s="2">
        <v>45560</v>
      </c>
      <c r="T269" s="2"/>
      <c r="U269" s="2" t="s">
        <v>31</v>
      </c>
      <c r="V269" s="2">
        <v>2808</v>
      </c>
      <c r="W269">
        <v>0</v>
      </c>
      <c r="X269" t="s">
        <v>551</v>
      </c>
      <c r="Y269">
        <v>0</v>
      </c>
      <c r="Z269" t="s">
        <v>1549</v>
      </c>
      <c r="AA269">
        <v>0</v>
      </c>
      <c r="AB269">
        <v>-0.08</v>
      </c>
      <c r="AC269" t="s">
        <v>4064</v>
      </c>
    </row>
    <row r="270" spans="1:29" x14ac:dyDescent="0.25">
      <c r="A270">
        <v>7344</v>
      </c>
      <c r="B270" t="s">
        <v>3066</v>
      </c>
      <c r="C270" t="s">
        <v>1674</v>
      </c>
      <c r="D270">
        <v>0</v>
      </c>
      <c r="E270">
        <v>0</v>
      </c>
      <c r="F270">
        <v>507910.44</v>
      </c>
      <c r="G270">
        <v>0</v>
      </c>
      <c r="H270">
        <v>71107.460000000006</v>
      </c>
      <c r="I270">
        <v>15237.31</v>
      </c>
      <c r="J270">
        <v>12697.76</v>
      </c>
      <c r="K270">
        <v>0</v>
      </c>
      <c r="L270">
        <v>0</v>
      </c>
      <c r="M270">
        <v>0</v>
      </c>
      <c r="N270">
        <v>122660.37</v>
      </c>
      <c r="O270">
        <v>0</v>
      </c>
      <c r="P270">
        <v>0</v>
      </c>
      <c r="Q270">
        <v>0</v>
      </c>
      <c r="R270">
        <v>286208</v>
      </c>
      <c r="S270" s="2">
        <v>45575</v>
      </c>
      <c r="T270" s="2"/>
      <c r="U270" s="2" t="s">
        <v>31</v>
      </c>
      <c r="V270" s="2">
        <v>105408</v>
      </c>
      <c r="W270">
        <v>0</v>
      </c>
      <c r="X270" t="s">
        <v>551</v>
      </c>
      <c r="Y270">
        <v>0</v>
      </c>
      <c r="Z270" t="s">
        <v>1549</v>
      </c>
      <c r="AA270">
        <v>0</v>
      </c>
      <c r="AB270">
        <v>0.46</v>
      </c>
      <c r="AC270" t="s">
        <v>4087</v>
      </c>
    </row>
    <row r="271" spans="1:29" x14ac:dyDescent="0.25">
      <c r="A271">
        <v>7346</v>
      </c>
      <c r="B271" t="s">
        <v>3835</v>
      </c>
      <c r="C271" t="s">
        <v>1680</v>
      </c>
      <c r="D271">
        <v>0</v>
      </c>
      <c r="E271">
        <v>0</v>
      </c>
      <c r="F271">
        <v>209686.73</v>
      </c>
      <c r="G271">
        <v>0</v>
      </c>
      <c r="H271">
        <v>29356.14</v>
      </c>
      <c r="I271">
        <v>16901.28</v>
      </c>
      <c r="J271">
        <v>2096.87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10610.68</v>
      </c>
      <c r="Q271">
        <v>10610.68</v>
      </c>
      <c r="R271">
        <v>171943</v>
      </c>
      <c r="S271" s="2">
        <v>45573</v>
      </c>
      <c r="T271" s="2"/>
      <c r="U271" s="2" t="s">
        <v>31</v>
      </c>
      <c r="V271" s="2">
        <v>3009</v>
      </c>
      <c r="W271">
        <v>0</v>
      </c>
      <c r="X271" t="s">
        <v>551</v>
      </c>
      <c r="Y271">
        <v>0</v>
      </c>
      <c r="Z271" t="s">
        <v>396</v>
      </c>
      <c r="AA271">
        <v>0</v>
      </c>
      <c r="AB271">
        <v>-0.12</v>
      </c>
      <c r="AC271" t="s">
        <v>4065</v>
      </c>
    </row>
    <row r="272" spans="1:29" x14ac:dyDescent="0.25">
      <c r="A272">
        <v>7347</v>
      </c>
      <c r="B272" t="s">
        <v>3837</v>
      </c>
      <c r="C272" t="s">
        <v>1683</v>
      </c>
      <c r="D272">
        <v>0</v>
      </c>
      <c r="E272">
        <v>0</v>
      </c>
      <c r="F272">
        <v>232431.09</v>
      </c>
      <c r="G272">
        <v>0</v>
      </c>
      <c r="H272">
        <v>32540.35</v>
      </c>
      <c r="I272">
        <v>16901.28</v>
      </c>
      <c r="J272">
        <v>2324.31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9928.35</v>
      </c>
      <c r="Q272">
        <v>9928.35</v>
      </c>
      <c r="R272">
        <v>190594</v>
      </c>
      <c r="S272" s="2">
        <v>45572</v>
      </c>
      <c r="T272" s="2"/>
      <c r="U272" s="2" t="s">
        <v>31</v>
      </c>
      <c r="V272" s="2">
        <v>123305</v>
      </c>
      <c r="W272">
        <v>0</v>
      </c>
      <c r="X272" t="s">
        <v>551</v>
      </c>
      <c r="Y272">
        <v>0</v>
      </c>
      <c r="Z272" t="s">
        <v>3838</v>
      </c>
      <c r="AA272">
        <v>0</v>
      </c>
      <c r="AB272">
        <v>0.5</v>
      </c>
      <c r="AC272" t="s">
        <v>4066</v>
      </c>
    </row>
    <row r="273" spans="1:29" x14ac:dyDescent="0.25">
      <c r="A273">
        <v>7349</v>
      </c>
      <c r="B273" t="s">
        <v>3840</v>
      </c>
      <c r="C273" t="s">
        <v>1686</v>
      </c>
      <c r="D273">
        <v>0</v>
      </c>
      <c r="E273">
        <v>0</v>
      </c>
      <c r="F273">
        <v>225119.58</v>
      </c>
      <c r="G273">
        <v>0</v>
      </c>
      <c r="H273">
        <v>31516.74</v>
      </c>
      <c r="I273">
        <v>16901.28</v>
      </c>
      <c r="J273">
        <v>2251.1999999999998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10147.69</v>
      </c>
      <c r="Q273">
        <v>10147.69</v>
      </c>
      <c r="R273">
        <v>184598</v>
      </c>
      <c r="S273" s="2">
        <v>45581</v>
      </c>
      <c r="T273" s="2"/>
      <c r="U273" s="2" t="s">
        <v>31</v>
      </c>
      <c r="V273" s="2">
        <v>3009</v>
      </c>
      <c r="W273">
        <v>0</v>
      </c>
      <c r="X273" t="s">
        <v>551</v>
      </c>
      <c r="Y273">
        <v>0</v>
      </c>
      <c r="Z273" t="s">
        <v>105</v>
      </c>
      <c r="AA273">
        <v>0</v>
      </c>
      <c r="AB273">
        <v>-0.05</v>
      </c>
      <c r="AC273" t="s">
        <v>4067</v>
      </c>
    </row>
    <row r="274" spans="1:29" x14ac:dyDescent="0.25">
      <c r="A274">
        <v>7350</v>
      </c>
      <c r="B274" t="s">
        <v>3842</v>
      </c>
      <c r="C274" t="s">
        <v>1689</v>
      </c>
      <c r="D274">
        <v>0</v>
      </c>
      <c r="E274">
        <v>0</v>
      </c>
      <c r="F274">
        <v>383054.18</v>
      </c>
      <c r="G274">
        <v>0</v>
      </c>
      <c r="H274">
        <v>53627.59</v>
      </c>
      <c r="I274">
        <v>16901.28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5409.65</v>
      </c>
      <c r="Q274">
        <v>5409.65</v>
      </c>
      <c r="R274">
        <v>317935</v>
      </c>
      <c r="S274" s="2">
        <v>45579</v>
      </c>
      <c r="T274" s="2"/>
      <c r="U274" s="2">
        <v>1</v>
      </c>
      <c r="V274" s="2">
        <v>400909</v>
      </c>
      <c r="W274">
        <v>0</v>
      </c>
      <c r="X274" t="s">
        <v>551</v>
      </c>
      <c r="Y274">
        <v>0</v>
      </c>
      <c r="Z274" t="s">
        <v>43</v>
      </c>
      <c r="AA274">
        <v>0</v>
      </c>
      <c r="AB274">
        <v>0.04</v>
      </c>
      <c r="AC274" t="s">
        <v>4068</v>
      </c>
    </row>
    <row r="275" spans="1:29" x14ac:dyDescent="0.25">
      <c r="A275">
        <v>7351</v>
      </c>
      <c r="B275" t="s">
        <v>3071</v>
      </c>
      <c r="C275" t="s">
        <v>1692</v>
      </c>
      <c r="D275">
        <v>0</v>
      </c>
      <c r="E275">
        <v>0</v>
      </c>
      <c r="F275">
        <v>195818.19</v>
      </c>
      <c r="G275">
        <v>0</v>
      </c>
      <c r="H275">
        <v>27414.55</v>
      </c>
      <c r="I275">
        <v>5874.55</v>
      </c>
      <c r="J275">
        <v>4895.45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157634</v>
      </c>
      <c r="S275" s="2">
        <v>45581</v>
      </c>
      <c r="T275" s="2"/>
      <c r="U275" s="2" t="s">
        <v>31</v>
      </c>
      <c r="V275" s="2">
        <v>105408</v>
      </c>
      <c r="W275">
        <v>0</v>
      </c>
      <c r="X275" t="s">
        <v>551</v>
      </c>
      <c r="Y275">
        <v>0</v>
      </c>
      <c r="Z275" t="s">
        <v>1549</v>
      </c>
      <c r="AA275">
        <v>0</v>
      </c>
      <c r="AB275">
        <v>0.36</v>
      </c>
      <c r="AC275" t="s">
        <v>4069</v>
      </c>
    </row>
    <row r="276" spans="1:29" x14ac:dyDescent="0.25">
      <c r="A276">
        <v>7354</v>
      </c>
      <c r="B276" t="s">
        <v>3546</v>
      </c>
      <c r="C276" t="s">
        <v>1699</v>
      </c>
      <c r="D276">
        <v>0</v>
      </c>
      <c r="E276">
        <v>0</v>
      </c>
      <c r="F276">
        <v>163115.46</v>
      </c>
      <c r="G276">
        <v>0</v>
      </c>
      <c r="H276">
        <v>22836.16</v>
      </c>
      <c r="I276">
        <v>4893.46</v>
      </c>
      <c r="J276">
        <v>4077.89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131308</v>
      </c>
      <c r="S276" s="2">
        <v>45583</v>
      </c>
      <c r="T276" s="2"/>
      <c r="U276" s="2" t="s">
        <v>31</v>
      </c>
      <c r="V276" s="2">
        <v>122401</v>
      </c>
      <c r="W276">
        <v>0</v>
      </c>
      <c r="X276" t="s">
        <v>551</v>
      </c>
      <c r="Y276">
        <v>0</v>
      </c>
      <c r="Z276" t="s">
        <v>1549</v>
      </c>
      <c r="AA276">
        <v>0</v>
      </c>
      <c r="AB276">
        <v>0.05</v>
      </c>
      <c r="AC276" t="s">
        <v>4070</v>
      </c>
    </row>
    <row r="277" spans="1:29" x14ac:dyDescent="0.25">
      <c r="A277">
        <v>7355</v>
      </c>
      <c r="B277" t="s">
        <v>3073</v>
      </c>
      <c r="C277" t="s">
        <v>1700</v>
      </c>
      <c r="D277">
        <v>0</v>
      </c>
      <c r="E277">
        <v>0</v>
      </c>
      <c r="F277">
        <v>242471.73</v>
      </c>
      <c r="G277">
        <v>0</v>
      </c>
      <c r="H277">
        <v>33946.04</v>
      </c>
      <c r="I277">
        <v>7274.15</v>
      </c>
      <c r="J277">
        <v>6061.79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195190</v>
      </c>
      <c r="S277" s="2">
        <v>45583</v>
      </c>
      <c r="T277" s="2"/>
      <c r="U277" s="2" t="s">
        <v>31</v>
      </c>
      <c r="V277" s="2">
        <v>105408</v>
      </c>
      <c r="W277">
        <v>0</v>
      </c>
      <c r="X277" t="s">
        <v>551</v>
      </c>
      <c r="Y277">
        <v>0</v>
      </c>
      <c r="Z277" t="s">
        <v>1549</v>
      </c>
      <c r="AA277">
        <v>0</v>
      </c>
      <c r="AB277">
        <v>0.25</v>
      </c>
      <c r="AC277" t="s">
        <v>4071</v>
      </c>
    </row>
    <row r="278" spans="1:29" x14ac:dyDescent="0.25">
      <c r="A278">
        <v>7360</v>
      </c>
      <c r="B278" t="s">
        <v>3078</v>
      </c>
      <c r="C278" t="s">
        <v>1707</v>
      </c>
      <c r="D278">
        <v>0</v>
      </c>
      <c r="E278">
        <v>0</v>
      </c>
      <c r="F278">
        <v>447991.94</v>
      </c>
      <c r="G278">
        <v>0</v>
      </c>
      <c r="H278">
        <v>62718.87</v>
      </c>
      <c r="I278">
        <v>13439.76</v>
      </c>
      <c r="J278">
        <v>11199.8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360634</v>
      </c>
      <c r="S278" s="2">
        <v>45589</v>
      </c>
      <c r="T278" s="2"/>
      <c r="U278" s="2" t="s">
        <v>31</v>
      </c>
      <c r="V278" s="2">
        <v>105408</v>
      </c>
      <c r="W278">
        <v>0</v>
      </c>
      <c r="X278" t="s">
        <v>551</v>
      </c>
      <c r="Y278">
        <v>0</v>
      </c>
      <c r="Z278" t="s">
        <v>1572</v>
      </c>
      <c r="AA278">
        <v>0</v>
      </c>
      <c r="AB278">
        <v>0.49</v>
      </c>
      <c r="AC278" t="s">
        <v>4072</v>
      </c>
    </row>
    <row r="279" spans="1:29" x14ac:dyDescent="0.25">
      <c r="A279">
        <v>7361</v>
      </c>
      <c r="B279" t="s">
        <v>3297</v>
      </c>
      <c r="C279" t="s">
        <v>1710</v>
      </c>
      <c r="D279">
        <v>0</v>
      </c>
      <c r="E279">
        <v>0</v>
      </c>
      <c r="F279">
        <v>488372.65</v>
      </c>
      <c r="G279">
        <v>0</v>
      </c>
      <c r="H279">
        <v>68372.17</v>
      </c>
      <c r="I279">
        <v>14651.18</v>
      </c>
      <c r="J279">
        <v>12209.32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393140</v>
      </c>
      <c r="S279" s="2">
        <v>45589</v>
      </c>
      <c r="T279" s="2"/>
      <c r="U279" s="2" t="s">
        <v>31</v>
      </c>
      <c r="V279" s="2">
        <v>105408</v>
      </c>
      <c r="W279">
        <v>0</v>
      </c>
      <c r="X279" t="s">
        <v>551</v>
      </c>
      <c r="Y279">
        <v>0</v>
      </c>
      <c r="Z279" t="s">
        <v>1572</v>
      </c>
      <c r="AA279">
        <v>0</v>
      </c>
      <c r="AB279">
        <v>0.02</v>
      </c>
      <c r="AC279" t="s">
        <v>4073</v>
      </c>
    </row>
    <row r="280" spans="1:29" x14ac:dyDescent="0.25">
      <c r="A280">
        <v>7362</v>
      </c>
      <c r="B280" t="s">
        <v>3081</v>
      </c>
      <c r="C280" t="s">
        <v>1713</v>
      </c>
      <c r="D280">
        <v>0</v>
      </c>
      <c r="E280">
        <v>0</v>
      </c>
      <c r="F280">
        <v>389526.62</v>
      </c>
      <c r="G280">
        <v>0</v>
      </c>
      <c r="H280">
        <v>54533.73</v>
      </c>
      <c r="I280">
        <v>11685.8</v>
      </c>
      <c r="J280">
        <v>9738.17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313569</v>
      </c>
      <c r="S280" s="2">
        <v>45581</v>
      </c>
      <c r="T280" s="2"/>
      <c r="U280" s="2" t="s">
        <v>31</v>
      </c>
      <c r="V280" s="2">
        <v>105408</v>
      </c>
      <c r="W280">
        <v>0</v>
      </c>
      <c r="X280" t="s">
        <v>551</v>
      </c>
      <c r="Y280">
        <v>0</v>
      </c>
      <c r="Z280" t="s">
        <v>1572</v>
      </c>
      <c r="AA280">
        <v>0</v>
      </c>
      <c r="AB280">
        <v>0.08</v>
      </c>
      <c r="AC280" t="s">
        <v>4074</v>
      </c>
    </row>
    <row r="281" spans="1:29" x14ac:dyDescent="0.25">
      <c r="A281">
        <v>7363</v>
      </c>
      <c r="B281" t="s">
        <v>3856</v>
      </c>
      <c r="C281" t="s">
        <v>1716</v>
      </c>
      <c r="D281">
        <v>0</v>
      </c>
      <c r="E281">
        <v>0</v>
      </c>
      <c r="F281">
        <v>128058.68</v>
      </c>
      <c r="G281">
        <v>0</v>
      </c>
      <c r="H281">
        <v>17928.21</v>
      </c>
      <c r="I281">
        <v>16901.28</v>
      </c>
      <c r="J281">
        <v>1280.5899999999999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13059.52</v>
      </c>
      <c r="Q281">
        <v>13059.52</v>
      </c>
      <c r="R281">
        <v>105008</v>
      </c>
      <c r="S281" s="2">
        <v>45600</v>
      </c>
      <c r="T281" s="2"/>
      <c r="U281" s="2" t="s">
        <v>31</v>
      </c>
      <c r="V281" s="2">
        <v>123305</v>
      </c>
      <c r="W281">
        <v>0</v>
      </c>
      <c r="X281" t="s">
        <v>551</v>
      </c>
      <c r="Y281">
        <v>0</v>
      </c>
      <c r="Z281" t="s">
        <v>396</v>
      </c>
      <c r="AA281">
        <v>0</v>
      </c>
      <c r="AB281">
        <v>-0.12</v>
      </c>
      <c r="AC281" t="s">
        <v>4075</v>
      </c>
    </row>
    <row r="282" spans="1:29" x14ac:dyDescent="0.25">
      <c r="A282">
        <v>7364</v>
      </c>
      <c r="B282" t="s">
        <v>3554</v>
      </c>
      <c r="C282" t="s">
        <v>1718</v>
      </c>
      <c r="D282">
        <v>0</v>
      </c>
      <c r="E282">
        <v>0</v>
      </c>
      <c r="F282">
        <v>23955.67</v>
      </c>
      <c r="G282">
        <v>0</v>
      </c>
      <c r="H282">
        <v>3353.79</v>
      </c>
      <c r="I282">
        <v>718.67</v>
      </c>
      <c r="J282">
        <v>598.89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19284</v>
      </c>
      <c r="S282" s="2">
        <v>45617</v>
      </c>
      <c r="T282" s="2"/>
      <c r="U282" s="2" t="s">
        <v>31</v>
      </c>
      <c r="V282" s="2">
        <v>3009</v>
      </c>
      <c r="W282">
        <v>0</v>
      </c>
      <c r="X282" t="s">
        <v>551</v>
      </c>
      <c r="Y282">
        <v>0</v>
      </c>
      <c r="Z282" t="s">
        <v>1549</v>
      </c>
      <c r="AA282">
        <v>0</v>
      </c>
      <c r="AB282">
        <v>-0.32</v>
      </c>
      <c r="AC282" t="s">
        <v>4076</v>
      </c>
    </row>
    <row r="283" spans="1:29" x14ac:dyDescent="0.25">
      <c r="A283">
        <v>7365</v>
      </c>
      <c r="B283" t="s">
        <v>3555</v>
      </c>
      <c r="C283" t="s">
        <v>1720</v>
      </c>
      <c r="D283">
        <v>0</v>
      </c>
      <c r="E283">
        <v>0</v>
      </c>
      <c r="F283">
        <v>147986.96</v>
      </c>
      <c r="G283">
        <v>0</v>
      </c>
      <c r="H283">
        <v>20718.18</v>
      </c>
      <c r="I283">
        <v>4439.6099999999997</v>
      </c>
      <c r="J283">
        <v>3699.67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119129</v>
      </c>
      <c r="S283" s="2">
        <v>45612</v>
      </c>
      <c r="T283" s="2"/>
      <c r="U283" s="2" t="s">
        <v>31</v>
      </c>
      <c r="V283" s="2">
        <v>105408</v>
      </c>
      <c r="W283">
        <v>0</v>
      </c>
      <c r="X283" t="s">
        <v>551</v>
      </c>
      <c r="Y283">
        <v>0</v>
      </c>
      <c r="Z283" t="s">
        <v>1549</v>
      </c>
      <c r="AA283">
        <v>0</v>
      </c>
      <c r="AB283">
        <v>-0.5</v>
      </c>
      <c r="AC283" t="s">
        <v>4077</v>
      </c>
    </row>
    <row r="284" spans="1:29" x14ac:dyDescent="0.25">
      <c r="N284"/>
      <c r="R284" s="1">
        <f>SUM(R2:R283)</f>
        <v>141574537</v>
      </c>
      <c r="S284" s="2"/>
      <c r="T284" s="2"/>
      <c r="U284" s="2"/>
      <c r="V284" s="2"/>
    </row>
    <row r="285" spans="1:29" x14ac:dyDescent="0.25">
      <c r="N285"/>
      <c r="S285" s="2"/>
      <c r="T285" s="2"/>
      <c r="U285" s="2"/>
      <c r="V285" s="2"/>
    </row>
    <row r="286" spans="1:29" x14ac:dyDescent="0.25">
      <c r="N286"/>
      <c r="S286" s="2"/>
      <c r="T286" s="2"/>
      <c r="U286" s="2"/>
      <c r="V286" s="2"/>
    </row>
    <row r="287" spans="1:29" x14ac:dyDescent="0.25">
      <c r="N287"/>
      <c r="S287" s="2"/>
      <c r="T287" s="2"/>
      <c r="U287" s="2"/>
      <c r="V287" s="2"/>
    </row>
    <row r="288" spans="1:29" x14ac:dyDescent="0.25">
      <c r="N288"/>
      <c r="S288" s="2"/>
      <c r="T288" s="2"/>
      <c r="U288" s="2"/>
      <c r="V288" s="2"/>
    </row>
    <row r="289" spans="14:22" x14ac:dyDescent="0.25">
      <c r="N289"/>
      <c r="S289" s="2"/>
      <c r="T289" s="2"/>
      <c r="U289" s="2"/>
      <c r="V289" s="2"/>
    </row>
    <row r="290" spans="14:22" x14ac:dyDescent="0.25">
      <c r="N290"/>
      <c r="S290" s="2"/>
      <c r="T290" s="2"/>
      <c r="U290" s="2"/>
      <c r="V290" s="2"/>
    </row>
    <row r="291" spans="14:22" x14ac:dyDescent="0.25">
      <c r="N291"/>
      <c r="S291" s="2"/>
      <c r="T291" s="2"/>
      <c r="U291" s="2"/>
      <c r="V291" s="2"/>
    </row>
    <row r="292" spans="14:22" x14ac:dyDescent="0.25">
      <c r="N292"/>
      <c r="S292" s="2"/>
      <c r="T292" s="2"/>
      <c r="U292" s="2"/>
      <c r="V292" s="2"/>
    </row>
    <row r="293" spans="14:22" x14ac:dyDescent="0.25">
      <c r="N293"/>
      <c r="S293" s="2"/>
      <c r="T293" s="2"/>
      <c r="U293" s="2"/>
      <c r="V293" s="2"/>
    </row>
    <row r="294" spans="14:22" x14ac:dyDescent="0.25">
      <c r="N294"/>
      <c r="S294" s="2"/>
      <c r="T294" s="2"/>
      <c r="U294" s="2"/>
      <c r="V294" s="2"/>
    </row>
    <row r="295" spans="14:22" x14ac:dyDescent="0.25">
      <c r="N295"/>
      <c r="S295" s="2"/>
      <c r="T295" s="2"/>
      <c r="U295" s="2"/>
      <c r="V295" s="2"/>
    </row>
    <row r="296" spans="14:22" x14ac:dyDescent="0.25">
      <c r="N296"/>
      <c r="S296" s="2"/>
      <c r="T296" s="2"/>
      <c r="U296" s="2"/>
      <c r="V296" s="2"/>
    </row>
    <row r="297" spans="14:22" x14ac:dyDescent="0.25">
      <c r="N297"/>
      <c r="S297" s="2"/>
      <c r="T297" s="2"/>
      <c r="U297" s="2"/>
      <c r="V297" s="2"/>
    </row>
    <row r="298" spans="14:22" x14ac:dyDescent="0.25">
      <c r="N298"/>
      <c r="S298" s="2"/>
      <c r="T298" s="2"/>
      <c r="U298" s="2"/>
      <c r="V298" s="2"/>
    </row>
    <row r="299" spans="14:22" x14ac:dyDescent="0.25">
      <c r="N299"/>
      <c r="S299" s="2"/>
      <c r="T299" s="2"/>
      <c r="U299" s="2"/>
      <c r="V299" s="2"/>
    </row>
    <row r="300" spans="14:22" x14ac:dyDescent="0.25">
      <c r="N300"/>
      <c r="S300" s="2"/>
      <c r="T300" s="2"/>
      <c r="U300" s="2"/>
      <c r="V300" s="2"/>
    </row>
    <row r="301" spans="14:22" x14ac:dyDescent="0.25">
      <c r="N301"/>
      <c r="S301" s="2"/>
      <c r="T301" s="2"/>
      <c r="U301" s="2"/>
      <c r="V301" s="2"/>
    </row>
    <row r="302" spans="14:22" x14ac:dyDescent="0.25">
      <c r="N302"/>
      <c r="S302" s="2"/>
      <c r="T302" s="2"/>
      <c r="U302" s="2"/>
      <c r="V302" s="2"/>
    </row>
    <row r="303" spans="14:22" x14ac:dyDescent="0.25">
      <c r="N303"/>
      <c r="S303" s="2"/>
      <c r="T303" s="2"/>
      <c r="U303" s="2"/>
      <c r="V303" s="2"/>
    </row>
    <row r="304" spans="14:22" x14ac:dyDescent="0.25">
      <c r="N304"/>
      <c r="S304" s="2"/>
      <c r="T304" s="2"/>
      <c r="U304" s="2"/>
      <c r="V304" s="2"/>
    </row>
    <row r="305" spans="14:22" x14ac:dyDescent="0.25">
      <c r="N305"/>
      <c r="S305" s="2"/>
      <c r="T305" s="2"/>
      <c r="U305" s="2"/>
      <c r="V305" s="2"/>
    </row>
    <row r="306" spans="14:22" x14ac:dyDescent="0.25">
      <c r="N306"/>
      <c r="S306" s="2"/>
      <c r="T306" s="2"/>
      <c r="U306" s="2"/>
      <c r="V306" s="2"/>
    </row>
    <row r="307" spans="14:22" x14ac:dyDescent="0.25">
      <c r="N307"/>
      <c r="S307" s="2"/>
      <c r="T307" s="2"/>
      <c r="U307" s="2"/>
      <c r="V307" s="2"/>
    </row>
    <row r="308" spans="14:22" x14ac:dyDescent="0.25">
      <c r="N308"/>
      <c r="S308" s="2"/>
      <c r="T308" s="2"/>
      <c r="U308" s="2"/>
      <c r="V308" s="2"/>
    </row>
    <row r="309" spans="14:22" x14ac:dyDescent="0.25">
      <c r="N309"/>
      <c r="S309" s="2"/>
      <c r="T309" s="2"/>
      <c r="U309" s="2"/>
      <c r="V309" s="2"/>
    </row>
    <row r="310" spans="14:22" x14ac:dyDescent="0.25">
      <c r="N310"/>
      <c r="S310" s="2"/>
      <c r="T310" s="2"/>
      <c r="U310" s="2"/>
      <c r="V310" s="2"/>
    </row>
    <row r="311" spans="14:22" x14ac:dyDescent="0.25">
      <c r="N311"/>
      <c r="S311" s="2"/>
      <c r="T311" s="2"/>
      <c r="U311" s="2"/>
      <c r="V311" s="2"/>
    </row>
    <row r="312" spans="14:22" x14ac:dyDescent="0.25">
      <c r="N312"/>
      <c r="S312" s="2"/>
      <c r="T312" s="2"/>
      <c r="U312" s="2"/>
      <c r="V312" s="2"/>
    </row>
    <row r="313" spans="14:22" x14ac:dyDescent="0.25">
      <c r="N313"/>
      <c r="S313" s="2"/>
      <c r="T313" s="2"/>
      <c r="U313" s="2"/>
      <c r="V313" s="2"/>
    </row>
    <row r="314" spans="14:22" x14ac:dyDescent="0.25">
      <c r="N314"/>
      <c r="S314" s="2"/>
      <c r="T314" s="2"/>
      <c r="U314" s="2"/>
      <c r="V314" s="2"/>
    </row>
    <row r="315" spans="14:22" x14ac:dyDescent="0.25">
      <c r="N315"/>
      <c r="S315" s="2"/>
      <c r="T315" s="2"/>
      <c r="U315" s="2"/>
      <c r="V315" s="2"/>
    </row>
    <row r="316" spans="14:22" x14ac:dyDescent="0.25">
      <c r="N316"/>
      <c r="S316" s="2"/>
      <c r="T316" s="2"/>
      <c r="U316" s="2"/>
      <c r="V316" s="2"/>
    </row>
    <row r="317" spans="14:22" x14ac:dyDescent="0.25">
      <c r="N317"/>
      <c r="S317" s="2"/>
      <c r="T317" s="2"/>
      <c r="U317" s="2"/>
      <c r="V317" s="2"/>
    </row>
    <row r="318" spans="14:22" x14ac:dyDescent="0.25">
      <c r="N318"/>
      <c r="S318" s="2"/>
      <c r="T318" s="2"/>
      <c r="U318" s="2"/>
      <c r="V318" s="2"/>
    </row>
    <row r="319" spans="14:22" x14ac:dyDescent="0.25">
      <c r="N319"/>
      <c r="S319" s="2"/>
      <c r="T319" s="2"/>
      <c r="U319" s="2"/>
      <c r="V319" s="2"/>
    </row>
    <row r="320" spans="14:22" x14ac:dyDescent="0.25">
      <c r="N320"/>
      <c r="S320" s="2"/>
      <c r="T320" s="2"/>
      <c r="U320" s="2"/>
      <c r="V320" s="2"/>
    </row>
    <row r="321" spans="14:22" x14ac:dyDescent="0.25">
      <c r="N321"/>
      <c r="S321" s="2"/>
      <c r="T321" s="2"/>
      <c r="U321" s="2"/>
      <c r="V321" s="2"/>
    </row>
    <row r="322" spans="14:22" x14ac:dyDescent="0.25">
      <c r="N322"/>
      <c r="S322" s="2"/>
      <c r="T322" s="2"/>
      <c r="U322" s="2"/>
      <c r="V322" s="2"/>
    </row>
    <row r="323" spans="14:22" x14ac:dyDescent="0.25">
      <c r="N323"/>
      <c r="S323" s="2"/>
      <c r="T323" s="2"/>
      <c r="U323" s="2"/>
      <c r="V323" s="2"/>
    </row>
    <row r="324" spans="14:22" x14ac:dyDescent="0.25">
      <c r="N324"/>
      <c r="S324" s="2"/>
      <c r="T324" s="2"/>
      <c r="U324" s="2"/>
      <c r="V324" s="2"/>
    </row>
    <row r="325" spans="14:22" x14ac:dyDescent="0.25">
      <c r="N325"/>
      <c r="S325" s="2"/>
      <c r="T325" s="2"/>
      <c r="U325" s="2"/>
      <c r="V325" s="2"/>
    </row>
    <row r="326" spans="14:22" x14ac:dyDescent="0.25">
      <c r="N326"/>
      <c r="S326" s="2"/>
      <c r="T326" s="2"/>
      <c r="U326" s="2"/>
      <c r="V326" s="2"/>
    </row>
    <row r="327" spans="14:22" x14ac:dyDescent="0.25">
      <c r="N327"/>
      <c r="S327" s="2"/>
      <c r="T327" s="2"/>
      <c r="U327" s="2"/>
      <c r="V327" s="2"/>
    </row>
    <row r="328" spans="14:22" x14ac:dyDescent="0.25">
      <c r="N328"/>
      <c r="S328" s="2"/>
      <c r="T328" s="2"/>
      <c r="U328" s="2"/>
      <c r="V328" s="2"/>
    </row>
    <row r="329" spans="14:22" x14ac:dyDescent="0.25">
      <c r="N329"/>
      <c r="S329" s="2"/>
      <c r="T329" s="2"/>
      <c r="U329" s="2"/>
      <c r="V329" s="2"/>
    </row>
    <row r="330" spans="14:22" x14ac:dyDescent="0.25">
      <c r="N330"/>
      <c r="S330" s="2"/>
      <c r="T330" s="2"/>
      <c r="U330" s="2"/>
      <c r="V330" s="2"/>
    </row>
    <row r="331" spans="14:22" x14ac:dyDescent="0.25">
      <c r="N331"/>
      <c r="S331" s="2"/>
      <c r="T331" s="2"/>
      <c r="U331" s="2"/>
      <c r="V331" s="2"/>
    </row>
    <row r="332" spans="14:22" x14ac:dyDescent="0.25">
      <c r="N332"/>
      <c r="S332" s="2"/>
      <c r="T332" s="2"/>
      <c r="U332" s="2"/>
      <c r="V332" s="2"/>
    </row>
    <row r="333" spans="14:22" x14ac:dyDescent="0.25">
      <c r="N333"/>
      <c r="S333" s="2"/>
      <c r="T333" s="2"/>
      <c r="U333" s="2"/>
      <c r="V333" s="2"/>
    </row>
    <row r="334" spans="14:22" x14ac:dyDescent="0.25">
      <c r="N334"/>
      <c r="S334" s="2"/>
      <c r="T334" s="2"/>
      <c r="U334" s="2"/>
      <c r="V334" s="2"/>
    </row>
    <row r="335" spans="14:22" x14ac:dyDescent="0.25">
      <c r="N335"/>
      <c r="S335" s="2"/>
      <c r="T335" s="2"/>
      <c r="U335" s="2"/>
      <c r="V335" s="2"/>
    </row>
    <row r="336" spans="14:22" x14ac:dyDescent="0.25">
      <c r="N336"/>
      <c r="S336" s="2"/>
      <c r="T336" s="2"/>
      <c r="U336" s="2"/>
      <c r="V336" s="2"/>
    </row>
    <row r="337" spans="14:22" x14ac:dyDescent="0.25">
      <c r="N337"/>
      <c r="S337" s="2"/>
      <c r="T337" s="2"/>
      <c r="U337" s="2"/>
      <c r="V337" s="2"/>
    </row>
    <row r="338" spans="14:22" x14ac:dyDescent="0.25">
      <c r="N338"/>
      <c r="S338" s="2"/>
      <c r="T338" s="2"/>
      <c r="U338" s="2"/>
      <c r="V338" s="2"/>
    </row>
    <row r="339" spans="14:22" x14ac:dyDescent="0.25">
      <c r="N339"/>
      <c r="S339" s="2"/>
      <c r="T339" s="2"/>
      <c r="U339" s="2"/>
      <c r="V339" s="2"/>
    </row>
    <row r="340" spans="14:22" x14ac:dyDescent="0.25">
      <c r="N340"/>
      <c r="S340" s="2"/>
      <c r="T340" s="2"/>
      <c r="U340" s="2"/>
      <c r="V340" s="2"/>
    </row>
    <row r="341" spans="14:22" x14ac:dyDescent="0.25">
      <c r="N341"/>
      <c r="S341" s="2"/>
      <c r="T341" s="2"/>
      <c r="U341" s="2"/>
      <c r="V341" s="2"/>
    </row>
    <row r="342" spans="14:22" x14ac:dyDescent="0.25">
      <c r="N342"/>
      <c r="S342" s="2"/>
      <c r="T342" s="2"/>
      <c r="U342" s="2"/>
      <c r="V342" s="2"/>
    </row>
    <row r="343" spans="14:22" x14ac:dyDescent="0.25">
      <c r="N343"/>
      <c r="S343" s="2"/>
      <c r="T343" s="2"/>
      <c r="U343" s="2"/>
      <c r="V343" s="2"/>
    </row>
    <row r="344" spans="14:22" x14ac:dyDescent="0.25">
      <c r="N344"/>
      <c r="S344" s="2"/>
      <c r="T344" s="2"/>
      <c r="U344" s="2"/>
      <c r="V344" s="2"/>
    </row>
    <row r="345" spans="14:22" x14ac:dyDescent="0.25">
      <c r="N345"/>
      <c r="S345" s="2"/>
      <c r="T345" s="2"/>
      <c r="U345" s="2"/>
      <c r="V345" s="2"/>
    </row>
    <row r="346" spans="14:22" x14ac:dyDescent="0.25">
      <c r="N346"/>
      <c r="S346" s="2"/>
      <c r="T346" s="2"/>
      <c r="U346" s="2"/>
      <c r="V346" s="2"/>
    </row>
    <row r="347" spans="14:22" x14ac:dyDescent="0.25">
      <c r="N347"/>
      <c r="S347" s="2"/>
      <c r="T347" s="2"/>
      <c r="U347" s="2"/>
      <c r="V347" s="2"/>
    </row>
    <row r="348" spans="14:22" x14ac:dyDescent="0.25">
      <c r="N348"/>
      <c r="S348" s="2"/>
      <c r="T348" s="2"/>
      <c r="U348" s="2"/>
      <c r="V348" s="2"/>
    </row>
    <row r="349" spans="14:22" x14ac:dyDescent="0.25">
      <c r="N349"/>
      <c r="S349" s="2"/>
      <c r="T349" s="2"/>
      <c r="U349" s="2"/>
      <c r="V349" s="2"/>
    </row>
    <row r="350" spans="14:22" x14ac:dyDescent="0.25">
      <c r="N350"/>
      <c r="S350" s="2"/>
      <c r="T350" s="2"/>
      <c r="U350" s="2"/>
      <c r="V350" s="2"/>
    </row>
    <row r="351" spans="14:22" x14ac:dyDescent="0.25">
      <c r="N351"/>
      <c r="S351" s="2"/>
      <c r="T351" s="2"/>
      <c r="U351" s="2"/>
      <c r="V351" s="2"/>
    </row>
    <row r="352" spans="14:22" x14ac:dyDescent="0.25">
      <c r="N352"/>
      <c r="S352" s="2"/>
      <c r="T352" s="2"/>
      <c r="U352" s="2"/>
      <c r="V352" s="2"/>
    </row>
    <row r="353" spans="14:22" x14ac:dyDescent="0.25">
      <c r="N353"/>
      <c r="S353" s="2"/>
      <c r="T353" s="2"/>
      <c r="U353" s="2"/>
      <c r="V353" s="2"/>
    </row>
    <row r="354" spans="14:22" x14ac:dyDescent="0.25">
      <c r="N354"/>
      <c r="S354" s="2"/>
      <c r="T354" s="2"/>
      <c r="U354" s="2"/>
      <c r="V354" s="2"/>
    </row>
    <row r="355" spans="14:22" x14ac:dyDescent="0.25">
      <c r="N355"/>
      <c r="S355" s="2"/>
      <c r="T355" s="2"/>
      <c r="U355" s="2"/>
      <c r="V355" s="2"/>
    </row>
    <row r="356" spans="14:22" x14ac:dyDescent="0.25">
      <c r="N356"/>
      <c r="S356" s="2"/>
      <c r="T356" s="2"/>
      <c r="U356" s="2"/>
      <c r="V356" s="2"/>
    </row>
    <row r="357" spans="14:22" x14ac:dyDescent="0.25">
      <c r="N357"/>
      <c r="S357" s="2"/>
      <c r="T357" s="2"/>
      <c r="U357" s="2"/>
      <c r="V357" s="2"/>
    </row>
    <row r="358" spans="14:22" x14ac:dyDescent="0.25">
      <c r="N358"/>
      <c r="S358" s="2"/>
      <c r="T358" s="2"/>
      <c r="U358" s="2"/>
      <c r="V358" s="2"/>
    </row>
    <row r="359" spans="14:22" x14ac:dyDescent="0.25">
      <c r="N359"/>
      <c r="S359" s="2"/>
      <c r="T359" s="2"/>
      <c r="U359" s="2"/>
      <c r="V359" s="2"/>
    </row>
    <row r="360" spans="14:22" x14ac:dyDescent="0.25">
      <c r="N360"/>
      <c r="S360" s="2"/>
      <c r="T360" s="2"/>
      <c r="U360" s="2"/>
      <c r="V360" s="2"/>
    </row>
    <row r="361" spans="14:22" x14ac:dyDescent="0.25">
      <c r="N361"/>
      <c r="S361" s="2"/>
      <c r="T361" s="2"/>
      <c r="U361" s="2"/>
      <c r="V361" s="2"/>
    </row>
    <row r="362" spans="14:22" x14ac:dyDescent="0.25">
      <c r="N362"/>
      <c r="S362" s="2"/>
      <c r="T362" s="2"/>
      <c r="U362" s="2"/>
      <c r="V362" s="2"/>
    </row>
    <row r="363" spans="14:22" x14ac:dyDescent="0.25">
      <c r="N363"/>
      <c r="S363" s="2"/>
      <c r="T363" s="2"/>
      <c r="U363" s="2"/>
      <c r="V363" s="2"/>
    </row>
    <row r="364" spans="14:22" x14ac:dyDescent="0.25">
      <c r="N364"/>
      <c r="S364" s="2"/>
      <c r="T364" s="2"/>
      <c r="U364" s="2"/>
      <c r="V364" s="2"/>
    </row>
    <row r="365" spans="14:22" x14ac:dyDescent="0.25">
      <c r="N365"/>
      <c r="S365" s="2"/>
      <c r="T365" s="2"/>
      <c r="U365" s="2"/>
      <c r="V365" s="2"/>
    </row>
    <row r="366" spans="14:22" x14ac:dyDescent="0.25">
      <c r="N366"/>
      <c r="S366" s="2"/>
      <c r="T366" s="2"/>
      <c r="U366" s="2"/>
      <c r="V366" s="2"/>
    </row>
    <row r="367" spans="14:22" x14ac:dyDescent="0.25">
      <c r="N367"/>
      <c r="S367" s="2"/>
      <c r="T367" s="2"/>
      <c r="U367" s="2"/>
      <c r="V367" s="2"/>
    </row>
    <row r="368" spans="14:22" x14ac:dyDescent="0.25">
      <c r="N368"/>
      <c r="S368" s="2"/>
      <c r="T368" s="2"/>
      <c r="U368" s="2"/>
      <c r="V368" s="2"/>
    </row>
    <row r="369" spans="14:22" x14ac:dyDescent="0.25">
      <c r="N369"/>
      <c r="S369" s="2"/>
      <c r="T369" s="2"/>
      <c r="U369" s="2"/>
      <c r="V369" s="2"/>
    </row>
    <row r="370" spans="14:22" x14ac:dyDescent="0.25">
      <c r="N370"/>
      <c r="S370" s="2"/>
      <c r="T370" s="2"/>
      <c r="U370" s="2"/>
      <c r="V370" s="2"/>
    </row>
    <row r="371" spans="14:22" x14ac:dyDescent="0.25">
      <c r="N371"/>
      <c r="S371" s="2"/>
      <c r="T371" s="2"/>
      <c r="U371" s="2"/>
      <c r="V371" s="2"/>
    </row>
    <row r="372" spans="14:22" x14ac:dyDescent="0.25">
      <c r="N372"/>
      <c r="S372" s="2"/>
      <c r="T372" s="2"/>
      <c r="U372" s="2"/>
      <c r="V372" s="2"/>
    </row>
    <row r="373" spans="14:22" x14ac:dyDescent="0.25">
      <c r="N373"/>
      <c r="S373" s="2"/>
      <c r="T373" s="2"/>
      <c r="U373" s="2"/>
      <c r="V373" s="2"/>
    </row>
    <row r="374" spans="14:22" x14ac:dyDescent="0.25">
      <c r="N374"/>
      <c r="S374" s="2"/>
      <c r="T374" s="2"/>
      <c r="U374" s="2"/>
      <c r="V374" s="2"/>
    </row>
    <row r="375" spans="14:22" x14ac:dyDescent="0.25">
      <c r="N375"/>
      <c r="S375" s="2"/>
      <c r="T375" s="2"/>
      <c r="U375" s="2"/>
      <c r="V375" s="2"/>
    </row>
    <row r="376" spans="14:22" x14ac:dyDescent="0.25">
      <c r="N376"/>
      <c r="S376" s="2"/>
      <c r="T376" s="2"/>
      <c r="U376" s="2"/>
      <c r="V376" s="2"/>
    </row>
    <row r="377" spans="14:22" x14ac:dyDescent="0.25">
      <c r="N377"/>
      <c r="S377" s="2"/>
      <c r="T377" s="2"/>
      <c r="U377" s="2"/>
      <c r="V377" s="2"/>
    </row>
    <row r="378" spans="14:22" x14ac:dyDescent="0.25">
      <c r="N378"/>
      <c r="S378" s="2"/>
      <c r="T378" s="2"/>
      <c r="U378" s="2"/>
      <c r="V378" s="2"/>
    </row>
    <row r="379" spans="14:22" x14ac:dyDescent="0.25">
      <c r="N379"/>
      <c r="S379" s="2"/>
      <c r="T379" s="2"/>
      <c r="U379" s="2"/>
      <c r="V379" s="2"/>
    </row>
    <row r="380" spans="14:22" x14ac:dyDescent="0.25">
      <c r="N380"/>
      <c r="S380" s="2"/>
      <c r="T380" s="2"/>
      <c r="U380" s="2"/>
      <c r="V380" s="2"/>
    </row>
    <row r="381" spans="14:22" x14ac:dyDescent="0.25">
      <c r="N381"/>
      <c r="S381" s="2"/>
      <c r="T381" s="2"/>
      <c r="U381" s="2"/>
      <c r="V381" s="2"/>
    </row>
    <row r="382" spans="14:22" x14ac:dyDescent="0.25">
      <c r="N382"/>
      <c r="S382" s="2"/>
      <c r="T382" s="2"/>
      <c r="U382" s="2"/>
      <c r="V382" s="2"/>
    </row>
    <row r="383" spans="14:22" x14ac:dyDescent="0.25">
      <c r="N383"/>
      <c r="S383" s="2"/>
      <c r="T383" s="2"/>
      <c r="U383" s="2"/>
      <c r="V383" s="2"/>
    </row>
    <row r="384" spans="14:22" x14ac:dyDescent="0.25">
      <c r="N384"/>
      <c r="S384" s="2"/>
      <c r="T384" s="2"/>
      <c r="U384" s="2"/>
      <c r="V384" s="2"/>
    </row>
    <row r="385" spans="14:29" x14ac:dyDescent="0.25">
      <c r="N385"/>
      <c r="S385" s="2"/>
      <c r="T385" s="2"/>
      <c r="U385" s="2"/>
      <c r="V385" s="2"/>
    </row>
    <row r="386" spans="14:29" x14ac:dyDescent="0.25">
      <c r="N386"/>
      <c r="S386" s="2"/>
      <c r="T386" s="2"/>
      <c r="U386" s="2"/>
      <c r="V386" s="2"/>
    </row>
    <row r="387" spans="14:29" x14ac:dyDescent="0.25">
      <c r="N387"/>
      <c r="S387" s="2"/>
      <c r="T387" s="2"/>
      <c r="U387" s="2"/>
      <c r="V387" s="2"/>
    </row>
    <row r="388" spans="14:29" x14ac:dyDescent="0.25">
      <c r="N388"/>
      <c r="S388" s="2"/>
      <c r="T388" s="2"/>
      <c r="U388" s="2"/>
      <c r="AC388" s="1"/>
    </row>
    <row r="389" spans="14:29" x14ac:dyDescent="0.25">
      <c r="N389"/>
      <c r="S389" s="2"/>
      <c r="T389" s="2"/>
      <c r="U389" s="2"/>
    </row>
    <row r="390" spans="14:29" x14ac:dyDescent="0.25">
      <c r="N390"/>
      <c r="S390" s="2"/>
      <c r="T390" s="2"/>
      <c r="U390" s="2"/>
    </row>
    <row r="391" spans="14:29" x14ac:dyDescent="0.25">
      <c r="N391"/>
      <c r="S391" s="2"/>
      <c r="T391" s="2"/>
      <c r="U391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S397"/>
  <sheetViews>
    <sheetView workbookViewId="0">
      <pane ySplit="1" topLeftCell="A2" activePane="bottomLeft" state="frozen"/>
      <selection pane="bottomLeft" activeCell="I401" sqref="I401"/>
    </sheetView>
  </sheetViews>
  <sheetFormatPr baseColWidth="10" defaultRowHeight="15" x14ac:dyDescent="0.25"/>
  <cols>
    <col min="14" max="14" width="20.28515625" customWidth="1"/>
    <col min="15" max="16" width="15.28515625" customWidth="1"/>
    <col min="18" max="18" width="15.28515625" style="1" customWidth="1"/>
    <col min="19" max="19" width="13.7109375" bestFit="1" customWidth="1"/>
  </cols>
  <sheetData>
    <row r="1" spans="1:19" x14ac:dyDescent="0.25">
      <c r="A1" s="47" t="s">
        <v>0</v>
      </c>
      <c r="B1" s="48" t="s">
        <v>1424</v>
      </c>
      <c r="C1" s="47" t="s">
        <v>1425</v>
      </c>
      <c r="D1" s="47" t="s">
        <v>1426</v>
      </c>
      <c r="E1" s="49" t="s">
        <v>1427</v>
      </c>
      <c r="F1" s="49" t="s">
        <v>1428</v>
      </c>
      <c r="G1" s="49" t="s">
        <v>1429</v>
      </c>
      <c r="H1" s="49" t="s">
        <v>1430</v>
      </c>
      <c r="I1" s="49" t="s">
        <v>1431</v>
      </c>
      <c r="J1" s="49" t="s">
        <v>1432</v>
      </c>
      <c r="K1" s="50" t="s">
        <v>1433</v>
      </c>
      <c r="L1" s="50" t="s">
        <v>1434</v>
      </c>
      <c r="M1" s="50" t="s">
        <v>1435</v>
      </c>
      <c r="N1" s="50" t="s">
        <v>1436</v>
      </c>
      <c r="O1" s="1"/>
      <c r="P1" s="1"/>
      <c r="R1" s="65" t="s">
        <v>1476</v>
      </c>
      <c r="S1" s="65" t="s">
        <v>1475</v>
      </c>
    </row>
    <row r="2" spans="1:19" hidden="1" x14ac:dyDescent="0.25">
      <c r="A2" s="51">
        <v>21</v>
      </c>
      <c r="B2" s="52" t="s">
        <v>29</v>
      </c>
      <c r="C2" s="53">
        <v>45261</v>
      </c>
      <c r="D2" s="54">
        <v>0</v>
      </c>
      <c r="E2" s="55">
        <v>681197.2</v>
      </c>
      <c r="F2" s="55">
        <v>812085.9</v>
      </c>
      <c r="G2" s="55">
        <v>1401564.56</v>
      </c>
      <c r="H2" s="55">
        <v>1156709.68</v>
      </c>
      <c r="I2" s="55">
        <v>1856782.2</v>
      </c>
      <c r="J2" s="55">
        <v>815381.84</v>
      </c>
      <c r="K2" s="56">
        <v>1856782.2</v>
      </c>
      <c r="L2" s="56">
        <v>213</v>
      </c>
      <c r="M2" s="57">
        <v>181</v>
      </c>
      <c r="N2" s="58">
        <v>913254.28858695645</v>
      </c>
      <c r="O2" s="1">
        <f t="shared" ref="O2:O33" si="0">+K2/2/184*M2</f>
        <v>913254.28858695645</v>
      </c>
      <c r="P2" s="1">
        <f t="shared" ref="P2:P33" si="1">+K2/2/181*M2</f>
        <v>928391.10000000009</v>
      </c>
      <c r="R2" s="1">
        <f>IFERROR(VLOOKUP(A2,#REF!,19,FALSE),0)</f>
        <v>0</v>
      </c>
      <c r="S2" s="66">
        <f>+P2-R2</f>
        <v>928391.10000000009</v>
      </c>
    </row>
    <row r="3" spans="1:19" hidden="1" x14ac:dyDescent="0.25">
      <c r="A3" s="51">
        <v>24</v>
      </c>
      <c r="B3" s="52" t="s">
        <v>32</v>
      </c>
      <c r="C3" s="53">
        <v>45261</v>
      </c>
      <c r="D3" s="54">
        <v>0</v>
      </c>
      <c r="E3" s="55">
        <v>751615.6</v>
      </c>
      <c r="F3" s="55">
        <v>935318.1</v>
      </c>
      <c r="G3" s="55">
        <v>766548.16</v>
      </c>
      <c r="H3" s="55">
        <v>777590.1</v>
      </c>
      <c r="I3" s="55">
        <v>1232994</v>
      </c>
      <c r="J3" s="55">
        <v>602648.4</v>
      </c>
      <c r="K3" s="56">
        <v>1232994</v>
      </c>
      <c r="L3" s="56">
        <v>213</v>
      </c>
      <c r="M3" s="57">
        <v>181</v>
      </c>
      <c r="N3" s="58">
        <v>606445.41847826086</v>
      </c>
      <c r="O3" s="1">
        <f t="shared" si="0"/>
        <v>606445.41847826086</v>
      </c>
      <c r="P3" s="1">
        <f t="shared" si="1"/>
        <v>616497</v>
      </c>
      <c r="R3" s="1">
        <f>IFERROR(VLOOKUP(A3,#REF!,19,FALSE),0)</f>
        <v>0</v>
      </c>
      <c r="S3" s="66">
        <f t="shared" ref="S3:S66" si="2">+P3-R3</f>
        <v>616497</v>
      </c>
    </row>
    <row r="4" spans="1:19" x14ac:dyDescent="0.25">
      <c r="A4" s="83">
        <v>36</v>
      </c>
      <c r="B4" s="52" t="s">
        <v>34</v>
      </c>
      <c r="C4" s="53">
        <v>45261</v>
      </c>
      <c r="D4" s="54">
        <v>0</v>
      </c>
      <c r="E4" s="55">
        <v>493441.8</v>
      </c>
      <c r="F4" s="55">
        <v>242490.3</v>
      </c>
      <c r="G4" s="55">
        <v>544273.6</v>
      </c>
      <c r="H4" s="84">
        <v>1028838.8</v>
      </c>
      <c r="I4" s="84">
        <v>902659.6</v>
      </c>
      <c r="J4" s="55">
        <v>352237.6</v>
      </c>
      <c r="K4" s="56">
        <v>1028838.8</v>
      </c>
      <c r="L4" s="56">
        <v>213</v>
      </c>
      <c r="M4" s="57">
        <v>181</v>
      </c>
      <c r="N4" s="58">
        <v>506032.12717391306</v>
      </c>
      <c r="O4" s="1">
        <f t="shared" si="0"/>
        <v>506032.12717391306</v>
      </c>
      <c r="P4" s="1">
        <f t="shared" si="1"/>
        <v>514419.39999999997</v>
      </c>
      <c r="R4" s="1">
        <f>IFERROR(VLOOKUP(A4,#REF!,19,FALSE),0)</f>
        <v>0</v>
      </c>
      <c r="S4" s="66">
        <f t="shared" si="2"/>
        <v>514419.39999999997</v>
      </c>
    </row>
    <row r="5" spans="1:19" hidden="1" x14ac:dyDescent="0.25">
      <c r="A5" s="51">
        <v>276</v>
      </c>
      <c r="B5" s="52" t="s">
        <v>36</v>
      </c>
      <c r="C5" s="53">
        <v>45313</v>
      </c>
      <c r="D5" s="54">
        <v>0</v>
      </c>
      <c r="E5" s="59"/>
      <c r="F5" s="55">
        <v>580500.4</v>
      </c>
      <c r="G5" s="55">
        <v>697926.25</v>
      </c>
      <c r="H5" s="55">
        <v>772958.7</v>
      </c>
      <c r="I5" s="55">
        <v>929628</v>
      </c>
      <c r="J5" s="55">
        <v>228160.95</v>
      </c>
      <c r="K5" s="56">
        <v>929628</v>
      </c>
      <c r="L5" s="56">
        <v>161</v>
      </c>
      <c r="M5" s="57">
        <v>161</v>
      </c>
      <c r="N5" s="58">
        <v>406712.25</v>
      </c>
      <c r="O5" s="1">
        <f t="shared" si="0"/>
        <v>406712.25</v>
      </c>
      <c r="P5" s="1">
        <f t="shared" si="1"/>
        <v>413453.33701657463</v>
      </c>
      <c r="R5" s="1">
        <f>IFERROR(VLOOKUP(A5,#REF!,19,FALSE),0)</f>
        <v>0</v>
      </c>
      <c r="S5" s="66">
        <f t="shared" si="2"/>
        <v>413453.33701657463</v>
      </c>
    </row>
    <row r="6" spans="1:19" hidden="1" x14ac:dyDescent="0.25">
      <c r="A6" s="51">
        <v>311</v>
      </c>
      <c r="B6" s="52" t="s">
        <v>38</v>
      </c>
      <c r="C6" s="53">
        <v>42339</v>
      </c>
      <c r="D6" s="54">
        <v>0</v>
      </c>
      <c r="E6" s="55">
        <v>557193.30000000005</v>
      </c>
      <c r="F6" s="55">
        <v>560692.79999999993</v>
      </c>
      <c r="G6" s="55">
        <v>628406.25</v>
      </c>
      <c r="H6" s="55">
        <v>853899.57000000007</v>
      </c>
      <c r="I6" s="55">
        <v>1093398.02</v>
      </c>
      <c r="J6" s="55">
        <v>531857.92000000004</v>
      </c>
      <c r="K6" s="56">
        <v>1093398.02</v>
      </c>
      <c r="L6" s="56">
        <v>3135</v>
      </c>
      <c r="M6" s="57">
        <v>181</v>
      </c>
      <c r="N6" s="58">
        <v>537785.43918478256</v>
      </c>
      <c r="O6" s="1">
        <f t="shared" si="0"/>
        <v>537785.43918478256</v>
      </c>
      <c r="P6" s="1">
        <f t="shared" si="1"/>
        <v>546699.01</v>
      </c>
      <c r="R6" s="1">
        <f>IFERROR(VLOOKUP(A6,#REF!,19,FALSE),0)</f>
        <v>0</v>
      </c>
      <c r="S6" s="66">
        <f t="shared" si="2"/>
        <v>546699.01</v>
      </c>
    </row>
    <row r="7" spans="1:19" hidden="1" x14ac:dyDescent="0.25">
      <c r="A7" s="51">
        <v>316</v>
      </c>
      <c r="B7" s="52" t="s">
        <v>40</v>
      </c>
      <c r="C7" s="53">
        <v>45310</v>
      </c>
      <c r="D7" s="54">
        <v>0</v>
      </c>
      <c r="E7" s="55">
        <v>36000</v>
      </c>
      <c r="F7" s="55">
        <v>120000</v>
      </c>
      <c r="G7" s="55">
        <v>331931.82</v>
      </c>
      <c r="H7" s="55">
        <v>120000</v>
      </c>
      <c r="I7" s="55">
        <v>120000</v>
      </c>
      <c r="J7" s="55">
        <v>0</v>
      </c>
      <c r="K7" s="56">
        <v>331931.82</v>
      </c>
      <c r="L7" s="56">
        <v>164</v>
      </c>
      <c r="M7" s="57">
        <v>164</v>
      </c>
      <c r="N7" s="58">
        <v>147926.13717391304</v>
      </c>
      <c r="O7" s="1">
        <f t="shared" si="0"/>
        <v>147926.13717391304</v>
      </c>
      <c r="P7" s="1">
        <f t="shared" si="1"/>
        <v>150377.95160220994</v>
      </c>
      <c r="R7" s="1">
        <f>IFERROR(VLOOKUP(A7,#REF!,19,FALSE),0)</f>
        <v>0</v>
      </c>
      <c r="S7" s="66">
        <f t="shared" si="2"/>
        <v>150377.95160220994</v>
      </c>
    </row>
    <row r="8" spans="1:19" hidden="1" x14ac:dyDescent="0.25">
      <c r="A8" s="51">
        <v>318</v>
      </c>
      <c r="B8" s="52" t="s">
        <v>1445</v>
      </c>
      <c r="C8" s="53">
        <v>45446</v>
      </c>
      <c r="D8" s="54">
        <v>0</v>
      </c>
      <c r="E8" s="59"/>
      <c r="F8" s="60">
        <v>0</v>
      </c>
      <c r="G8" s="60">
        <v>0</v>
      </c>
      <c r="H8" s="60">
        <v>0</v>
      </c>
      <c r="I8" s="59"/>
      <c r="J8" s="55">
        <v>443991.8</v>
      </c>
      <c r="K8" s="56">
        <v>443991.8</v>
      </c>
      <c r="L8" s="56">
        <v>28</v>
      </c>
      <c r="M8" s="57">
        <v>28</v>
      </c>
      <c r="N8" s="58">
        <v>33781.984782608699</v>
      </c>
      <c r="O8" s="1">
        <f t="shared" si="0"/>
        <v>33781.984782608699</v>
      </c>
      <c r="P8" s="1">
        <f t="shared" si="1"/>
        <v>34341.907182320443</v>
      </c>
      <c r="R8" s="1">
        <f>IFERROR(VLOOKUP(A8,#REF!,19,FALSE),0)</f>
        <v>0</v>
      </c>
      <c r="S8" s="66">
        <f t="shared" si="2"/>
        <v>34341.907182320443</v>
      </c>
    </row>
    <row r="9" spans="1:19" hidden="1" x14ac:dyDescent="0.25">
      <c r="A9" s="51">
        <v>348</v>
      </c>
      <c r="B9" s="52" t="s">
        <v>44</v>
      </c>
      <c r="C9" s="53">
        <v>44501</v>
      </c>
      <c r="D9" s="54">
        <v>0</v>
      </c>
      <c r="E9" s="55">
        <v>115200</v>
      </c>
      <c r="F9" s="55">
        <v>90000</v>
      </c>
      <c r="G9" s="55">
        <v>90000</v>
      </c>
      <c r="H9" s="55">
        <v>90000</v>
      </c>
      <c r="I9" s="55">
        <v>90000</v>
      </c>
      <c r="J9" s="55">
        <v>0</v>
      </c>
      <c r="K9" s="56">
        <v>115200</v>
      </c>
      <c r="L9" s="56">
        <v>973</v>
      </c>
      <c r="M9" s="57">
        <v>181</v>
      </c>
      <c r="N9" s="58">
        <v>56660.869565217392</v>
      </c>
      <c r="O9" s="1">
        <f t="shared" si="0"/>
        <v>56660.869565217392</v>
      </c>
      <c r="P9" s="1">
        <f t="shared" si="1"/>
        <v>57600</v>
      </c>
      <c r="R9" s="1">
        <f>IFERROR(VLOOKUP(A9,#REF!,19,FALSE),0)</f>
        <v>0</v>
      </c>
      <c r="S9" s="66">
        <f t="shared" si="2"/>
        <v>57600</v>
      </c>
    </row>
    <row r="10" spans="1:19" hidden="1" x14ac:dyDescent="0.25">
      <c r="A10" s="51">
        <v>366</v>
      </c>
      <c r="B10" s="52" t="s">
        <v>1439</v>
      </c>
      <c r="C10" s="53">
        <v>45246</v>
      </c>
      <c r="D10" s="54">
        <v>0</v>
      </c>
      <c r="E10" s="55">
        <v>120000</v>
      </c>
      <c r="F10" s="55">
        <v>120000</v>
      </c>
      <c r="G10" s="55">
        <v>320000</v>
      </c>
      <c r="H10" s="55">
        <v>120000</v>
      </c>
      <c r="I10" s="55">
        <v>112000</v>
      </c>
      <c r="J10" s="55">
        <v>0</v>
      </c>
      <c r="K10" s="56">
        <v>320000</v>
      </c>
      <c r="L10" s="56">
        <v>228</v>
      </c>
      <c r="M10" s="57">
        <v>181</v>
      </c>
      <c r="N10" s="58">
        <v>157391.30434782608</v>
      </c>
      <c r="O10" s="1">
        <f t="shared" si="0"/>
        <v>157391.30434782608</v>
      </c>
      <c r="P10" s="1">
        <f t="shared" si="1"/>
        <v>160000</v>
      </c>
      <c r="R10" s="1">
        <f>IFERROR(VLOOKUP(A10,#REF!,19,FALSE),0)</f>
        <v>0</v>
      </c>
      <c r="S10" s="66">
        <f t="shared" si="2"/>
        <v>160000</v>
      </c>
    </row>
    <row r="11" spans="1:19" hidden="1" x14ac:dyDescent="0.25">
      <c r="A11" s="51">
        <v>376</v>
      </c>
      <c r="B11" s="52" t="s">
        <v>51</v>
      </c>
      <c r="C11" s="53">
        <v>45261</v>
      </c>
      <c r="D11" s="54">
        <v>0</v>
      </c>
      <c r="E11" s="55">
        <v>764397.3</v>
      </c>
      <c r="F11" s="55">
        <v>443163.3</v>
      </c>
      <c r="G11" s="55">
        <v>844330.8</v>
      </c>
      <c r="H11" s="55">
        <v>894727.05999999994</v>
      </c>
      <c r="I11" s="55">
        <v>1135610.1000000001</v>
      </c>
      <c r="J11" s="55">
        <v>598442.93999999994</v>
      </c>
      <c r="K11" s="56">
        <v>1135610.1000000001</v>
      </c>
      <c r="L11" s="56">
        <v>213</v>
      </c>
      <c r="M11" s="57">
        <v>181</v>
      </c>
      <c r="N11" s="58">
        <v>558547.35896739131</v>
      </c>
      <c r="O11" s="1">
        <f t="shared" si="0"/>
        <v>558547.35896739131</v>
      </c>
      <c r="P11" s="1">
        <f t="shared" si="1"/>
        <v>567805.05000000005</v>
      </c>
      <c r="R11" s="1">
        <f>IFERROR(VLOOKUP(A11,#REF!,19,FALSE),0)</f>
        <v>0</v>
      </c>
      <c r="S11" s="66">
        <f t="shared" si="2"/>
        <v>567805.05000000005</v>
      </c>
    </row>
    <row r="12" spans="1:19" hidden="1" x14ac:dyDescent="0.25">
      <c r="A12" s="51">
        <v>385</v>
      </c>
      <c r="B12" s="52" t="s">
        <v>53</v>
      </c>
      <c r="C12" s="53">
        <v>44896</v>
      </c>
      <c r="D12" s="54">
        <v>0</v>
      </c>
      <c r="E12" s="55">
        <v>669588.6</v>
      </c>
      <c r="F12" s="55">
        <v>516710.1</v>
      </c>
      <c r="G12" s="55">
        <v>637652.80000000005</v>
      </c>
      <c r="H12" s="55">
        <v>662492.6</v>
      </c>
      <c r="I12" s="55">
        <v>810285.4</v>
      </c>
      <c r="J12" s="55">
        <v>401193.7</v>
      </c>
      <c r="K12" s="56">
        <v>810285.4</v>
      </c>
      <c r="L12" s="56">
        <v>578</v>
      </c>
      <c r="M12" s="57">
        <v>181</v>
      </c>
      <c r="N12" s="58">
        <v>398537.11250000005</v>
      </c>
      <c r="O12" s="1">
        <f t="shared" si="0"/>
        <v>398537.11250000005</v>
      </c>
      <c r="P12" s="1">
        <f t="shared" si="1"/>
        <v>405142.7</v>
      </c>
      <c r="R12" s="1">
        <f>IFERROR(VLOOKUP(A12,#REF!,19,FALSE),0)</f>
        <v>0</v>
      </c>
      <c r="S12" s="66">
        <f t="shared" si="2"/>
        <v>405142.7</v>
      </c>
    </row>
    <row r="13" spans="1:19" hidden="1" x14ac:dyDescent="0.25">
      <c r="A13" s="51">
        <v>499</v>
      </c>
      <c r="B13" s="52" t="s">
        <v>55</v>
      </c>
      <c r="C13" s="53">
        <v>45261</v>
      </c>
      <c r="D13" s="54">
        <v>0</v>
      </c>
      <c r="E13" s="55">
        <v>430895.9</v>
      </c>
      <c r="F13" s="55">
        <v>732075.25</v>
      </c>
      <c r="G13" s="55">
        <v>916245.3</v>
      </c>
      <c r="H13" s="55">
        <v>969967.5</v>
      </c>
      <c r="I13" s="55">
        <v>1147387.5</v>
      </c>
      <c r="J13" s="55">
        <v>584583.4</v>
      </c>
      <c r="K13" s="56">
        <v>1147387.5</v>
      </c>
      <c r="L13" s="56">
        <v>213</v>
      </c>
      <c r="M13" s="57">
        <v>181</v>
      </c>
      <c r="N13" s="58">
        <v>564340.0475543479</v>
      </c>
      <c r="O13" s="1">
        <f t="shared" si="0"/>
        <v>564340.0475543479</v>
      </c>
      <c r="P13" s="1">
        <f t="shared" si="1"/>
        <v>573693.75</v>
      </c>
      <c r="R13" s="1">
        <f>IFERROR(VLOOKUP(A13,#REF!,19,FALSE),0)</f>
        <v>0</v>
      </c>
      <c r="S13" s="66">
        <f t="shared" si="2"/>
        <v>573693.75</v>
      </c>
    </row>
    <row r="14" spans="1:19" hidden="1" x14ac:dyDescent="0.25">
      <c r="A14" s="51">
        <v>512</v>
      </c>
      <c r="B14" s="52" t="s">
        <v>57</v>
      </c>
      <c r="C14" s="53">
        <v>45261</v>
      </c>
      <c r="D14" s="54">
        <v>0</v>
      </c>
      <c r="E14" s="55">
        <v>432098.1</v>
      </c>
      <c r="F14" s="55">
        <v>497095.5</v>
      </c>
      <c r="G14" s="55">
        <v>547123.19999999995</v>
      </c>
      <c r="H14" s="55">
        <v>633754.1</v>
      </c>
      <c r="I14" s="55">
        <v>742599.8</v>
      </c>
      <c r="J14" s="55">
        <v>408275.4</v>
      </c>
      <c r="K14" s="56">
        <v>742599.8</v>
      </c>
      <c r="L14" s="56">
        <v>213</v>
      </c>
      <c r="M14" s="57">
        <v>181</v>
      </c>
      <c r="N14" s="58">
        <v>365246.09728260874</v>
      </c>
      <c r="O14" s="1">
        <f t="shared" si="0"/>
        <v>365246.09728260874</v>
      </c>
      <c r="P14" s="1">
        <f t="shared" si="1"/>
        <v>371299.90000000008</v>
      </c>
      <c r="R14" s="1">
        <f>IFERROR(VLOOKUP(A14,#REF!,19,FALSE),0)</f>
        <v>0</v>
      </c>
      <c r="S14" s="66">
        <f t="shared" si="2"/>
        <v>371299.90000000008</v>
      </c>
    </row>
    <row r="15" spans="1:19" x14ac:dyDescent="0.25">
      <c r="A15" s="83">
        <v>560</v>
      </c>
      <c r="B15" s="52" t="s">
        <v>59</v>
      </c>
      <c r="C15" s="53">
        <v>45261</v>
      </c>
      <c r="D15" s="54">
        <v>0</v>
      </c>
      <c r="E15" s="55">
        <v>645502</v>
      </c>
      <c r="F15" s="55">
        <v>611195.6</v>
      </c>
      <c r="G15" s="55">
        <v>692178.4</v>
      </c>
      <c r="H15" s="84">
        <v>409011.42</v>
      </c>
      <c r="I15" s="55">
        <v>1093398.02</v>
      </c>
      <c r="J15" s="55">
        <v>531857.92000000004</v>
      </c>
      <c r="K15" s="56">
        <v>1093398.02</v>
      </c>
      <c r="L15" s="56">
        <v>213</v>
      </c>
      <c r="M15" s="57">
        <v>181</v>
      </c>
      <c r="N15" s="58">
        <v>537785.43918478256</v>
      </c>
      <c r="O15" s="1">
        <f t="shared" si="0"/>
        <v>537785.43918478256</v>
      </c>
      <c r="P15" s="1">
        <f t="shared" si="1"/>
        <v>546699.01</v>
      </c>
      <c r="R15" s="1">
        <f>IFERROR(VLOOKUP(A15,#REF!,19,FALSE),0)</f>
        <v>0</v>
      </c>
      <c r="S15" s="66">
        <f t="shared" si="2"/>
        <v>546699.01</v>
      </c>
    </row>
    <row r="16" spans="1:19" hidden="1" x14ac:dyDescent="0.25">
      <c r="A16" s="51">
        <v>797</v>
      </c>
      <c r="B16" s="52" t="s">
        <v>61</v>
      </c>
      <c r="C16" s="53">
        <v>45173</v>
      </c>
      <c r="D16" s="54">
        <v>0</v>
      </c>
      <c r="E16" s="55">
        <v>120000</v>
      </c>
      <c r="F16" s="55">
        <v>148800</v>
      </c>
      <c r="G16" s="55">
        <v>148800</v>
      </c>
      <c r="H16" s="55">
        <v>120000</v>
      </c>
      <c r="I16" s="55">
        <v>120000</v>
      </c>
      <c r="J16" s="55">
        <v>0</v>
      </c>
      <c r="K16" s="56">
        <v>148800</v>
      </c>
      <c r="L16" s="56">
        <v>301</v>
      </c>
      <c r="M16" s="57">
        <v>181</v>
      </c>
      <c r="N16" s="58">
        <v>73186.956521739121</v>
      </c>
      <c r="O16" s="1">
        <f t="shared" si="0"/>
        <v>73186.956521739121</v>
      </c>
      <c r="P16" s="1">
        <f t="shared" si="1"/>
        <v>74400</v>
      </c>
      <c r="R16" s="1">
        <f>IFERROR(VLOOKUP(A16,#REF!,19,FALSE),0)</f>
        <v>0</v>
      </c>
      <c r="S16" s="66">
        <f t="shared" si="2"/>
        <v>74400</v>
      </c>
    </row>
    <row r="17" spans="1:19" hidden="1" x14ac:dyDescent="0.25">
      <c r="A17" s="51">
        <v>842</v>
      </c>
      <c r="B17" s="52" t="s">
        <v>63</v>
      </c>
      <c r="C17" s="53">
        <v>45237</v>
      </c>
      <c r="D17" s="54">
        <v>0</v>
      </c>
      <c r="E17" s="55">
        <v>542093.69999999995</v>
      </c>
      <c r="F17" s="55">
        <v>450943.5</v>
      </c>
      <c r="G17" s="55">
        <v>483664.8</v>
      </c>
      <c r="H17" s="55">
        <v>632129.75</v>
      </c>
      <c r="I17" s="55">
        <v>716801.6</v>
      </c>
      <c r="J17" s="55">
        <v>307900</v>
      </c>
      <c r="K17" s="56">
        <v>716801.6</v>
      </c>
      <c r="L17" s="56">
        <v>237</v>
      </c>
      <c r="M17" s="57">
        <v>181</v>
      </c>
      <c r="N17" s="58">
        <v>352557.30869565217</v>
      </c>
      <c r="O17" s="1">
        <f t="shared" si="0"/>
        <v>352557.30869565217</v>
      </c>
      <c r="P17" s="1">
        <f t="shared" si="1"/>
        <v>358400.8</v>
      </c>
      <c r="R17" s="1">
        <f>IFERROR(VLOOKUP(A17,#REF!,19,FALSE),0)</f>
        <v>0</v>
      </c>
      <c r="S17" s="66">
        <f t="shared" si="2"/>
        <v>358400.8</v>
      </c>
    </row>
    <row r="18" spans="1:19" hidden="1" x14ac:dyDescent="0.25">
      <c r="A18" s="51">
        <v>984</v>
      </c>
      <c r="B18" s="52" t="s">
        <v>554</v>
      </c>
      <c r="C18" s="53">
        <v>45352</v>
      </c>
      <c r="D18" s="54">
        <v>0</v>
      </c>
      <c r="E18" s="59"/>
      <c r="F18" s="59"/>
      <c r="G18" s="55">
        <v>104829.55</v>
      </c>
      <c r="H18" s="55">
        <v>90000</v>
      </c>
      <c r="I18" s="55">
        <v>90000</v>
      </c>
      <c r="J18" s="55">
        <v>0</v>
      </c>
      <c r="K18" s="56">
        <v>104829.55</v>
      </c>
      <c r="L18" s="56">
        <v>122</v>
      </c>
      <c r="M18" s="57">
        <v>122</v>
      </c>
      <c r="N18" s="58">
        <v>34753.274728260869</v>
      </c>
      <c r="O18" s="1">
        <f t="shared" si="0"/>
        <v>34753.274728260869</v>
      </c>
      <c r="P18" s="1">
        <f t="shared" si="1"/>
        <v>35329.295856353594</v>
      </c>
      <c r="R18" s="1">
        <f>IFERROR(VLOOKUP(A18,#REF!,19,FALSE),0)</f>
        <v>0</v>
      </c>
      <c r="S18" s="66">
        <f t="shared" si="2"/>
        <v>35329.295856353594</v>
      </c>
    </row>
    <row r="19" spans="1:19" hidden="1" x14ac:dyDescent="0.25">
      <c r="A19" s="51">
        <v>1073</v>
      </c>
      <c r="B19" s="52" t="s">
        <v>65</v>
      </c>
      <c r="C19" s="53">
        <v>45261</v>
      </c>
      <c r="D19" s="54">
        <v>0</v>
      </c>
      <c r="E19" s="55">
        <v>560073.75</v>
      </c>
      <c r="F19" s="55">
        <v>585265.05000000005</v>
      </c>
      <c r="G19" s="55">
        <v>644776.80000000005</v>
      </c>
      <c r="H19" s="55">
        <v>616656.5</v>
      </c>
      <c r="I19" s="55">
        <v>778384.4</v>
      </c>
      <c r="J19" s="76">
        <v>1001955.87</v>
      </c>
      <c r="K19" s="56">
        <v>1001955.87</v>
      </c>
      <c r="L19" s="56">
        <v>213</v>
      </c>
      <c r="M19" s="57">
        <v>181</v>
      </c>
      <c r="N19" s="58">
        <v>492809.81649456517</v>
      </c>
      <c r="O19" s="1">
        <f t="shared" si="0"/>
        <v>492809.81649456517</v>
      </c>
      <c r="P19" s="1">
        <f t="shared" si="1"/>
        <v>500977.935</v>
      </c>
      <c r="R19" s="1">
        <f>IFERROR(VLOOKUP(A19,#REF!,19,FALSE),0)</f>
        <v>0</v>
      </c>
      <c r="S19" s="66">
        <f t="shared" si="2"/>
        <v>500977.935</v>
      </c>
    </row>
    <row r="20" spans="1:19" hidden="1" x14ac:dyDescent="0.25">
      <c r="A20" s="51">
        <v>1117</v>
      </c>
      <c r="B20" s="52" t="s">
        <v>67</v>
      </c>
      <c r="C20" s="53">
        <v>43800</v>
      </c>
      <c r="D20" s="54">
        <v>0</v>
      </c>
      <c r="E20" s="55">
        <v>517863.9</v>
      </c>
      <c r="F20" s="55">
        <v>582541.30000000005</v>
      </c>
      <c r="G20" s="55">
        <v>554137.59999999998</v>
      </c>
      <c r="H20" s="55">
        <v>642764.6</v>
      </c>
      <c r="I20" s="55">
        <v>860217.4</v>
      </c>
      <c r="J20" s="55">
        <v>914536.89</v>
      </c>
      <c r="K20" s="56">
        <v>914536.89</v>
      </c>
      <c r="L20" s="56">
        <v>1674</v>
      </c>
      <c r="M20" s="57">
        <v>181</v>
      </c>
      <c r="N20" s="58">
        <v>449812.98122282611</v>
      </c>
      <c r="O20" s="1">
        <f t="shared" si="0"/>
        <v>449812.98122282611</v>
      </c>
      <c r="P20" s="1">
        <f t="shared" si="1"/>
        <v>457268.44500000007</v>
      </c>
      <c r="R20" s="1">
        <f>IFERROR(VLOOKUP(A20,#REF!,19,FALSE),0)</f>
        <v>0</v>
      </c>
      <c r="S20" s="66">
        <f t="shared" si="2"/>
        <v>457268.44500000007</v>
      </c>
    </row>
    <row r="21" spans="1:19" hidden="1" x14ac:dyDescent="0.25">
      <c r="A21" s="51">
        <v>1166</v>
      </c>
      <c r="B21" s="52" t="s">
        <v>69</v>
      </c>
      <c r="C21" s="53">
        <v>36909</v>
      </c>
      <c r="D21" s="54">
        <v>0</v>
      </c>
      <c r="E21" s="55">
        <v>50000</v>
      </c>
      <c r="F21" s="55">
        <v>50000</v>
      </c>
      <c r="G21" s="55">
        <v>50000</v>
      </c>
      <c r="H21" s="55">
        <v>50000</v>
      </c>
      <c r="I21" s="55">
        <v>1000000</v>
      </c>
      <c r="J21" s="55">
        <v>0</v>
      </c>
      <c r="K21" s="56">
        <v>1000000</v>
      </c>
      <c r="L21" s="56">
        <v>8565</v>
      </c>
      <c r="M21" s="57">
        <v>181</v>
      </c>
      <c r="N21" s="58">
        <v>491847.82608695648</v>
      </c>
      <c r="O21" s="1">
        <f t="shared" si="0"/>
        <v>491847.82608695648</v>
      </c>
      <c r="P21" s="1">
        <f t="shared" si="1"/>
        <v>500000.00000000006</v>
      </c>
      <c r="R21" s="1">
        <f>IFERROR(VLOOKUP(A21,#REF!,19,FALSE),0)</f>
        <v>0</v>
      </c>
      <c r="S21" s="66">
        <f t="shared" si="2"/>
        <v>500000.00000000006</v>
      </c>
    </row>
    <row r="22" spans="1:19" hidden="1" x14ac:dyDescent="0.25">
      <c r="A22" s="51">
        <v>1204</v>
      </c>
      <c r="B22" s="52" t="s">
        <v>555</v>
      </c>
      <c r="C22" s="53">
        <v>45453</v>
      </c>
      <c r="D22" s="54">
        <v>0</v>
      </c>
      <c r="E22" s="59"/>
      <c r="F22" s="59"/>
      <c r="G22" s="59"/>
      <c r="H22" s="59"/>
      <c r="I22" s="59"/>
      <c r="J22" s="55">
        <v>133895.57999999999</v>
      </c>
      <c r="K22" s="56">
        <v>133895.57999999999</v>
      </c>
      <c r="L22" s="56">
        <v>21</v>
      </c>
      <c r="M22" s="57">
        <v>21</v>
      </c>
      <c r="N22" s="58">
        <v>7640.7803804347814</v>
      </c>
      <c r="O22" s="1">
        <f t="shared" si="0"/>
        <v>7640.7803804347814</v>
      </c>
      <c r="P22" s="1">
        <f t="shared" si="1"/>
        <v>7767.4231491712699</v>
      </c>
      <c r="R22" s="1">
        <f>IFERROR(VLOOKUP(A22,#REF!,19,FALSE),0)</f>
        <v>0</v>
      </c>
      <c r="S22" s="66">
        <f t="shared" si="2"/>
        <v>7767.4231491712699</v>
      </c>
    </row>
    <row r="23" spans="1:19" hidden="1" x14ac:dyDescent="0.25">
      <c r="A23" s="51">
        <v>1354</v>
      </c>
      <c r="B23" s="52" t="s">
        <v>72</v>
      </c>
      <c r="C23" s="53">
        <v>45198</v>
      </c>
      <c r="D23" s="54">
        <v>0</v>
      </c>
      <c r="E23" s="55">
        <v>973551</v>
      </c>
      <c r="F23" s="55">
        <v>972147.5</v>
      </c>
      <c r="G23" s="55">
        <v>1261733.8999999999</v>
      </c>
      <c r="H23" s="55">
        <v>1174953.5899999999</v>
      </c>
      <c r="I23" s="55">
        <v>1509779.1099999999</v>
      </c>
      <c r="J23" s="55">
        <v>761794.73</v>
      </c>
      <c r="K23" s="56">
        <v>1509779.1099999999</v>
      </c>
      <c r="L23" s="56">
        <v>276</v>
      </c>
      <c r="M23" s="57">
        <v>181</v>
      </c>
      <c r="N23" s="58">
        <v>742581.57312499988</v>
      </c>
      <c r="O23" s="1">
        <f t="shared" si="0"/>
        <v>742581.57312499988</v>
      </c>
      <c r="P23" s="1">
        <f t="shared" si="1"/>
        <v>754889.55499999993</v>
      </c>
      <c r="R23" s="1">
        <f>IFERROR(VLOOKUP(A23,#REF!,19,FALSE),0)</f>
        <v>0</v>
      </c>
      <c r="S23" s="66">
        <f t="shared" si="2"/>
        <v>754889.55499999993</v>
      </c>
    </row>
    <row r="24" spans="1:19" hidden="1" x14ac:dyDescent="0.25">
      <c r="A24" s="51">
        <v>1355</v>
      </c>
      <c r="B24" s="52" t="s">
        <v>524</v>
      </c>
      <c r="C24" s="53">
        <v>45316</v>
      </c>
      <c r="D24" s="54">
        <v>0</v>
      </c>
      <c r="E24" s="59"/>
      <c r="F24" s="55">
        <v>628774.86</v>
      </c>
      <c r="G24" s="55">
        <v>1518608.83</v>
      </c>
      <c r="H24" s="55">
        <v>1306974.8600000001</v>
      </c>
      <c r="I24" s="55">
        <v>2324700.7599999998</v>
      </c>
      <c r="J24" s="55">
        <v>588396.9</v>
      </c>
      <c r="K24" s="56">
        <v>2324700.7599999998</v>
      </c>
      <c r="L24" s="56">
        <v>158</v>
      </c>
      <c r="M24" s="57">
        <v>158</v>
      </c>
      <c r="N24" s="58">
        <v>998105.2176086955</v>
      </c>
      <c r="O24" s="1">
        <f t="shared" si="0"/>
        <v>998105.2176086955</v>
      </c>
      <c r="P24" s="1">
        <f t="shared" si="1"/>
        <v>1014648.3980110496</v>
      </c>
      <c r="R24" s="1">
        <f>IFERROR(VLOOKUP(A24,#REF!,19,FALSE),0)</f>
        <v>0</v>
      </c>
      <c r="S24" s="66">
        <f t="shared" si="2"/>
        <v>1014648.3980110496</v>
      </c>
    </row>
    <row r="25" spans="1:19" x14ac:dyDescent="0.25">
      <c r="A25" s="83">
        <v>1370</v>
      </c>
      <c r="B25" s="52" t="s">
        <v>74</v>
      </c>
      <c r="C25" s="53">
        <v>45261</v>
      </c>
      <c r="D25" s="54">
        <v>0</v>
      </c>
      <c r="E25" s="55">
        <v>507479.7</v>
      </c>
      <c r="F25" s="55">
        <v>462481.5</v>
      </c>
      <c r="G25" s="84">
        <v>552822.4</v>
      </c>
      <c r="H25" s="84">
        <v>646262.5</v>
      </c>
      <c r="I25" s="84">
        <v>892846.5</v>
      </c>
      <c r="J25" s="55">
        <v>413327.2</v>
      </c>
      <c r="K25" s="56">
        <v>892846.5</v>
      </c>
      <c r="L25" s="56">
        <v>213</v>
      </c>
      <c r="M25" s="57">
        <v>181</v>
      </c>
      <c r="N25" s="58">
        <v>439144.61005434784</v>
      </c>
      <c r="O25" s="1">
        <f t="shared" si="0"/>
        <v>439144.61005434784</v>
      </c>
      <c r="P25" s="1">
        <f t="shared" si="1"/>
        <v>446423.25</v>
      </c>
      <c r="R25" s="1">
        <f>IFERROR(VLOOKUP(A25,#REF!,19,FALSE),0)</f>
        <v>0</v>
      </c>
      <c r="S25" s="66">
        <f t="shared" si="2"/>
        <v>446423.25</v>
      </c>
    </row>
    <row r="26" spans="1:19" hidden="1" x14ac:dyDescent="0.25">
      <c r="A26" s="51">
        <v>1383</v>
      </c>
      <c r="B26" s="52" t="s">
        <v>76</v>
      </c>
      <c r="C26" s="53">
        <v>45261</v>
      </c>
      <c r="D26" s="54">
        <v>0</v>
      </c>
      <c r="E26" s="55">
        <v>389367.1</v>
      </c>
      <c r="F26" s="55">
        <v>440245.15</v>
      </c>
      <c r="G26" s="55">
        <v>677985.5</v>
      </c>
      <c r="H26" s="55">
        <v>735989.2</v>
      </c>
      <c r="I26" s="55">
        <v>857041.5</v>
      </c>
      <c r="J26" s="55">
        <v>413327.2</v>
      </c>
      <c r="K26" s="56">
        <v>857041.5</v>
      </c>
      <c r="L26" s="56">
        <v>213</v>
      </c>
      <c r="M26" s="57">
        <v>181</v>
      </c>
      <c r="N26" s="58">
        <v>421533.99864130438</v>
      </c>
      <c r="O26" s="1">
        <f t="shared" si="0"/>
        <v>421533.99864130438</v>
      </c>
      <c r="P26" s="1">
        <f t="shared" si="1"/>
        <v>428520.75</v>
      </c>
      <c r="R26" s="1">
        <f>IFERROR(VLOOKUP(A26,#REF!,19,FALSE),0)</f>
        <v>0</v>
      </c>
      <c r="S26" s="66">
        <f t="shared" si="2"/>
        <v>428520.75</v>
      </c>
    </row>
    <row r="27" spans="1:19" hidden="1" x14ac:dyDescent="0.25">
      <c r="A27" s="51">
        <v>1421</v>
      </c>
      <c r="B27" s="52" t="s">
        <v>78</v>
      </c>
      <c r="C27" s="53">
        <v>45294</v>
      </c>
      <c r="D27" s="54">
        <v>0</v>
      </c>
      <c r="E27" s="59"/>
      <c r="F27" s="55">
        <v>93835.23</v>
      </c>
      <c r="G27" s="55">
        <v>90000</v>
      </c>
      <c r="H27" s="55">
        <v>90000</v>
      </c>
      <c r="I27" s="55">
        <v>90000</v>
      </c>
      <c r="J27" s="55">
        <v>0</v>
      </c>
      <c r="K27" s="56">
        <v>93835.23</v>
      </c>
      <c r="L27" s="56">
        <v>180</v>
      </c>
      <c r="M27" s="57">
        <v>180</v>
      </c>
      <c r="N27" s="58">
        <v>45897.666847826084</v>
      </c>
      <c r="O27" s="1">
        <f t="shared" si="0"/>
        <v>45897.666847826084</v>
      </c>
      <c r="P27" s="1">
        <f t="shared" si="1"/>
        <v>46658.401657458562</v>
      </c>
      <c r="R27" s="1">
        <f>IFERROR(VLOOKUP(A27,#REF!,19,FALSE),0)</f>
        <v>0</v>
      </c>
      <c r="S27" s="66">
        <f t="shared" si="2"/>
        <v>46658.401657458562</v>
      </c>
    </row>
    <row r="28" spans="1:19" hidden="1" x14ac:dyDescent="0.25">
      <c r="A28" s="51">
        <v>1442</v>
      </c>
      <c r="B28" s="52" t="s">
        <v>81</v>
      </c>
      <c r="C28" s="53">
        <v>44517</v>
      </c>
      <c r="D28" s="54">
        <v>0</v>
      </c>
      <c r="E28" s="55">
        <v>180000</v>
      </c>
      <c r="F28" s="55">
        <v>140400</v>
      </c>
      <c r="G28" s="55">
        <v>140400</v>
      </c>
      <c r="H28" s="55">
        <v>90000</v>
      </c>
      <c r="I28" s="55">
        <v>90000</v>
      </c>
      <c r="J28" s="55">
        <v>0</v>
      </c>
      <c r="K28" s="56">
        <v>180000</v>
      </c>
      <c r="L28" s="56">
        <v>957</v>
      </c>
      <c r="M28" s="57">
        <v>181</v>
      </c>
      <c r="N28" s="58">
        <v>88532.608695652176</v>
      </c>
      <c r="O28" s="1">
        <f t="shared" si="0"/>
        <v>88532.608695652176</v>
      </c>
      <c r="P28" s="1">
        <f t="shared" si="1"/>
        <v>90000</v>
      </c>
      <c r="R28" s="1">
        <f>IFERROR(VLOOKUP(A28,#REF!,19,FALSE),0)</f>
        <v>0</v>
      </c>
      <c r="S28" s="66">
        <f t="shared" si="2"/>
        <v>90000</v>
      </c>
    </row>
    <row r="29" spans="1:19" hidden="1" x14ac:dyDescent="0.25">
      <c r="A29" s="51">
        <v>1480</v>
      </c>
      <c r="B29" s="52" t="s">
        <v>84</v>
      </c>
      <c r="C29" s="53">
        <v>45271</v>
      </c>
      <c r="D29" s="54">
        <v>0</v>
      </c>
      <c r="E29" s="55">
        <v>532094.1</v>
      </c>
      <c r="F29" s="55">
        <v>497095.5</v>
      </c>
      <c r="G29" s="55">
        <v>592278.4</v>
      </c>
      <c r="H29" s="55">
        <v>633754.1</v>
      </c>
      <c r="I29" s="55">
        <v>810840.2</v>
      </c>
      <c r="J29" s="55">
        <v>379948.6</v>
      </c>
      <c r="K29" s="56">
        <v>810840.2</v>
      </c>
      <c r="L29" s="56">
        <v>203</v>
      </c>
      <c r="M29" s="57">
        <v>181</v>
      </c>
      <c r="N29" s="58">
        <v>398809.98967391305</v>
      </c>
      <c r="O29" s="1">
        <f t="shared" si="0"/>
        <v>398809.98967391305</v>
      </c>
      <c r="P29" s="1">
        <f t="shared" si="1"/>
        <v>405420.10000000003</v>
      </c>
      <c r="R29" s="1">
        <f>IFERROR(VLOOKUP(A29,#REF!,19,FALSE),0)</f>
        <v>0</v>
      </c>
      <c r="S29" s="66">
        <f t="shared" si="2"/>
        <v>405420.10000000003</v>
      </c>
    </row>
    <row r="30" spans="1:19" hidden="1" x14ac:dyDescent="0.25">
      <c r="A30" s="51">
        <v>1495</v>
      </c>
      <c r="B30" s="52" t="s">
        <v>86</v>
      </c>
      <c r="C30" s="53">
        <v>45233</v>
      </c>
      <c r="D30" s="54">
        <v>0</v>
      </c>
      <c r="E30" s="55">
        <v>809678.10000000009</v>
      </c>
      <c r="F30" s="55">
        <v>734202.6</v>
      </c>
      <c r="G30" s="55">
        <v>831755.1</v>
      </c>
      <c r="H30" s="55">
        <v>980565.37999999989</v>
      </c>
      <c r="I30" s="55">
        <v>1341794.4099999999</v>
      </c>
      <c r="J30" s="55">
        <v>761794.73</v>
      </c>
      <c r="K30" s="56">
        <v>1341794.4099999999</v>
      </c>
      <c r="L30" s="56">
        <v>241</v>
      </c>
      <c r="M30" s="57">
        <v>181</v>
      </c>
      <c r="N30" s="58">
        <v>659958.66361413035</v>
      </c>
      <c r="O30" s="1">
        <f t="shared" si="0"/>
        <v>659958.66361413035</v>
      </c>
      <c r="P30" s="1">
        <f t="shared" si="1"/>
        <v>670897.20499999996</v>
      </c>
      <c r="R30" s="1">
        <f>IFERROR(VLOOKUP(A30,#REF!,19,FALSE),0)</f>
        <v>0</v>
      </c>
      <c r="S30" s="66">
        <f t="shared" si="2"/>
        <v>670897.20499999996</v>
      </c>
    </row>
    <row r="31" spans="1:19" hidden="1" x14ac:dyDescent="0.25">
      <c r="A31" s="51">
        <v>1518</v>
      </c>
      <c r="B31" s="52" t="s">
        <v>88</v>
      </c>
      <c r="C31" s="53">
        <v>45261</v>
      </c>
      <c r="D31" s="54">
        <v>0</v>
      </c>
      <c r="E31" s="55">
        <v>430752</v>
      </c>
      <c r="F31" s="55">
        <v>497095.5</v>
      </c>
      <c r="G31" s="55">
        <v>592278.4</v>
      </c>
      <c r="H31" s="55">
        <v>633754.1</v>
      </c>
      <c r="I31" s="55">
        <v>778384.4</v>
      </c>
      <c r="J31" s="55">
        <v>379948.6</v>
      </c>
      <c r="K31" s="56">
        <v>778384.4</v>
      </c>
      <c r="L31" s="56">
        <v>213</v>
      </c>
      <c r="M31" s="57">
        <v>181</v>
      </c>
      <c r="N31" s="58">
        <v>382846.67500000005</v>
      </c>
      <c r="O31" s="1">
        <f t="shared" si="0"/>
        <v>382846.67500000005</v>
      </c>
      <c r="P31" s="1">
        <f t="shared" si="1"/>
        <v>389192.2</v>
      </c>
      <c r="R31" s="1">
        <f>IFERROR(VLOOKUP(A31,#REF!,19,FALSE),0)</f>
        <v>0</v>
      </c>
      <c r="S31" s="66">
        <f t="shared" si="2"/>
        <v>389192.2</v>
      </c>
    </row>
    <row r="32" spans="1:19" hidden="1" x14ac:dyDescent="0.25">
      <c r="A32" s="51">
        <v>1592</v>
      </c>
      <c r="B32" s="52" t="s">
        <v>90</v>
      </c>
      <c r="C32" s="53">
        <v>42476</v>
      </c>
      <c r="D32" s="54">
        <v>0</v>
      </c>
      <c r="E32" s="55">
        <v>534356.42000000004</v>
      </c>
      <c r="F32" s="55">
        <v>583899.80000000005</v>
      </c>
      <c r="G32" s="55">
        <v>665645.19999999995</v>
      </c>
      <c r="H32" s="55">
        <v>758836.1</v>
      </c>
      <c r="I32" s="55">
        <v>842307.4</v>
      </c>
      <c r="J32" s="55">
        <v>0</v>
      </c>
      <c r="K32" s="56">
        <v>842307.4</v>
      </c>
      <c r="L32" s="56">
        <v>2998</v>
      </c>
      <c r="M32" s="57">
        <v>181</v>
      </c>
      <c r="N32" s="58">
        <v>414287.06358695653</v>
      </c>
      <c r="O32" s="1">
        <f t="shared" si="0"/>
        <v>414287.06358695653</v>
      </c>
      <c r="P32" s="1">
        <f t="shared" si="1"/>
        <v>421153.70000000007</v>
      </c>
      <c r="R32" s="1">
        <f>IFERROR(VLOOKUP(A32,#REF!,19,FALSE),0)</f>
        <v>0</v>
      </c>
      <c r="S32" s="66">
        <f t="shared" si="2"/>
        <v>421153.70000000007</v>
      </c>
    </row>
    <row r="33" spans="1:19" hidden="1" x14ac:dyDescent="0.25">
      <c r="A33" s="51">
        <v>1609</v>
      </c>
      <c r="B33" s="52" t="s">
        <v>525</v>
      </c>
      <c r="C33" s="53">
        <v>45324</v>
      </c>
      <c r="D33" s="54">
        <v>0</v>
      </c>
      <c r="E33" s="59"/>
      <c r="F33" s="55">
        <v>474596.4</v>
      </c>
      <c r="G33" s="55">
        <v>592278.4</v>
      </c>
      <c r="H33" s="55">
        <v>607254.19999999995</v>
      </c>
      <c r="I33" s="55">
        <v>797525</v>
      </c>
      <c r="J33" s="55">
        <v>379948.6</v>
      </c>
      <c r="K33" s="56">
        <v>797525</v>
      </c>
      <c r="L33" s="56">
        <v>150</v>
      </c>
      <c r="M33" s="57">
        <v>150</v>
      </c>
      <c r="N33" s="58">
        <v>325078.125</v>
      </c>
      <c r="O33" s="1">
        <f t="shared" si="0"/>
        <v>325078.125</v>
      </c>
      <c r="P33" s="1">
        <f t="shared" si="1"/>
        <v>330466.16022099444</v>
      </c>
      <c r="R33" s="1">
        <f>IFERROR(VLOOKUP(A33,#REF!,19,FALSE),0)</f>
        <v>0</v>
      </c>
      <c r="S33" s="66">
        <f t="shared" si="2"/>
        <v>330466.16022099444</v>
      </c>
    </row>
    <row r="34" spans="1:19" hidden="1" x14ac:dyDescent="0.25">
      <c r="A34" s="51">
        <v>1639</v>
      </c>
      <c r="B34" s="52" t="s">
        <v>93</v>
      </c>
      <c r="C34" s="53">
        <v>45261</v>
      </c>
      <c r="D34" s="54">
        <v>0</v>
      </c>
      <c r="E34" s="55">
        <v>532094.1</v>
      </c>
      <c r="F34" s="55">
        <v>321717.90000000002</v>
      </c>
      <c r="G34" s="55">
        <v>637652.80000000005</v>
      </c>
      <c r="H34" s="55">
        <v>662492.6</v>
      </c>
      <c r="I34" s="55">
        <v>810285.4</v>
      </c>
      <c r="J34" s="55">
        <v>365169.4</v>
      </c>
      <c r="K34" s="56">
        <v>810285.4</v>
      </c>
      <c r="L34" s="56">
        <v>213</v>
      </c>
      <c r="M34" s="57">
        <v>181</v>
      </c>
      <c r="N34" s="58">
        <v>398537.11250000005</v>
      </c>
      <c r="O34" s="1">
        <f t="shared" ref="O34:O65" si="3">+K34/2/184*M34</f>
        <v>398537.11250000005</v>
      </c>
      <c r="P34" s="1">
        <f t="shared" ref="P34:P65" si="4">+K34/2/181*M34</f>
        <v>405142.7</v>
      </c>
      <c r="R34" s="1">
        <f>IFERROR(VLOOKUP(A34,#REF!,19,FALSE),0)</f>
        <v>0</v>
      </c>
      <c r="S34" s="66">
        <f t="shared" si="2"/>
        <v>405142.7</v>
      </c>
    </row>
    <row r="35" spans="1:19" hidden="1" x14ac:dyDescent="0.25">
      <c r="A35" s="51">
        <v>1853</v>
      </c>
      <c r="B35" s="52" t="s">
        <v>95</v>
      </c>
      <c r="C35" s="53">
        <v>38169</v>
      </c>
      <c r="D35" s="54">
        <v>0</v>
      </c>
      <c r="E35" s="55">
        <v>74000</v>
      </c>
      <c r="F35" s="55">
        <v>74000</v>
      </c>
      <c r="G35" s="55">
        <v>74000</v>
      </c>
      <c r="H35" s="55">
        <v>74000</v>
      </c>
      <c r="I35" s="55">
        <v>1000000</v>
      </c>
      <c r="J35" s="55">
        <v>0</v>
      </c>
      <c r="K35" s="56">
        <v>1000000</v>
      </c>
      <c r="L35" s="56">
        <v>7305</v>
      </c>
      <c r="M35" s="57">
        <v>181</v>
      </c>
      <c r="N35" s="58">
        <v>491847.82608695648</v>
      </c>
      <c r="O35" s="1">
        <f t="shared" si="3"/>
        <v>491847.82608695648</v>
      </c>
      <c r="P35" s="1">
        <f t="shared" si="4"/>
        <v>500000.00000000006</v>
      </c>
      <c r="R35" s="1">
        <f>IFERROR(VLOOKUP(A35,#REF!,19,FALSE),0)</f>
        <v>0</v>
      </c>
      <c r="S35" s="66">
        <f t="shared" si="2"/>
        <v>500000.00000000006</v>
      </c>
    </row>
    <row r="36" spans="1:19" hidden="1" x14ac:dyDescent="0.25">
      <c r="A36" s="51">
        <v>1959</v>
      </c>
      <c r="B36" s="52" t="s">
        <v>97</v>
      </c>
      <c r="C36" s="53">
        <v>45148</v>
      </c>
      <c r="D36" s="54">
        <v>0</v>
      </c>
      <c r="E36" s="55">
        <v>564208.19999999995</v>
      </c>
      <c r="F36" s="55">
        <v>514787.1</v>
      </c>
      <c r="G36" s="55">
        <v>592278.4</v>
      </c>
      <c r="H36" s="55">
        <v>525500.69999999995</v>
      </c>
      <c r="I36" s="55">
        <v>829426</v>
      </c>
      <c r="J36" s="55">
        <v>408275.4</v>
      </c>
      <c r="K36" s="56">
        <v>829426</v>
      </c>
      <c r="L36" s="56">
        <v>326</v>
      </c>
      <c r="M36" s="57">
        <v>181</v>
      </c>
      <c r="N36" s="58">
        <v>407951.375</v>
      </c>
      <c r="O36" s="1">
        <f t="shared" si="3"/>
        <v>407951.375</v>
      </c>
      <c r="P36" s="1">
        <f t="shared" si="4"/>
        <v>414713</v>
      </c>
      <c r="R36" s="1">
        <f>IFERROR(VLOOKUP(A36,#REF!,19,FALSE),0)</f>
        <v>0</v>
      </c>
      <c r="S36" s="66">
        <f t="shared" si="2"/>
        <v>414713</v>
      </c>
    </row>
    <row r="37" spans="1:19" x14ac:dyDescent="0.25">
      <c r="A37" s="83">
        <v>1984</v>
      </c>
      <c r="B37" s="52" t="s">
        <v>99</v>
      </c>
      <c r="C37" s="53">
        <v>45176</v>
      </c>
      <c r="D37" s="54">
        <v>0</v>
      </c>
      <c r="E37" s="55">
        <v>608437.19999999995</v>
      </c>
      <c r="F37" s="55">
        <v>497095.5</v>
      </c>
      <c r="G37" s="55">
        <v>592278.4</v>
      </c>
      <c r="H37" s="84">
        <v>662492.6</v>
      </c>
      <c r="I37" s="84">
        <v>897111.6</v>
      </c>
      <c r="J37" s="55">
        <v>408275.4</v>
      </c>
      <c r="K37" s="56">
        <v>897111.6</v>
      </c>
      <c r="L37" s="56">
        <v>298</v>
      </c>
      <c r="M37" s="57">
        <v>181</v>
      </c>
      <c r="N37" s="58">
        <v>441242.39021739131</v>
      </c>
      <c r="O37" s="1">
        <f t="shared" si="3"/>
        <v>441242.39021739131</v>
      </c>
      <c r="P37" s="1">
        <f t="shared" si="4"/>
        <v>448555.8</v>
      </c>
      <c r="R37" s="1">
        <f>IFERROR(VLOOKUP(A37,#REF!,19,FALSE),0)</f>
        <v>0</v>
      </c>
      <c r="S37" s="66">
        <f t="shared" si="2"/>
        <v>448555.8</v>
      </c>
    </row>
    <row r="38" spans="1:19" x14ac:dyDescent="0.25">
      <c r="A38" s="83">
        <v>1994</v>
      </c>
      <c r="B38" s="52" t="s">
        <v>101</v>
      </c>
      <c r="C38" s="53">
        <v>45261</v>
      </c>
      <c r="D38" s="54">
        <v>0</v>
      </c>
      <c r="E38" s="55">
        <v>324794.7</v>
      </c>
      <c r="F38" s="55">
        <v>506902.8</v>
      </c>
      <c r="G38" s="55">
        <v>524326.40000000002</v>
      </c>
      <c r="H38" s="84">
        <v>1028838.8</v>
      </c>
      <c r="I38" s="84">
        <v>906265.8</v>
      </c>
      <c r="J38" s="55">
        <v>352237.6</v>
      </c>
      <c r="K38" s="56">
        <v>1028838.8</v>
      </c>
      <c r="L38" s="56">
        <v>213</v>
      </c>
      <c r="M38" s="57">
        <v>181</v>
      </c>
      <c r="N38" s="58">
        <v>506032.12717391306</v>
      </c>
      <c r="O38" s="1">
        <f t="shared" si="3"/>
        <v>506032.12717391306</v>
      </c>
      <c r="P38" s="1">
        <f t="shared" si="4"/>
        <v>514419.39999999997</v>
      </c>
      <c r="R38" s="1">
        <f>IFERROR(VLOOKUP(A38,#REF!,19,FALSE),0)</f>
        <v>0</v>
      </c>
      <c r="S38" s="66">
        <f t="shared" si="2"/>
        <v>514419.39999999997</v>
      </c>
    </row>
    <row r="39" spans="1:19" hidden="1" x14ac:dyDescent="0.25">
      <c r="A39" s="51">
        <v>2044</v>
      </c>
      <c r="B39" s="52" t="s">
        <v>103</v>
      </c>
      <c r="C39" s="53">
        <v>42522</v>
      </c>
      <c r="D39" s="54">
        <v>0</v>
      </c>
      <c r="E39" s="55">
        <v>723084.12</v>
      </c>
      <c r="F39" s="55">
        <v>588597.46</v>
      </c>
      <c r="G39" s="55">
        <v>657063</v>
      </c>
      <c r="H39" s="55">
        <v>749052.7</v>
      </c>
      <c r="I39" s="55">
        <v>831448.2</v>
      </c>
      <c r="J39" s="55">
        <v>67120.56</v>
      </c>
      <c r="K39" s="56">
        <v>831448.2</v>
      </c>
      <c r="L39" s="56">
        <v>2952</v>
      </c>
      <c r="M39" s="57">
        <v>181</v>
      </c>
      <c r="N39" s="58">
        <v>408945.98967391305</v>
      </c>
      <c r="O39" s="1">
        <f t="shared" si="3"/>
        <v>408945.98967391305</v>
      </c>
      <c r="P39" s="1">
        <f t="shared" si="4"/>
        <v>415724.1</v>
      </c>
      <c r="R39" s="1">
        <f>IFERROR(VLOOKUP(A39,#REF!,19,FALSE),0)</f>
        <v>0</v>
      </c>
      <c r="S39" s="66">
        <f t="shared" si="2"/>
        <v>415724.1</v>
      </c>
    </row>
    <row r="40" spans="1:19" hidden="1" x14ac:dyDescent="0.25">
      <c r="A40" s="51">
        <v>2060</v>
      </c>
      <c r="B40" s="52" t="s">
        <v>106</v>
      </c>
      <c r="C40" s="53">
        <v>45352</v>
      </c>
      <c r="D40" s="54">
        <v>0</v>
      </c>
      <c r="E40" s="59"/>
      <c r="F40" s="59"/>
      <c r="G40" s="55">
        <v>516764</v>
      </c>
      <c r="H40" s="55">
        <v>650997.19999999995</v>
      </c>
      <c r="I40" s="55">
        <v>737884</v>
      </c>
      <c r="J40" s="55">
        <v>394112</v>
      </c>
      <c r="K40" s="56">
        <v>737884</v>
      </c>
      <c r="L40" s="56">
        <v>122</v>
      </c>
      <c r="M40" s="57">
        <v>122</v>
      </c>
      <c r="N40" s="58">
        <v>244624.58695652173</v>
      </c>
      <c r="O40" s="1">
        <f t="shared" si="3"/>
        <v>244624.58695652173</v>
      </c>
      <c r="P40" s="1">
        <f t="shared" si="4"/>
        <v>248679.13812154694</v>
      </c>
      <c r="R40" s="1">
        <f>IFERROR(VLOOKUP(A40,#REF!,19,FALSE),0)</f>
        <v>0</v>
      </c>
      <c r="S40" s="66">
        <f t="shared" si="2"/>
        <v>248679.13812154694</v>
      </c>
    </row>
    <row r="41" spans="1:19" hidden="1" x14ac:dyDescent="0.25">
      <c r="A41" s="51">
        <v>2076</v>
      </c>
      <c r="B41" s="52" t="s">
        <v>1472</v>
      </c>
      <c r="C41" s="53">
        <v>45456</v>
      </c>
      <c r="D41" s="54">
        <v>0</v>
      </c>
      <c r="E41" s="59"/>
      <c r="F41" s="59"/>
      <c r="G41" s="59"/>
      <c r="H41" s="59"/>
      <c r="I41" s="59"/>
      <c r="J41" s="55">
        <v>0</v>
      </c>
      <c r="K41" s="56">
        <v>0</v>
      </c>
      <c r="L41" s="56">
        <v>18</v>
      </c>
      <c r="M41" s="57">
        <v>18</v>
      </c>
      <c r="N41" s="58">
        <v>0</v>
      </c>
      <c r="O41" s="1">
        <f t="shared" si="3"/>
        <v>0</v>
      </c>
      <c r="P41" s="1">
        <f t="shared" si="4"/>
        <v>0</v>
      </c>
      <c r="R41" s="1">
        <f>IFERROR(VLOOKUP(A41,#REF!,19,FALSE),0)</f>
        <v>0</v>
      </c>
      <c r="S41" s="66">
        <f t="shared" si="2"/>
        <v>0</v>
      </c>
    </row>
    <row r="42" spans="1:19" hidden="1" x14ac:dyDescent="0.25">
      <c r="A42" s="51">
        <v>2086</v>
      </c>
      <c r="B42" s="52" t="s">
        <v>1451</v>
      </c>
      <c r="C42" s="53">
        <v>45446</v>
      </c>
      <c r="D42" s="54">
        <v>0</v>
      </c>
      <c r="E42" s="59"/>
      <c r="F42" s="59"/>
      <c r="G42" s="59"/>
      <c r="H42" s="59"/>
      <c r="I42" s="59"/>
      <c r="J42" s="55">
        <v>372861.6</v>
      </c>
      <c r="K42" s="56">
        <v>372861.6</v>
      </c>
      <c r="L42" s="56">
        <v>28</v>
      </c>
      <c r="M42" s="57">
        <v>28</v>
      </c>
      <c r="N42" s="58">
        <v>28369.904347826086</v>
      </c>
      <c r="O42" s="1">
        <f t="shared" si="3"/>
        <v>28369.904347826086</v>
      </c>
      <c r="P42" s="1">
        <f t="shared" si="4"/>
        <v>28840.123756906076</v>
      </c>
      <c r="R42" s="1">
        <f>IFERROR(VLOOKUP(A42,#REF!,19,FALSE),0)</f>
        <v>0</v>
      </c>
      <c r="S42" s="66">
        <f t="shared" si="2"/>
        <v>28840.123756906076</v>
      </c>
    </row>
    <row r="43" spans="1:19" hidden="1" x14ac:dyDescent="0.25">
      <c r="A43" s="51">
        <v>2127</v>
      </c>
      <c r="B43" s="52" t="s">
        <v>108</v>
      </c>
      <c r="C43" s="53">
        <v>45261</v>
      </c>
      <c r="D43" s="54">
        <v>0</v>
      </c>
      <c r="E43" s="55">
        <v>656811.6</v>
      </c>
      <c r="F43" s="55">
        <v>626341.5</v>
      </c>
      <c r="G43" s="55">
        <v>820657.20000000007</v>
      </c>
      <c r="H43" s="55">
        <v>1579004.07</v>
      </c>
      <c r="I43" s="55">
        <v>1325073.23</v>
      </c>
      <c r="J43" s="55">
        <v>645555.44999999995</v>
      </c>
      <c r="K43" s="56">
        <v>1579004.07</v>
      </c>
      <c r="L43" s="56">
        <v>213</v>
      </c>
      <c r="M43" s="57">
        <v>181</v>
      </c>
      <c r="N43" s="58">
        <v>776629.7192119566</v>
      </c>
      <c r="O43" s="1">
        <f t="shared" si="3"/>
        <v>776629.7192119566</v>
      </c>
      <c r="P43" s="1">
        <f t="shared" si="4"/>
        <v>789502.03500000015</v>
      </c>
      <c r="R43" s="1">
        <f>IFERROR(VLOOKUP(A43,#REF!,19,FALSE),0)</f>
        <v>0</v>
      </c>
      <c r="S43" s="66">
        <f t="shared" si="2"/>
        <v>789502.03500000015</v>
      </c>
    </row>
    <row r="44" spans="1:19" hidden="1" x14ac:dyDescent="0.25">
      <c r="A44" s="51">
        <v>2375</v>
      </c>
      <c r="B44" s="52" t="s">
        <v>642</v>
      </c>
      <c r="C44" s="53">
        <v>45398</v>
      </c>
      <c r="D44" s="54">
        <v>0</v>
      </c>
      <c r="E44" s="59"/>
      <c r="F44" s="60">
        <v>0</v>
      </c>
      <c r="G44" s="60">
        <v>0</v>
      </c>
      <c r="H44" s="55">
        <v>657875.04</v>
      </c>
      <c r="I44" s="55">
        <v>1440298.58</v>
      </c>
      <c r="J44" s="55">
        <v>702502.2</v>
      </c>
      <c r="K44" s="56">
        <v>1440298.58</v>
      </c>
      <c r="L44" s="56">
        <v>76</v>
      </c>
      <c r="M44" s="57">
        <v>76</v>
      </c>
      <c r="N44" s="58">
        <v>297452.96760869568</v>
      </c>
      <c r="O44" s="1">
        <f t="shared" si="3"/>
        <v>297452.96760869568</v>
      </c>
      <c r="P44" s="1">
        <f t="shared" si="4"/>
        <v>302383.12729281769</v>
      </c>
      <c r="R44" s="1">
        <f>IFERROR(VLOOKUP(A44,#REF!,19,FALSE),0)</f>
        <v>0</v>
      </c>
      <c r="S44" s="66">
        <f t="shared" si="2"/>
        <v>302383.12729281769</v>
      </c>
    </row>
    <row r="45" spans="1:19" hidden="1" x14ac:dyDescent="0.25">
      <c r="A45" s="51">
        <v>2567</v>
      </c>
      <c r="B45" s="52" t="s">
        <v>1442</v>
      </c>
      <c r="C45" s="53">
        <v>45440</v>
      </c>
      <c r="D45" s="54">
        <v>0</v>
      </c>
      <c r="E45" s="59"/>
      <c r="F45" s="59"/>
      <c r="G45" s="59"/>
      <c r="H45" s="59"/>
      <c r="I45" s="59"/>
      <c r="J45" s="55">
        <v>453185.04</v>
      </c>
      <c r="K45" s="56">
        <v>453185.04</v>
      </c>
      <c r="L45" s="56">
        <v>34</v>
      </c>
      <c r="M45" s="57">
        <v>34</v>
      </c>
      <c r="N45" s="58">
        <v>41870.35695652174</v>
      </c>
      <c r="O45" s="1">
        <f t="shared" si="3"/>
        <v>41870.35695652174</v>
      </c>
      <c r="P45" s="1">
        <f t="shared" si="4"/>
        <v>42564.340773480661</v>
      </c>
      <c r="R45" s="1">
        <f>IFERROR(VLOOKUP(A45,#REF!,19,FALSE),0)</f>
        <v>0</v>
      </c>
      <c r="S45" s="66">
        <f t="shared" si="2"/>
        <v>42564.340773480661</v>
      </c>
    </row>
    <row r="46" spans="1:19" hidden="1" x14ac:dyDescent="0.25">
      <c r="A46" s="51">
        <v>2592</v>
      </c>
      <c r="B46" s="52" t="s">
        <v>110</v>
      </c>
      <c r="C46" s="53">
        <v>45261</v>
      </c>
      <c r="D46" s="54">
        <v>0</v>
      </c>
      <c r="E46" s="55">
        <v>577265.1</v>
      </c>
      <c r="F46" s="55">
        <v>534950.69999999995</v>
      </c>
      <c r="G46" s="55">
        <v>623235.6</v>
      </c>
      <c r="H46" s="55">
        <v>727445.77</v>
      </c>
      <c r="I46" s="55">
        <v>931693.95000000007</v>
      </c>
      <c r="J46" s="55">
        <v>453185.04</v>
      </c>
      <c r="K46" s="56">
        <v>931693.95000000007</v>
      </c>
      <c r="L46" s="56">
        <v>213</v>
      </c>
      <c r="M46" s="57">
        <v>181</v>
      </c>
      <c r="N46" s="58">
        <v>458251.64388586965</v>
      </c>
      <c r="O46" s="1">
        <f t="shared" si="3"/>
        <v>458251.64388586965</v>
      </c>
      <c r="P46" s="1">
        <f t="shared" si="4"/>
        <v>465846.97500000003</v>
      </c>
      <c r="R46" s="1">
        <f>IFERROR(VLOOKUP(A46,#REF!,19,FALSE),0)</f>
        <v>0</v>
      </c>
      <c r="S46" s="66">
        <f t="shared" si="2"/>
        <v>465846.97500000003</v>
      </c>
    </row>
    <row r="47" spans="1:19" hidden="1" x14ac:dyDescent="0.25">
      <c r="A47" s="51">
        <v>2719</v>
      </c>
      <c r="B47" s="52" t="s">
        <v>112</v>
      </c>
      <c r="C47" s="53">
        <v>45261</v>
      </c>
      <c r="D47" s="54">
        <v>0</v>
      </c>
      <c r="E47" s="55">
        <v>330756</v>
      </c>
      <c r="F47" s="55">
        <v>510364.2</v>
      </c>
      <c r="G47" s="55">
        <v>592278.4</v>
      </c>
      <c r="H47" s="55">
        <v>650997.19999999995</v>
      </c>
      <c r="I47" s="55">
        <v>797525</v>
      </c>
      <c r="J47" s="55">
        <v>379948.6</v>
      </c>
      <c r="K47" s="56">
        <v>797525</v>
      </c>
      <c r="L47" s="56">
        <v>213</v>
      </c>
      <c r="M47" s="57">
        <v>181</v>
      </c>
      <c r="N47" s="58">
        <v>392260.9375</v>
      </c>
      <c r="O47" s="1">
        <f t="shared" si="3"/>
        <v>392260.9375</v>
      </c>
      <c r="P47" s="1">
        <f t="shared" si="4"/>
        <v>398762.49999999994</v>
      </c>
      <c r="R47" s="1">
        <f>IFERROR(VLOOKUP(A47,#REF!,19,FALSE),0)</f>
        <v>0</v>
      </c>
      <c r="S47" s="66">
        <f t="shared" si="2"/>
        <v>398762.49999999994</v>
      </c>
    </row>
    <row r="48" spans="1:19" hidden="1" x14ac:dyDescent="0.25">
      <c r="A48" s="51">
        <v>2757</v>
      </c>
      <c r="B48" s="52" t="s">
        <v>114</v>
      </c>
      <c r="C48" s="53">
        <v>38965</v>
      </c>
      <c r="D48" s="54">
        <v>0</v>
      </c>
      <c r="E48" s="55">
        <v>1000000</v>
      </c>
      <c r="F48" s="55">
        <v>1000000</v>
      </c>
      <c r="G48" s="55">
        <v>1000000</v>
      </c>
      <c r="H48" s="55">
        <v>1000000</v>
      </c>
      <c r="I48" s="55">
        <v>1700000</v>
      </c>
      <c r="J48" s="55">
        <v>0</v>
      </c>
      <c r="K48" s="56">
        <v>1700000</v>
      </c>
      <c r="L48" s="56">
        <v>6509</v>
      </c>
      <c r="M48" s="57">
        <v>181</v>
      </c>
      <c r="N48" s="58">
        <v>836141.30434782605</v>
      </c>
      <c r="O48" s="1">
        <f t="shared" si="3"/>
        <v>836141.30434782605</v>
      </c>
      <c r="P48" s="1">
        <f t="shared" si="4"/>
        <v>850000</v>
      </c>
      <c r="R48" s="1">
        <f>IFERROR(VLOOKUP(A48,#REF!,19,FALSE),0)</f>
        <v>0</v>
      </c>
      <c r="S48" s="66">
        <f t="shared" si="2"/>
        <v>850000</v>
      </c>
    </row>
    <row r="49" spans="1:19" hidden="1" x14ac:dyDescent="0.25">
      <c r="A49" s="51">
        <v>2811</v>
      </c>
      <c r="B49" s="52" t="s">
        <v>116</v>
      </c>
      <c r="C49" s="53">
        <v>45261</v>
      </c>
      <c r="D49" s="54">
        <v>0</v>
      </c>
      <c r="E49" s="55">
        <v>507479.7</v>
      </c>
      <c r="F49" s="55">
        <v>462481.5</v>
      </c>
      <c r="G49" s="55">
        <v>552822.4</v>
      </c>
      <c r="H49" s="55">
        <v>591535.1</v>
      </c>
      <c r="I49" s="55">
        <v>721240</v>
      </c>
      <c r="J49" s="55">
        <v>352237.6</v>
      </c>
      <c r="K49" s="56">
        <v>721240</v>
      </c>
      <c r="L49" s="56">
        <v>213</v>
      </c>
      <c r="M49" s="57">
        <v>181</v>
      </c>
      <c r="N49" s="58">
        <v>354740.32608695648</v>
      </c>
      <c r="O49" s="1">
        <f t="shared" si="3"/>
        <v>354740.32608695648</v>
      </c>
      <c r="P49" s="1">
        <f t="shared" si="4"/>
        <v>360620</v>
      </c>
      <c r="R49" s="1">
        <f>IFERROR(VLOOKUP(A49,#REF!,19,FALSE),0)</f>
        <v>0</v>
      </c>
      <c r="S49" s="66">
        <f t="shared" si="2"/>
        <v>360620</v>
      </c>
    </row>
    <row r="50" spans="1:19" hidden="1" x14ac:dyDescent="0.25">
      <c r="A50" s="51">
        <v>2895</v>
      </c>
      <c r="B50" s="52" t="s">
        <v>118</v>
      </c>
      <c r="C50" s="53">
        <v>45261</v>
      </c>
      <c r="D50" s="54">
        <v>0</v>
      </c>
      <c r="E50" s="55">
        <v>577573.05000000005</v>
      </c>
      <c r="F50" s="55">
        <v>418060.2</v>
      </c>
      <c r="G50" s="55">
        <v>562248</v>
      </c>
      <c r="H50" s="55">
        <v>971517.56</v>
      </c>
      <c r="I50" s="55">
        <v>713480.41</v>
      </c>
      <c r="J50" s="55">
        <v>560207.54</v>
      </c>
      <c r="K50" s="56">
        <v>971517.56</v>
      </c>
      <c r="L50" s="56">
        <v>213</v>
      </c>
      <c r="M50" s="57">
        <v>181</v>
      </c>
      <c r="N50" s="58">
        <v>477838.7998913044</v>
      </c>
      <c r="O50" s="1">
        <f t="shared" si="3"/>
        <v>477838.7998913044</v>
      </c>
      <c r="P50" s="1">
        <f t="shared" si="4"/>
        <v>485758.78</v>
      </c>
      <c r="R50" s="1">
        <f>IFERROR(VLOOKUP(A50,#REF!,19,FALSE),0)</f>
        <v>0</v>
      </c>
      <c r="S50" s="66">
        <f t="shared" si="2"/>
        <v>485758.78</v>
      </c>
    </row>
    <row r="51" spans="1:19" hidden="1" x14ac:dyDescent="0.25">
      <c r="A51" s="51">
        <v>3050</v>
      </c>
      <c r="B51" s="52" t="s">
        <v>120</v>
      </c>
      <c r="C51" s="53">
        <v>42476</v>
      </c>
      <c r="D51" s="54">
        <v>0</v>
      </c>
      <c r="E51" s="55">
        <v>588597.46</v>
      </c>
      <c r="F51" s="55">
        <v>723084.12</v>
      </c>
      <c r="G51" s="55">
        <v>650461.02</v>
      </c>
      <c r="H51" s="55">
        <v>749052.7</v>
      </c>
      <c r="I51" s="55">
        <v>849084.98</v>
      </c>
      <c r="J51" s="55">
        <v>0</v>
      </c>
      <c r="K51" s="56">
        <v>849084.98</v>
      </c>
      <c r="L51" s="56">
        <v>2998</v>
      </c>
      <c r="M51" s="57">
        <v>181</v>
      </c>
      <c r="N51" s="58">
        <v>417620.60157608695</v>
      </c>
      <c r="O51" s="1">
        <f t="shared" si="3"/>
        <v>417620.60157608695</v>
      </c>
      <c r="P51" s="1">
        <f t="shared" si="4"/>
        <v>424542.48999999993</v>
      </c>
      <c r="R51" s="1">
        <f>IFERROR(VLOOKUP(A51,#REF!,19,FALSE),0)</f>
        <v>0</v>
      </c>
      <c r="S51" s="66">
        <f t="shared" si="2"/>
        <v>424542.48999999993</v>
      </c>
    </row>
    <row r="52" spans="1:19" hidden="1" x14ac:dyDescent="0.25">
      <c r="A52" s="51">
        <v>3060</v>
      </c>
      <c r="B52" s="52" t="s">
        <v>556</v>
      </c>
      <c r="C52" s="53">
        <v>45446</v>
      </c>
      <c r="D52" s="54">
        <v>0</v>
      </c>
      <c r="E52" s="59"/>
      <c r="F52" s="59"/>
      <c r="G52" s="59"/>
      <c r="H52" s="59"/>
      <c r="I52" s="59"/>
      <c r="J52" s="55">
        <v>317382.09999999998</v>
      </c>
      <c r="K52" s="56">
        <v>317382.09999999998</v>
      </c>
      <c r="L52" s="56">
        <v>28</v>
      </c>
      <c r="M52" s="57">
        <v>28</v>
      </c>
      <c r="N52" s="58">
        <v>24148.638043478259</v>
      </c>
      <c r="O52" s="1">
        <f t="shared" si="3"/>
        <v>24148.638043478259</v>
      </c>
      <c r="P52" s="1">
        <f t="shared" si="4"/>
        <v>24548.89171270718</v>
      </c>
      <c r="R52" s="1">
        <f>IFERROR(VLOOKUP(A52,#REF!,19,FALSE),0)</f>
        <v>0</v>
      </c>
      <c r="S52" s="66">
        <f t="shared" si="2"/>
        <v>24548.89171270718</v>
      </c>
    </row>
    <row r="53" spans="1:19" hidden="1" x14ac:dyDescent="0.25">
      <c r="A53" s="51">
        <v>3111</v>
      </c>
      <c r="B53" s="52" t="s">
        <v>122</v>
      </c>
      <c r="C53" s="53">
        <v>45261</v>
      </c>
      <c r="D53" s="54">
        <v>0</v>
      </c>
      <c r="E53" s="55">
        <v>467865.9</v>
      </c>
      <c r="F53" s="55">
        <v>532478.69999999995</v>
      </c>
      <c r="G53" s="55">
        <v>570577.6</v>
      </c>
      <c r="H53" s="55">
        <v>662492.6</v>
      </c>
      <c r="I53" s="55">
        <v>810285.4</v>
      </c>
      <c r="J53" s="55">
        <v>401193.7</v>
      </c>
      <c r="K53" s="56">
        <v>810285.4</v>
      </c>
      <c r="L53" s="56">
        <v>213</v>
      </c>
      <c r="M53" s="57">
        <v>181</v>
      </c>
      <c r="N53" s="58">
        <v>398537.11250000005</v>
      </c>
      <c r="O53" s="1">
        <f t="shared" si="3"/>
        <v>398537.11250000005</v>
      </c>
      <c r="P53" s="1">
        <f t="shared" si="4"/>
        <v>405142.7</v>
      </c>
      <c r="R53" s="1">
        <f>IFERROR(VLOOKUP(A53,#REF!,19,FALSE),0)</f>
        <v>0</v>
      </c>
      <c r="S53" s="66">
        <f t="shared" si="2"/>
        <v>405142.7</v>
      </c>
    </row>
    <row r="54" spans="1:19" hidden="1" x14ac:dyDescent="0.25">
      <c r="A54" s="51">
        <v>3123</v>
      </c>
      <c r="B54" s="52" t="s">
        <v>124</v>
      </c>
      <c r="C54" s="53">
        <v>45261</v>
      </c>
      <c r="D54" s="54">
        <v>0</v>
      </c>
      <c r="E54" s="55">
        <v>523056</v>
      </c>
      <c r="F54" s="55">
        <v>384407.7</v>
      </c>
      <c r="G54" s="55">
        <v>576496</v>
      </c>
      <c r="H54" s="55">
        <v>646710.19999999995</v>
      </c>
      <c r="I54" s="55">
        <v>763404.80000000005</v>
      </c>
      <c r="J54" s="55">
        <v>352237.6</v>
      </c>
      <c r="K54" s="56">
        <v>763404.80000000005</v>
      </c>
      <c r="L54" s="56">
        <v>213</v>
      </c>
      <c r="M54" s="57">
        <v>181</v>
      </c>
      <c r="N54" s="58">
        <v>375478.99130434782</v>
      </c>
      <c r="O54" s="1">
        <f t="shared" si="3"/>
        <v>375478.99130434782</v>
      </c>
      <c r="P54" s="1">
        <f t="shared" si="4"/>
        <v>381702.39999999997</v>
      </c>
      <c r="R54" s="1">
        <f>IFERROR(VLOOKUP(A54,#REF!,19,FALSE),0)</f>
        <v>0</v>
      </c>
      <c r="S54" s="66">
        <f t="shared" si="2"/>
        <v>381702.39999999997</v>
      </c>
    </row>
    <row r="55" spans="1:19" hidden="1" x14ac:dyDescent="0.25">
      <c r="A55" s="51">
        <v>3135</v>
      </c>
      <c r="B55" s="52" t="s">
        <v>126</v>
      </c>
      <c r="C55" s="53">
        <v>45261</v>
      </c>
      <c r="D55" s="54">
        <v>0</v>
      </c>
      <c r="E55" s="55">
        <v>508441.2</v>
      </c>
      <c r="F55" s="55">
        <v>353255.1</v>
      </c>
      <c r="G55" s="55">
        <v>593905.19999999995</v>
      </c>
      <c r="H55" s="55">
        <v>667370.77</v>
      </c>
      <c r="I55" s="55">
        <v>913135.35</v>
      </c>
      <c r="J55" s="55">
        <v>453185.04</v>
      </c>
      <c r="K55" s="56">
        <v>913135.35</v>
      </c>
      <c r="L55" s="56">
        <v>213</v>
      </c>
      <c r="M55" s="57">
        <v>181</v>
      </c>
      <c r="N55" s="58">
        <v>449123.63682065217</v>
      </c>
      <c r="O55" s="1">
        <f t="shared" si="3"/>
        <v>449123.63682065217</v>
      </c>
      <c r="P55" s="1">
        <f t="shared" si="4"/>
        <v>456567.67499999999</v>
      </c>
      <c r="R55" s="1">
        <f>IFERROR(VLOOKUP(A55,#REF!,19,FALSE),0)</f>
        <v>0</v>
      </c>
      <c r="S55" s="66">
        <f t="shared" si="2"/>
        <v>456567.67499999999</v>
      </c>
    </row>
    <row r="56" spans="1:19" hidden="1" x14ac:dyDescent="0.25">
      <c r="A56" s="51">
        <v>3141</v>
      </c>
      <c r="B56" s="52" t="s">
        <v>128</v>
      </c>
      <c r="C56" s="53">
        <v>45261</v>
      </c>
      <c r="D56" s="54">
        <v>0</v>
      </c>
      <c r="E56" s="55">
        <v>485165.21</v>
      </c>
      <c r="F56" s="55">
        <v>476519.4</v>
      </c>
      <c r="G56" s="55">
        <v>637652.80000000005</v>
      </c>
      <c r="H56" s="55">
        <v>662492.6</v>
      </c>
      <c r="I56" s="55">
        <v>810285.4</v>
      </c>
      <c r="J56" s="55">
        <v>393188.3</v>
      </c>
      <c r="K56" s="56">
        <v>810285.4</v>
      </c>
      <c r="L56" s="56">
        <v>213</v>
      </c>
      <c r="M56" s="57">
        <v>181</v>
      </c>
      <c r="N56" s="58">
        <v>398537.11250000005</v>
      </c>
      <c r="O56" s="1">
        <f t="shared" si="3"/>
        <v>398537.11250000005</v>
      </c>
      <c r="P56" s="1">
        <f t="shared" si="4"/>
        <v>405142.7</v>
      </c>
      <c r="R56" s="1">
        <f>IFERROR(VLOOKUP(A56,#REF!,19,FALSE),0)</f>
        <v>0</v>
      </c>
      <c r="S56" s="66">
        <f t="shared" si="2"/>
        <v>405142.7</v>
      </c>
    </row>
    <row r="57" spans="1:19" hidden="1" x14ac:dyDescent="0.25">
      <c r="A57" s="51">
        <v>3150</v>
      </c>
      <c r="B57" s="52" t="s">
        <v>130</v>
      </c>
      <c r="C57" s="53">
        <v>40924</v>
      </c>
      <c r="D57" s="54">
        <v>0</v>
      </c>
      <c r="E57" s="55">
        <v>350000</v>
      </c>
      <c r="F57" s="55">
        <v>350000</v>
      </c>
      <c r="G57" s="55">
        <v>350000</v>
      </c>
      <c r="H57" s="55">
        <v>500000</v>
      </c>
      <c r="I57" s="55">
        <v>500000</v>
      </c>
      <c r="J57" s="55">
        <v>0</v>
      </c>
      <c r="K57" s="56">
        <v>500000</v>
      </c>
      <c r="L57" s="56">
        <v>4550</v>
      </c>
      <c r="M57" s="57">
        <v>181</v>
      </c>
      <c r="N57" s="58">
        <v>245923.91304347824</v>
      </c>
      <c r="O57" s="1">
        <f t="shared" si="3"/>
        <v>245923.91304347824</v>
      </c>
      <c r="P57" s="1">
        <f t="shared" si="4"/>
        <v>250000.00000000003</v>
      </c>
      <c r="R57" s="1">
        <f>IFERROR(VLOOKUP(A57,#REF!,19,FALSE),0)</f>
        <v>0</v>
      </c>
      <c r="S57" s="66">
        <f t="shared" si="2"/>
        <v>250000.00000000003</v>
      </c>
    </row>
    <row r="58" spans="1:19" hidden="1" x14ac:dyDescent="0.25">
      <c r="A58" s="51">
        <v>3151</v>
      </c>
      <c r="B58" s="52" t="s">
        <v>132</v>
      </c>
      <c r="C58" s="53">
        <v>45166</v>
      </c>
      <c r="D58" s="54">
        <v>0</v>
      </c>
      <c r="E58" s="55">
        <v>467001.59999999998</v>
      </c>
      <c r="F58" s="55">
        <v>475365.6</v>
      </c>
      <c r="G58" s="55">
        <v>734320</v>
      </c>
      <c r="H58" s="55">
        <v>674831.1</v>
      </c>
      <c r="I58" s="55">
        <v>848011.8</v>
      </c>
      <c r="J58" s="55">
        <v>722691.42999999993</v>
      </c>
      <c r="K58" s="56">
        <v>848011.8</v>
      </c>
      <c r="L58" s="56">
        <v>308</v>
      </c>
      <c r="M58" s="57">
        <v>181</v>
      </c>
      <c r="N58" s="58">
        <v>417092.76032608695</v>
      </c>
      <c r="O58" s="1">
        <f t="shared" si="3"/>
        <v>417092.76032608695</v>
      </c>
      <c r="P58" s="1">
        <f t="shared" si="4"/>
        <v>424005.9</v>
      </c>
      <c r="R58" s="1">
        <f>IFERROR(VLOOKUP(A58,#REF!,19,FALSE),0)</f>
        <v>0</v>
      </c>
      <c r="S58" s="66">
        <f t="shared" si="2"/>
        <v>424005.9</v>
      </c>
    </row>
    <row r="59" spans="1:19" hidden="1" x14ac:dyDescent="0.25">
      <c r="A59" s="51">
        <v>3159</v>
      </c>
      <c r="B59" s="52" t="s">
        <v>134</v>
      </c>
      <c r="C59" s="53">
        <v>45261</v>
      </c>
      <c r="D59" s="54">
        <v>0</v>
      </c>
      <c r="E59" s="55">
        <v>551324.1</v>
      </c>
      <c r="F59" s="55">
        <v>472096.5</v>
      </c>
      <c r="G59" s="55">
        <v>578030.4</v>
      </c>
      <c r="H59" s="55">
        <v>616656.5</v>
      </c>
      <c r="I59" s="55">
        <v>1159343.3700000001</v>
      </c>
      <c r="J59" s="55">
        <v>914536.89</v>
      </c>
      <c r="K59" s="56">
        <v>1159343.3700000001</v>
      </c>
      <c r="L59" s="56">
        <v>213</v>
      </c>
      <c r="M59" s="57">
        <v>181</v>
      </c>
      <c r="N59" s="58">
        <v>570220.51622282609</v>
      </c>
      <c r="O59" s="1">
        <f t="shared" si="3"/>
        <v>570220.51622282609</v>
      </c>
      <c r="P59" s="1">
        <f t="shared" si="4"/>
        <v>579671.68500000006</v>
      </c>
      <c r="R59" s="1">
        <f>IFERROR(VLOOKUP(A59,#REF!,19,FALSE),0)</f>
        <v>0</v>
      </c>
      <c r="S59" s="66">
        <f t="shared" si="2"/>
        <v>579671.68500000006</v>
      </c>
    </row>
    <row r="60" spans="1:19" hidden="1" x14ac:dyDescent="0.25">
      <c r="A60" s="51">
        <v>3188</v>
      </c>
      <c r="B60" s="52" t="s">
        <v>136</v>
      </c>
      <c r="C60" s="53">
        <v>45331</v>
      </c>
      <c r="D60" s="54">
        <v>0</v>
      </c>
      <c r="E60" s="59"/>
      <c r="F60" s="55">
        <v>555233.6</v>
      </c>
      <c r="G60" s="55">
        <v>555233.6</v>
      </c>
      <c r="H60" s="55">
        <v>616656.5</v>
      </c>
      <c r="I60" s="55">
        <v>1159343.3700000001</v>
      </c>
      <c r="J60" s="55">
        <v>1116272.97</v>
      </c>
      <c r="K60" s="56">
        <v>1159343.3700000001</v>
      </c>
      <c r="L60" s="56">
        <v>143</v>
      </c>
      <c r="M60" s="57">
        <v>143</v>
      </c>
      <c r="N60" s="58">
        <v>450505.71171195654</v>
      </c>
      <c r="O60" s="1">
        <f t="shared" si="3"/>
        <v>450505.71171195654</v>
      </c>
      <c r="P60" s="1">
        <f t="shared" si="4"/>
        <v>457972.65720994479</v>
      </c>
      <c r="R60" s="1">
        <f>IFERROR(VLOOKUP(A60,#REF!,19,FALSE),0)</f>
        <v>0</v>
      </c>
      <c r="S60" s="66">
        <f t="shared" si="2"/>
        <v>457972.65720994479</v>
      </c>
    </row>
    <row r="61" spans="1:19" hidden="1" x14ac:dyDescent="0.25">
      <c r="A61" s="51">
        <v>3361</v>
      </c>
      <c r="B61" s="52" t="s">
        <v>138</v>
      </c>
      <c r="C61" s="53">
        <v>45182</v>
      </c>
      <c r="D61" s="54">
        <v>0</v>
      </c>
      <c r="E61" s="55">
        <v>489980.4</v>
      </c>
      <c r="F61" s="55">
        <v>407483.7</v>
      </c>
      <c r="G61" s="55">
        <v>524326.40000000002</v>
      </c>
      <c r="H61" s="55">
        <v>744325.46</v>
      </c>
      <c r="I61" s="55">
        <v>1024372.73</v>
      </c>
      <c r="J61" s="55">
        <v>457894.8</v>
      </c>
      <c r="K61" s="56">
        <v>1024372.73</v>
      </c>
      <c r="L61" s="56">
        <v>292</v>
      </c>
      <c r="M61" s="57">
        <v>181</v>
      </c>
      <c r="N61" s="58">
        <v>503835.5003532609</v>
      </c>
      <c r="O61" s="1">
        <f t="shared" si="3"/>
        <v>503835.5003532609</v>
      </c>
      <c r="P61" s="1">
        <f t="shared" si="4"/>
        <v>512186.36499999999</v>
      </c>
      <c r="R61" s="1">
        <f>IFERROR(VLOOKUP(A61,#REF!,19,FALSE),0)</f>
        <v>0</v>
      </c>
      <c r="S61" s="66">
        <f t="shared" si="2"/>
        <v>512186.36499999999</v>
      </c>
    </row>
    <row r="62" spans="1:19" hidden="1" x14ac:dyDescent="0.25">
      <c r="A62" s="51">
        <v>3379</v>
      </c>
      <c r="B62" s="52" t="s">
        <v>557</v>
      </c>
      <c r="C62" s="53">
        <v>45356</v>
      </c>
      <c r="D62" s="54">
        <v>0</v>
      </c>
      <c r="E62" s="59"/>
      <c r="F62" s="59"/>
      <c r="G62" s="55">
        <v>523879.44999999995</v>
      </c>
      <c r="H62" s="55">
        <v>836175.8</v>
      </c>
      <c r="I62" s="55">
        <v>776001.85</v>
      </c>
      <c r="J62" s="55">
        <v>338196.75</v>
      </c>
      <c r="K62" s="56">
        <v>836175.8</v>
      </c>
      <c r="L62" s="56">
        <v>118</v>
      </c>
      <c r="M62" s="57">
        <v>118</v>
      </c>
      <c r="N62" s="58">
        <v>268121.58804347826</v>
      </c>
      <c r="O62" s="1">
        <f t="shared" si="3"/>
        <v>268121.58804347826</v>
      </c>
      <c r="P62" s="1">
        <f t="shared" si="4"/>
        <v>272565.59226519335</v>
      </c>
      <c r="R62" s="1">
        <f>IFERROR(VLOOKUP(A62,#REF!,19,FALSE),0)</f>
        <v>0</v>
      </c>
      <c r="S62" s="66">
        <f t="shared" si="2"/>
        <v>272565.59226519335</v>
      </c>
    </row>
    <row r="63" spans="1:19" hidden="1" x14ac:dyDescent="0.25">
      <c r="A63" s="51">
        <v>3392</v>
      </c>
      <c r="B63" s="52" t="s">
        <v>140</v>
      </c>
      <c r="C63" s="53">
        <v>39484</v>
      </c>
      <c r="D63" s="54">
        <v>0</v>
      </c>
      <c r="E63" s="55">
        <v>460000</v>
      </c>
      <c r="F63" s="55">
        <v>460000</v>
      </c>
      <c r="G63" s="55">
        <v>460000</v>
      </c>
      <c r="H63" s="55">
        <v>720800</v>
      </c>
      <c r="I63" s="55">
        <v>500000</v>
      </c>
      <c r="J63" s="55">
        <v>0</v>
      </c>
      <c r="K63" s="56">
        <v>720800</v>
      </c>
      <c r="L63" s="56">
        <v>5990</v>
      </c>
      <c r="M63" s="57">
        <v>181</v>
      </c>
      <c r="N63" s="58">
        <v>354523.91304347827</v>
      </c>
      <c r="O63" s="1">
        <f t="shared" si="3"/>
        <v>354523.91304347827</v>
      </c>
      <c r="P63" s="1">
        <f t="shared" si="4"/>
        <v>360400</v>
      </c>
      <c r="R63" s="1">
        <f>IFERROR(VLOOKUP(A63,#REF!,19,FALSE),0)</f>
        <v>0</v>
      </c>
      <c r="S63" s="66">
        <f t="shared" si="2"/>
        <v>360400</v>
      </c>
    </row>
    <row r="64" spans="1:19" hidden="1" x14ac:dyDescent="0.25">
      <c r="A64" s="51">
        <v>3424</v>
      </c>
      <c r="B64" s="52" t="s">
        <v>644</v>
      </c>
      <c r="C64" s="53">
        <v>45398</v>
      </c>
      <c r="D64" s="54">
        <v>0</v>
      </c>
      <c r="E64" s="59"/>
      <c r="F64" s="60">
        <v>0</v>
      </c>
      <c r="G64" s="60">
        <v>0</v>
      </c>
      <c r="H64" s="55">
        <v>314124.3</v>
      </c>
      <c r="I64" s="55">
        <v>728452.4</v>
      </c>
      <c r="J64" s="55">
        <v>352237.6</v>
      </c>
      <c r="K64" s="56">
        <v>728452.4</v>
      </c>
      <c r="L64" s="56">
        <v>76</v>
      </c>
      <c r="M64" s="57">
        <v>76</v>
      </c>
      <c r="N64" s="58">
        <v>150441.25652173912</v>
      </c>
      <c r="O64" s="1">
        <f t="shared" si="3"/>
        <v>150441.25652173912</v>
      </c>
      <c r="P64" s="1">
        <f t="shared" si="4"/>
        <v>152934.75801104974</v>
      </c>
      <c r="R64" s="1">
        <f>IFERROR(VLOOKUP(A64,#REF!,19,FALSE),0)</f>
        <v>0</v>
      </c>
      <c r="S64" s="66">
        <f t="shared" si="2"/>
        <v>152934.75801104974</v>
      </c>
    </row>
    <row r="65" spans="1:19" hidden="1" x14ac:dyDescent="0.25">
      <c r="A65" s="51">
        <v>3464</v>
      </c>
      <c r="B65" s="52" t="s">
        <v>142</v>
      </c>
      <c r="C65" s="53">
        <v>42476</v>
      </c>
      <c r="D65" s="54">
        <v>0</v>
      </c>
      <c r="E65" s="55">
        <v>665446.98</v>
      </c>
      <c r="F65" s="55">
        <v>583357.72</v>
      </c>
      <c r="G65" s="55">
        <v>657063</v>
      </c>
      <c r="H65" s="55">
        <v>749052.7</v>
      </c>
      <c r="I65" s="55">
        <v>831448.2</v>
      </c>
      <c r="J65" s="55">
        <v>0</v>
      </c>
      <c r="K65" s="56">
        <v>831448.2</v>
      </c>
      <c r="L65" s="56">
        <v>2998</v>
      </c>
      <c r="M65" s="57">
        <v>181</v>
      </c>
      <c r="N65" s="58">
        <v>408945.98967391305</v>
      </c>
      <c r="O65" s="1">
        <f t="shared" si="3"/>
        <v>408945.98967391305</v>
      </c>
      <c r="P65" s="1">
        <f t="shared" si="4"/>
        <v>415724.1</v>
      </c>
      <c r="R65" s="1">
        <f>IFERROR(VLOOKUP(A65,#REF!,19,FALSE),0)</f>
        <v>0</v>
      </c>
      <c r="S65" s="66">
        <f t="shared" si="2"/>
        <v>415724.1</v>
      </c>
    </row>
    <row r="66" spans="1:19" hidden="1" x14ac:dyDescent="0.25">
      <c r="A66" s="51">
        <v>3520</v>
      </c>
      <c r="B66" s="52" t="s">
        <v>1335</v>
      </c>
      <c r="C66" s="53">
        <v>45432</v>
      </c>
      <c r="D66" s="54">
        <v>0</v>
      </c>
      <c r="E66" s="59"/>
      <c r="F66" s="59"/>
      <c r="G66" s="59"/>
      <c r="H66" s="59"/>
      <c r="I66" s="55">
        <v>317345.59999999998</v>
      </c>
      <c r="J66" s="55">
        <v>316213.3</v>
      </c>
      <c r="K66" s="56">
        <v>317345.59999999998</v>
      </c>
      <c r="L66" s="56">
        <v>42</v>
      </c>
      <c r="M66" s="57">
        <v>42</v>
      </c>
      <c r="N66" s="58">
        <v>36218.791304347826</v>
      </c>
      <c r="O66" s="1">
        <f t="shared" ref="O66:O97" si="5">+K66/2/184*M66</f>
        <v>36218.791304347826</v>
      </c>
      <c r="P66" s="1">
        <f t="shared" ref="P66:P97" si="6">+K66/2/181*M66</f>
        <v>36819.102762430935</v>
      </c>
      <c r="R66" s="1">
        <f>IFERROR(VLOOKUP(A66,#REF!,19,FALSE),0)</f>
        <v>0</v>
      </c>
      <c r="S66" s="66">
        <f t="shared" si="2"/>
        <v>36819.102762430935</v>
      </c>
    </row>
    <row r="67" spans="1:19" hidden="1" x14ac:dyDescent="0.25">
      <c r="A67" s="51">
        <v>3579</v>
      </c>
      <c r="B67" s="52" t="s">
        <v>144</v>
      </c>
      <c r="C67" s="53">
        <v>45261</v>
      </c>
      <c r="D67" s="54">
        <v>0</v>
      </c>
      <c r="E67" s="55">
        <v>461135.4</v>
      </c>
      <c r="F67" s="55">
        <v>478346.25</v>
      </c>
      <c r="G67" s="55">
        <v>562248</v>
      </c>
      <c r="H67" s="55">
        <v>647051.6</v>
      </c>
      <c r="I67" s="55">
        <v>803905.2</v>
      </c>
      <c r="J67" s="55">
        <v>357779.8</v>
      </c>
      <c r="K67" s="56">
        <v>803905.2</v>
      </c>
      <c r="L67" s="56">
        <v>213</v>
      </c>
      <c r="M67" s="57">
        <v>181</v>
      </c>
      <c r="N67" s="58">
        <v>395399.02500000002</v>
      </c>
      <c r="O67" s="1">
        <f t="shared" si="5"/>
        <v>395399.02500000002</v>
      </c>
      <c r="P67" s="1">
        <f t="shared" si="6"/>
        <v>401952.6</v>
      </c>
      <c r="R67" s="1">
        <f>IFERROR(VLOOKUP(A67,#REF!,19,FALSE),0)</f>
        <v>0</v>
      </c>
      <c r="S67" s="66">
        <f t="shared" ref="S67:S130" si="7">+P67-R67</f>
        <v>401952.6</v>
      </c>
    </row>
    <row r="68" spans="1:19" hidden="1" x14ac:dyDescent="0.25">
      <c r="A68" s="51">
        <v>3744</v>
      </c>
      <c r="B68" s="52" t="s">
        <v>678</v>
      </c>
      <c r="C68" s="53">
        <v>45414</v>
      </c>
      <c r="D68" s="54">
        <v>0</v>
      </c>
      <c r="E68" s="59"/>
      <c r="F68" s="59"/>
      <c r="G68" s="59"/>
      <c r="H68" s="59"/>
      <c r="I68" s="55">
        <v>777829.6</v>
      </c>
      <c r="J68" s="55">
        <v>379948.6</v>
      </c>
      <c r="K68" s="56">
        <v>777829.6</v>
      </c>
      <c r="L68" s="56">
        <v>60</v>
      </c>
      <c r="M68" s="57">
        <v>60</v>
      </c>
      <c r="N68" s="58">
        <v>126820.04347826086</v>
      </c>
      <c r="O68" s="1">
        <f t="shared" si="5"/>
        <v>126820.04347826086</v>
      </c>
      <c r="P68" s="1">
        <f t="shared" si="6"/>
        <v>128922.03314917127</v>
      </c>
      <c r="R68" s="1">
        <f>IFERROR(VLOOKUP(A68,#REF!,19,FALSE),0)</f>
        <v>0</v>
      </c>
      <c r="S68" s="66">
        <f t="shared" si="7"/>
        <v>128922.03314917127</v>
      </c>
    </row>
    <row r="69" spans="1:19" hidden="1" x14ac:dyDescent="0.25">
      <c r="A69" s="51">
        <v>3749</v>
      </c>
      <c r="B69" s="52" t="s">
        <v>146</v>
      </c>
      <c r="C69" s="53">
        <v>45261</v>
      </c>
      <c r="D69" s="54">
        <v>0</v>
      </c>
      <c r="E69" s="55">
        <v>495845.55</v>
      </c>
      <c r="F69" s="55">
        <v>465173.7</v>
      </c>
      <c r="G69" s="55">
        <v>644776.80000000005</v>
      </c>
      <c r="H69" s="55">
        <v>595567.9</v>
      </c>
      <c r="I69" s="55">
        <v>526227.80000000005</v>
      </c>
      <c r="J69" s="55">
        <v>352237.6</v>
      </c>
      <c r="K69" s="56">
        <v>644776.80000000005</v>
      </c>
      <c r="L69" s="56">
        <v>213</v>
      </c>
      <c r="M69" s="57">
        <v>181</v>
      </c>
      <c r="N69" s="58">
        <v>317132.06739130442</v>
      </c>
      <c r="O69" s="1">
        <f t="shared" si="5"/>
        <v>317132.06739130442</v>
      </c>
      <c r="P69" s="1">
        <f t="shared" si="6"/>
        <v>322388.40000000002</v>
      </c>
      <c r="R69" s="1">
        <f>IFERROR(VLOOKUP(A69,#REF!,19,FALSE),0)</f>
        <v>0</v>
      </c>
      <c r="S69" s="66">
        <f t="shared" si="7"/>
        <v>322388.40000000002</v>
      </c>
    </row>
    <row r="70" spans="1:19" hidden="1" x14ac:dyDescent="0.25">
      <c r="A70" s="51">
        <v>3764</v>
      </c>
      <c r="B70" s="52" t="s">
        <v>1471</v>
      </c>
      <c r="C70" s="53">
        <v>45456</v>
      </c>
      <c r="D70" s="54">
        <v>0</v>
      </c>
      <c r="E70" s="59"/>
      <c r="F70" s="60">
        <v>0</v>
      </c>
      <c r="G70" s="60">
        <v>0</v>
      </c>
      <c r="H70" s="60">
        <v>0</v>
      </c>
      <c r="I70" s="59"/>
      <c r="J70" s="55">
        <v>0</v>
      </c>
      <c r="K70" s="56">
        <v>0</v>
      </c>
      <c r="L70" s="56">
        <v>18</v>
      </c>
      <c r="M70" s="57">
        <v>18</v>
      </c>
      <c r="N70" s="58">
        <v>0</v>
      </c>
      <c r="O70" s="1">
        <f t="shared" si="5"/>
        <v>0</v>
      </c>
      <c r="P70" s="1">
        <f t="shared" si="6"/>
        <v>0</v>
      </c>
      <c r="R70" s="1">
        <f>IFERROR(VLOOKUP(A70,#REF!,19,FALSE),0)</f>
        <v>0</v>
      </c>
      <c r="S70" s="66">
        <f t="shared" si="7"/>
        <v>0</v>
      </c>
    </row>
    <row r="71" spans="1:19" hidden="1" x14ac:dyDescent="0.25">
      <c r="A71" s="51">
        <v>3778</v>
      </c>
      <c r="B71" s="52" t="s">
        <v>148</v>
      </c>
      <c r="C71" s="53">
        <v>45238</v>
      </c>
      <c r="D71" s="54">
        <v>0</v>
      </c>
      <c r="E71" s="55">
        <v>534401.69999999995</v>
      </c>
      <c r="F71" s="55">
        <v>486711.3</v>
      </c>
      <c r="G71" s="55">
        <v>592278.4</v>
      </c>
      <c r="H71" s="55">
        <v>662492.6</v>
      </c>
      <c r="I71" s="55">
        <v>797525</v>
      </c>
      <c r="J71" s="55">
        <v>371635.3</v>
      </c>
      <c r="K71" s="56">
        <v>797525</v>
      </c>
      <c r="L71" s="56">
        <v>236</v>
      </c>
      <c r="M71" s="57">
        <v>181</v>
      </c>
      <c r="N71" s="58">
        <v>392260.9375</v>
      </c>
      <c r="O71" s="1">
        <f t="shared" si="5"/>
        <v>392260.9375</v>
      </c>
      <c r="P71" s="1">
        <f t="shared" si="6"/>
        <v>398762.49999999994</v>
      </c>
      <c r="R71" s="1">
        <f>IFERROR(VLOOKUP(A71,#REF!,19,FALSE),0)</f>
        <v>0</v>
      </c>
      <c r="S71" s="66">
        <f t="shared" si="7"/>
        <v>398762.49999999994</v>
      </c>
    </row>
    <row r="72" spans="1:19" hidden="1" x14ac:dyDescent="0.25">
      <c r="A72" s="51">
        <v>3787</v>
      </c>
      <c r="B72" s="52" t="s">
        <v>632</v>
      </c>
      <c r="C72" s="53">
        <v>45369</v>
      </c>
      <c r="D72" s="54">
        <v>0</v>
      </c>
      <c r="E72" s="59"/>
      <c r="F72" s="59"/>
      <c r="G72" s="55">
        <v>0</v>
      </c>
      <c r="H72" s="55">
        <v>237966.3</v>
      </c>
      <c r="I72" s="55">
        <v>874642.2</v>
      </c>
      <c r="J72" s="55">
        <v>408275.4</v>
      </c>
      <c r="K72" s="56">
        <v>874642.2</v>
      </c>
      <c r="L72" s="56">
        <v>105</v>
      </c>
      <c r="M72" s="57">
        <v>105</v>
      </c>
      <c r="N72" s="58">
        <v>249558.23641304346</v>
      </c>
      <c r="O72" s="1">
        <f t="shared" si="5"/>
        <v>249558.23641304346</v>
      </c>
      <c r="P72" s="1">
        <f t="shared" si="6"/>
        <v>253694.56077348065</v>
      </c>
      <c r="R72" s="1">
        <f>IFERROR(VLOOKUP(A72,#REF!,19,FALSE),0)</f>
        <v>0</v>
      </c>
      <c r="S72" s="66">
        <f t="shared" si="7"/>
        <v>253694.56077348065</v>
      </c>
    </row>
    <row r="73" spans="1:19" hidden="1" x14ac:dyDescent="0.25">
      <c r="A73" s="51">
        <v>3796</v>
      </c>
      <c r="B73" s="52" t="s">
        <v>152</v>
      </c>
      <c r="C73" s="53">
        <v>45261</v>
      </c>
      <c r="D73" s="54">
        <v>0</v>
      </c>
      <c r="E73" s="55">
        <v>435097.98</v>
      </c>
      <c r="F73" s="55">
        <v>490365</v>
      </c>
      <c r="G73" s="55">
        <v>580441.59999999998</v>
      </c>
      <c r="H73" s="55">
        <v>650655.80000000005</v>
      </c>
      <c r="I73" s="55">
        <v>810285.4</v>
      </c>
      <c r="J73" s="55">
        <v>401193.7</v>
      </c>
      <c r="K73" s="56">
        <v>810285.4</v>
      </c>
      <c r="L73" s="56">
        <v>213</v>
      </c>
      <c r="M73" s="57">
        <v>181</v>
      </c>
      <c r="N73" s="58">
        <v>398537.11250000005</v>
      </c>
      <c r="O73" s="1">
        <f t="shared" si="5"/>
        <v>398537.11250000005</v>
      </c>
      <c r="P73" s="1">
        <f t="shared" si="6"/>
        <v>405142.7</v>
      </c>
      <c r="R73" s="1">
        <f>IFERROR(VLOOKUP(A73,#REF!,19,FALSE),0)</f>
        <v>0</v>
      </c>
      <c r="S73" s="66">
        <f t="shared" si="7"/>
        <v>405142.7</v>
      </c>
    </row>
    <row r="74" spans="1:19" hidden="1" x14ac:dyDescent="0.25">
      <c r="A74" s="51">
        <v>3798</v>
      </c>
      <c r="B74" s="52" t="s">
        <v>633</v>
      </c>
      <c r="C74" s="53">
        <v>45372</v>
      </c>
      <c r="D74" s="54">
        <v>0</v>
      </c>
      <c r="E74" s="59"/>
      <c r="F74" s="59"/>
      <c r="G74" s="55">
        <v>0</v>
      </c>
      <c r="H74" s="55">
        <v>1474591.4</v>
      </c>
      <c r="I74" s="55">
        <v>1286692.1599999999</v>
      </c>
      <c r="J74" s="55">
        <v>352237.6</v>
      </c>
      <c r="K74" s="56">
        <v>1474591.4</v>
      </c>
      <c r="L74" s="56">
        <v>102</v>
      </c>
      <c r="M74" s="57">
        <v>102</v>
      </c>
      <c r="N74" s="58">
        <v>408718.26847826084</v>
      </c>
      <c r="O74" s="1">
        <f t="shared" si="5"/>
        <v>408718.26847826084</v>
      </c>
      <c r="P74" s="1">
        <f t="shared" si="6"/>
        <v>415492.60441988951</v>
      </c>
      <c r="R74" s="1">
        <f>IFERROR(VLOOKUP(A74,#REF!,19,FALSE),0)</f>
        <v>0</v>
      </c>
      <c r="S74" s="66">
        <f t="shared" si="7"/>
        <v>415492.60441988951</v>
      </c>
    </row>
    <row r="75" spans="1:19" hidden="1" x14ac:dyDescent="0.25">
      <c r="A75" s="51">
        <v>3800</v>
      </c>
      <c r="B75" s="52" t="s">
        <v>154</v>
      </c>
      <c r="C75" s="53">
        <v>45261</v>
      </c>
      <c r="D75" s="54">
        <v>0</v>
      </c>
      <c r="E75" s="55">
        <v>542093.69999999995</v>
      </c>
      <c r="F75" s="55">
        <v>528055.80000000005</v>
      </c>
      <c r="G75" s="55">
        <v>637652.80000000005</v>
      </c>
      <c r="H75" s="55">
        <v>672575.8</v>
      </c>
      <c r="I75" s="55">
        <v>841909</v>
      </c>
      <c r="J75" s="55">
        <v>401193.7</v>
      </c>
      <c r="K75" s="56">
        <v>841909</v>
      </c>
      <c r="L75" s="56">
        <v>213</v>
      </c>
      <c r="M75" s="57">
        <v>181</v>
      </c>
      <c r="N75" s="58">
        <v>414091.11141304352</v>
      </c>
      <c r="O75" s="1">
        <f t="shared" si="5"/>
        <v>414091.11141304352</v>
      </c>
      <c r="P75" s="1">
        <f t="shared" si="6"/>
        <v>420954.5</v>
      </c>
      <c r="R75" s="1">
        <f>IFERROR(VLOOKUP(A75,#REF!,19,FALSE),0)</f>
        <v>0</v>
      </c>
      <c r="S75" s="66">
        <f t="shared" si="7"/>
        <v>420954.5</v>
      </c>
    </row>
    <row r="76" spans="1:19" hidden="1" x14ac:dyDescent="0.25">
      <c r="A76" s="51">
        <v>3970</v>
      </c>
      <c r="B76" s="52" t="s">
        <v>558</v>
      </c>
      <c r="C76" s="53">
        <v>45352</v>
      </c>
      <c r="D76" s="54">
        <v>0</v>
      </c>
      <c r="E76" s="60">
        <v>0</v>
      </c>
      <c r="F76" s="60">
        <v>0</v>
      </c>
      <c r="G76" s="55">
        <v>800509.63</v>
      </c>
      <c r="H76" s="55">
        <v>1779075.94</v>
      </c>
      <c r="I76" s="55">
        <v>1597690.84</v>
      </c>
      <c r="J76" s="55">
        <v>1102823.9099999999</v>
      </c>
      <c r="K76" s="56">
        <v>1779075.94</v>
      </c>
      <c r="L76" s="56">
        <v>122</v>
      </c>
      <c r="M76" s="57">
        <v>122</v>
      </c>
      <c r="N76" s="58">
        <v>589802.34967391309</v>
      </c>
      <c r="O76" s="1">
        <f t="shared" si="5"/>
        <v>589802.34967391309</v>
      </c>
      <c r="P76" s="1">
        <f t="shared" si="6"/>
        <v>599578.07922651933</v>
      </c>
      <c r="R76" s="1">
        <f>IFERROR(VLOOKUP(A76,#REF!,19,FALSE),0)</f>
        <v>0</v>
      </c>
      <c r="S76" s="66">
        <f t="shared" si="7"/>
        <v>599578.07922651933</v>
      </c>
    </row>
    <row r="77" spans="1:19" hidden="1" x14ac:dyDescent="0.25">
      <c r="A77" s="51">
        <v>3972</v>
      </c>
      <c r="B77" s="52" t="s">
        <v>156</v>
      </c>
      <c r="C77" s="53">
        <v>45271</v>
      </c>
      <c r="D77" s="54">
        <v>0</v>
      </c>
      <c r="E77" s="55">
        <v>484980.6</v>
      </c>
      <c r="F77" s="55">
        <v>441136.2</v>
      </c>
      <c r="G77" s="55">
        <v>570139.19999999995</v>
      </c>
      <c r="H77" s="55">
        <v>607764.5</v>
      </c>
      <c r="I77" s="55">
        <v>768675.4</v>
      </c>
      <c r="J77" s="55">
        <v>352570.13</v>
      </c>
      <c r="K77" s="56">
        <v>768675.4</v>
      </c>
      <c r="L77" s="56">
        <v>203</v>
      </c>
      <c r="M77" s="57">
        <v>181</v>
      </c>
      <c r="N77" s="58">
        <v>378071.32445652178</v>
      </c>
      <c r="O77" s="1">
        <f t="shared" si="5"/>
        <v>378071.32445652178</v>
      </c>
      <c r="P77" s="1">
        <f t="shared" si="6"/>
        <v>384337.7</v>
      </c>
      <c r="R77" s="1">
        <f>IFERROR(VLOOKUP(A77,#REF!,19,FALSE),0)</f>
        <v>0</v>
      </c>
      <c r="S77" s="66">
        <f t="shared" si="7"/>
        <v>384337.7</v>
      </c>
    </row>
    <row r="78" spans="1:19" hidden="1" x14ac:dyDescent="0.25">
      <c r="A78" s="51">
        <v>4054</v>
      </c>
      <c r="B78" s="52" t="s">
        <v>1452</v>
      </c>
      <c r="C78" s="53">
        <v>45446</v>
      </c>
      <c r="D78" s="54">
        <v>0</v>
      </c>
      <c r="E78" s="59"/>
      <c r="F78" s="59"/>
      <c r="G78" s="59"/>
      <c r="H78" s="59"/>
      <c r="I78" s="59"/>
      <c r="J78" s="55">
        <v>379948.6</v>
      </c>
      <c r="K78" s="56">
        <v>379948.6</v>
      </c>
      <c r="L78" s="56">
        <v>28</v>
      </c>
      <c r="M78" s="57">
        <v>28</v>
      </c>
      <c r="N78" s="58">
        <v>28909.132608695647</v>
      </c>
      <c r="O78" s="1">
        <f t="shared" si="5"/>
        <v>28909.132608695647</v>
      </c>
      <c r="P78" s="1">
        <f t="shared" si="6"/>
        <v>29388.289502762429</v>
      </c>
      <c r="R78" s="1">
        <f>IFERROR(VLOOKUP(A78,#REF!,19,FALSE),0)</f>
        <v>0</v>
      </c>
      <c r="S78" s="66">
        <f t="shared" si="7"/>
        <v>29388.289502762429</v>
      </c>
    </row>
    <row r="79" spans="1:19" hidden="1" x14ac:dyDescent="0.25">
      <c r="A79" s="51">
        <v>4138</v>
      </c>
      <c r="B79" s="52" t="s">
        <v>1447</v>
      </c>
      <c r="C79" s="53">
        <v>45446</v>
      </c>
      <c r="D79" s="54">
        <v>0</v>
      </c>
      <c r="E79" s="59"/>
      <c r="F79" s="59"/>
      <c r="G79" s="59"/>
      <c r="H79" s="59"/>
      <c r="I79" s="59"/>
      <c r="J79" s="55">
        <v>445844.2</v>
      </c>
      <c r="K79" s="56">
        <v>445844.2</v>
      </c>
      <c r="L79" s="56">
        <v>28</v>
      </c>
      <c r="M79" s="57">
        <v>28</v>
      </c>
      <c r="N79" s="58">
        <v>33922.928260869565</v>
      </c>
      <c r="O79" s="1">
        <f t="shared" si="5"/>
        <v>33922.928260869565</v>
      </c>
      <c r="P79" s="1">
        <f t="shared" si="6"/>
        <v>34485.186740331497</v>
      </c>
      <c r="R79" s="1">
        <f>IFERROR(VLOOKUP(A79,#REF!,19,FALSE),0)</f>
        <v>0</v>
      </c>
      <c r="S79" s="66">
        <f t="shared" si="7"/>
        <v>34485.186740331497</v>
      </c>
    </row>
    <row r="80" spans="1:19" hidden="1" x14ac:dyDescent="0.25">
      <c r="A80" s="51">
        <v>4159</v>
      </c>
      <c r="B80" s="52" t="s">
        <v>158</v>
      </c>
      <c r="C80" s="53">
        <v>44783</v>
      </c>
      <c r="D80" s="54">
        <v>0</v>
      </c>
      <c r="E80" s="55">
        <v>90000</v>
      </c>
      <c r="F80" s="55">
        <v>93835.23</v>
      </c>
      <c r="G80" s="55">
        <v>90000</v>
      </c>
      <c r="H80" s="55">
        <v>90000</v>
      </c>
      <c r="I80" s="55">
        <v>90000</v>
      </c>
      <c r="J80" s="55">
        <v>0</v>
      </c>
      <c r="K80" s="56">
        <v>93835.23</v>
      </c>
      <c r="L80" s="56">
        <v>691</v>
      </c>
      <c r="M80" s="57">
        <v>181</v>
      </c>
      <c r="N80" s="58">
        <v>46152.653885869564</v>
      </c>
      <c r="O80" s="1">
        <f t="shared" si="5"/>
        <v>46152.653885869564</v>
      </c>
      <c r="P80" s="1">
        <f t="shared" si="6"/>
        <v>46917.615000000005</v>
      </c>
      <c r="R80" s="1">
        <f>IFERROR(VLOOKUP(A80,#REF!,19,FALSE),0)</f>
        <v>0</v>
      </c>
      <c r="S80" s="66">
        <f t="shared" si="7"/>
        <v>46917.615000000005</v>
      </c>
    </row>
    <row r="81" spans="1:19" hidden="1" x14ac:dyDescent="0.25">
      <c r="A81" s="51">
        <v>4188</v>
      </c>
      <c r="B81" s="52" t="s">
        <v>161</v>
      </c>
      <c r="C81" s="53">
        <v>45293</v>
      </c>
      <c r="D81" s="54">
        <v>0</v>
      </c>
      <c r="E81" s="59"/>
      <c r="F81" s="55">
        <v>638132.69999999995</v>
      </c>
      <c r="G81" s="55">
        <v>695324.20000000007</v>
      </c>
      <c r="H81" s="55">
        <v>770754.96000000008</v>
      </c>
      <c r="I81" s="55">
        <v>868234.65</v>
      </c>
      <c r="J81" s="55">
        <v>413035.49</v>
      </c>
      <c r="K81" s="56">
        <v>868234.65</v>
      </c>
      <c r="L81" s="56">
        <v>181</v>
      </c>
      <c r="M81" s="57">
        <v>181</v>
      </c>
      <c r="N81" s="58">
        <v>427039.32513586956</v>
      </c>
      <c r="O81" s="1">
        <f t="shared" si="5"/>
        <v>427039.32513586956</v>
      </c>
      <c r="P81" s="1">
        <f t="shared" si="6"/>
        <v>434117.32499999995</v>
      </c>
      <c r="R81" s="1">
        <f>IFERROR(VLOOKUP(A81,#REF!,19,FALSE),0)</f>
        <v>0</v>
      </c>
      <c r="S81" s="66">
        <f t="shared" si="7"/>
        <v>434117.32499999995</v>
      </c>
    </row>
    <row r="82" spans="1:19" hidden="1" x14ac:dyDescent="0.25">
      <c r="A82" s="51">
        <v>4286</v>
      </c>
      <c r="B82" s="52" t="s">
        <v>634</v>
      </c>
      <c r="C82" s="53">
        <v>45393</v>
      </c>
      <c r="D82" s="54">
        <v>0</v>
      </c>
      <c r="E82" s="59"/>
      <c r="F82" s="59"/>
      <c r="G82" s="59"/>
      <c r="H82" s="55">
        <v>564859.13</v>
      </c>
      <c r="I82" s="55">
        <v>1033652.03</v>
      </c>
      <c r="J82" s="55">
        <v>358188.37</v>
      </c>
      <c r="K82" s="56">
        <v>1033652.03</v>
      </c>
      <c r="L82" s="56">
        <v>81</v>
      </c>
      <c r="M82" s="57">
        <v>81</v>
      </c>
      <c r="N82" s="58">
        <v>227515.80008152177</v>
      </c>
      <c r="O82" s="1">
        <f t="shared" si="5"/>
        <v>227515.80008152177</v>
      </c>
      <c r="P82" s="1">
        <f t="shared" si="6"/>
        <v>231286.78019337016</v>
      </c>
      <c r="R82" s="1">
        <f>IFERROR(VLOOKUP(A82,#REF!,19,FALSE),0)</f>
        <v>0</v>
      </c>
      <c r="S82" s="66">
        <f t="shared" si="7"/>
        <v>231286.78019337016</v>
      </c>
    </row>
    <row r="83" spans="1:19" hidden="1" x14ac:dyDescent="0.25">
      <c r="A83" s="51">
        <v>4340</v>
      </c>
      <c r="B83" s="52" t="s">
        <v>163</v>
      </c>
      <c r="C83" s="53">
        <v>44531</v>
      </c>
      <c r="D83" s="54">
        <v>0</v>
      </c>
      <c r="E83" s="55">
        <v>542093.69999999995</v>
      </c>
      <c r="F83" s="55">
        <v>423444.6</v>
      </c>
      <c r="G83" s="55">
        <v>620336</v>
      </c>
      <c r="H83" s="55">
        <v>633754.1</v>
      </c>
      <c r="I83" s="55">
        <v>778384.4</v>
      </c>
      <c r="J83" s="55">
        <v>379948.6</v>
      </c>
      <c r="K83" s="56">
        <v>778384.4</v>
      </c>
      <c r="L83" s="56">
        <v>943</v>
      </c>
      <c r="M83" s="57">
        <v>181</v>
      </c>
      <c r="N83" s="58">
        <v>382846.67500000005</v>
      </c>
      <c r="O83" s="1">
        <f t="shared" si="5"/>
        <v>382846.67500000005</v>
      </c>
      <c r="P83" s="1">
        <f t="shared" si="6"/>
        <v>389192.2</v>
      </c>
      <c r="R83" s="1">
        <f>IFERROR(VLOOKUP(A83,#REF!,19,FALSE),0)</f>
        <v>0</v>
      </c>
      <c r="S83" s="66">
        <f t="shared" si="7"/>
        <v>389192.2</v>
      </c>
    </row>
    <row r="84" spans="1:19" hidden="1" x14ac:dyDescent="0.25">
      <c r="A84" s="51">
        <v>4375</v>
      </c>
      <c r="B84" s="52" t="s">
        <v>165</v>
      </c>
      <c r="C84" s="53">
        <v>45261</v>
      </c>
      <c r="D84" s="54">
        <v>0</v>
      </c>
      <c r="E84" s="55">
        <v>542093.69999999995</v>
      </c>
      <c r="F84" s="55">
        <v>522479.1</v>
      </c>
      <c r="G84" s="55">
        <v>560713.6</v>
      </c>
      <c r="H84" s="55">
        <v>619091</v>
      </c>
      <c r="I84" s="55">
        <v>867429.8</v>
      </c>
      <c r="J84" s="55">
        <v>415357.1</v>
      </c>
      <c r="K84" s="56">
        <v>867429.8</v>
      </c>
      <c r="L84" s="56">
        <v>213</v>
      </c>
      <c r="M84" s="57">
        <v>181</v>
      </c>
      <c r="N84" s="58">
        <v>426643.46141304349</v>
      </c>
      <c r="O84" s="1">
        <f t="shared" si="5"/>
        <v>426643.46141304349</v>
      </c>
      <c r="P84" s="1">
        <f t="shared" si="6"/>
        <v>433714.9</v>
      </c>
      <c r="R84" s="1">
        <f>IFERROR(VLOOKUP(A84,#REF!,19,FALSE),0)</f>
        <v>0</v>
      </c>
      <c r="S84" s="66">
        <f t="shared" si="7"/>
        <v>433714.9</v>
      </c>
    </row>
    <row r="85" spans="1:19" hidden="1" x14ac:dyDescent="0.25">
      <c r="A85" s="51">
        <v>4462</v>
      </c>
      <c r="B85" s="52" t="s">
        <v>167</v>
      </c>
      <c r="C85" s="53">
        <v>45261</v>
      </c>
      <c r="D85" s="54">
        <v>0</v>
      </c>
      <c r="E85" s="55">
        <v>311718.3</v>
      </c>
      <c r="F85" s="55">
        <v>523632.9</v>
      </c>
      <c r="G85" s="55">
        <v>607403.19999999995</v>
      </c>
      <c r="H85" s="55">
        <v>633754.1</v>
      </c>
      <c r="I85" s="55">
        <v>797525</v>
      </c>
      <c r="J85" s="55">
        <v>322679.2</v>
      </c>
      <c r="K85" s="56">
        <v>797525</v>
      </c>
      <c r="L85" s="56">
        <v>213</v>
      </c>
      <c r="M85" s="57">
        <v>181</v>
      </c>
      <c r="N85" s="58">
        <v>392260.9375</v>
      </c>
      <c r="O85" s="1">
        <f t="shared" si="5"/>
        <v>392260.9375</v>
      </c>
      <c r="P85" s="1">
        <f t="shared" si="6"/>
        <v>398762.49999999994</v>
      </c>
      <c r="R85" s="1">
        <f>IFERROR(VLOOKUP(A85,#REF!,19,FALSE),0)</f>
        <v>0</v>
      </c>
      <c r="S85" s="66">
        <f t="shared" si="7"/>
        <v>398762.49999999994</v>
      </c>
    </row>
    <row r="86" spans="1:19" hidden="1" x14ac:dyDescent="0.25">
      <c r="A86" s="51">
        <v>4537</v>
      </c>
      <c r="B86" s="52" t="s">
        <v>645</v>
      </c>
      <c r="C86" s="53">
        <v>45406</v>
      </c>
      <c r="D86" s="54">
        <v>0</v>
      </c>
      <c r="E86" s="59"/>
      <c r="F86" s="59"/>
      <c r="G86" s="60">
        <v>0</v>
      </c>
      <c r="H86" s="55">
        <v>408100.37</v>
      </c>
      <c r="I86" s="55">
        <v>1612239.4</v>
      </c>
      <c r="J86" s="55">
        <v>894046.15</v>
      </c>
      <c r="K86" s="56">
        <v>1612239.4</v>
      </c>
      <c r="L86" s="56">
        <v>68</v>
      </c>
      <c r="M86" s="57">
        <v>68</v>
      </c>
      <c r="N86" s="58">
        <v>297913.80217391305</v>
      </c>
      <c r="O86" s="1">
        <f t="shared" si="5"/>
        <v>297913.80217391305</v>
      </c>
      <c r="P86" s="1">
        <f t="shared" si="6"/>
        <v>302851.59999999998</v>
      </c>
      <c r="R86" s="1">
        <f>IFERROR(VLOOKUP(A86,#REF!,19,FALSE),0)</f>
        <v>0</v>
      </c>
      <c r="S86" s="66">
        <f t="shared" si="7"/>
        <v>302851.59999999998</v>
      </c>
    </row>
    <row r="87" spans="1:19" hidden="1" x14ac:dyDescent="0.25">
      <c r="A87" s="51">
        <v>4553</v>
      </c>
      <c r="B87" s="52" t="s">
        <v>169</v>
      </c>
      <c r="C87" s="53">
        <v>45261</v>
      </c>
      <c r="D87" s="54">
        <v>0</v>
      </c>
      <c r="E87" s="55">
        <v>652317.9</v>
      </c>
      <c r="F87" s="55">
        <v>497095.5</v>
      </c>
      <c r="G87" s="55">
        <v>569481.6</v>
      </c>
      <c r="H87" s="55">
        <v>684814.47</v>
      </c>
      <c r="I87" s="55">
        <v>909991.5</v>
      </c>
      <c r="J87" s="55">
        <v>347927</v>
      </c>
      <c r="K87" s="56">
        <v>909991.5</v>
      </c>
      <c r="L87" s="56">
        <v>213</v>
      </c>
      <c r="M87" s="57">
        <v>181</v>
      </c>
      <c r="N87" s="58">
        <v>447577.3410326087</v>
      </c>
      <c r="O87" s="1">
        <f t="shared" si="5"/>
        <v>447577.3410326087</v>
      </c>
      <c r="P87" s="1">
        <f t="shared" si="6"/>
        <v>454995.75</v>
      </c>
      <c r="R87" s="1">
        <f>IFERROR(VLOOKUP(A87,#REF!,19,FALSE),0)</f>
        <v>0</v>
      </c>
      <c r="S87" s="66">
        <f t="shared" si="7"/>
        <v>454995.75</v>
      </c>
    </row>
    <row r="88" spans="1:19" s="18" customFormat="1" hidden="1" x14ac:dyDescent="0.25">
      <c r="A88" s="67">
        <v>4557</v>
      </c>
      <c r="B88" s="68" t="s">
        <v>526</v>
      </c>
      <c r="C88" s="69">
        <v>45345</v>
      </c>
      <c r="D88" s="69">
        <v>0</v>
      </c>
      <c r="E88" s="70"/>
      <c r="F88" s="70">
        <v>159886.19</v>
      </c>
      <c r="G88" s="70">
        <v>891752.62</v>
      </c>
      <c r="H88" s="70">
        <v>1094900.73</v>
      </c>
      <c r="I88" s="70">
        <v>1690289.03</v>
      </c>
      <c r="J88" s="70">
        <v>340787.62</v>
      </c>
      <c r="K88" s="70">
        <v>1690289.03</v>
      </c>
      <c r="L88" s="70">
        <v>129</v>
      </c>
      <c r="M88" s="71">
        <v>129</v>
      </c>
      <c r="N88" s="72">
        <v>592519.79584239132</v>
      </c>
      <c r="O88" s="3">
        <f t="shared" si="5"/>
        <v>592519.79584239132</v>
      </c>
      <c r="P88" s="3">
        <f t="shared" si="6"/>
        <v>602340.56593922654</v>
      </c>
      <c r="R88" s="3">
        <f>IFERROR(VLOOKUP(A88,#REF!,19,FALSE),0)</f>
        <v>0</v>
      </c>
      <c r="S88" s="73">
        <f t="shared" si="7"/>
        <v>602340.56593922654</v>
      </c>
    </row>
    <row r="89" spans="1:19" hidden="1" x14ac:dyDescent="0.25">
      <c r="A89" s="51">
        <v>4584</v>
      </c>
      <c r="B89" s="52" t="s">
        <v>684</v>
      </c>
      <c r="C89" s="53">
        <v>45414</v>
      </c>
      <c r="D89" s="54">
        <v>0</v>
      </c>
      <c r="E89" s="59"/>
      <c r="F89" s="59"/>
      <c r="G89" s="59"/>
      <c r="H89" s="59"/>
      <c r="I89" s="55">
        <v>815245.77999999991</v>
      </c>
      <c r="J89" s="55">
        <v>453185.04</v>
      </c>
      <c r="K89" s="56">
        <v>815245.77999999991</v>
      </c>
      <c r="L89" s="56">
        <v>60</v>
      </c>
      <c r="M89" s="57">
        <v>60</v>
      </c>
      <c r="N89" s="58">
        <v>132920.50760869563</v>
      </c>
      <c r="O89" s="1">
        <f t="shared" si="5"/>
        <v>132920.50760869563</v>
      </c>
      <c r="P89" s="1">
        <f t="shared" si="6"/>
        <v>135123.60994475137</v>
      </c>
      <c r="R89" s="1">
        <f>IFERROR(VLOOKUP(A89,#REF!,19,FALSE),0)</f>
        <v>0</v>
      </c>
      <c r="S89" s="66">
        <f t="shared" si="7"/>
        <v>135123.60994475137</v>
      </c>
    </row>
    <row r="90" spans="1:19" hidden="1" x14ac:dyDescent="0.25">
      <c r="A90" s="51">
        <v>4645</v>
      </c>
      <c r="B90" s="52" t="s">
        <v>171</v>
      </c>
      <c r="C90" s="53">
        <v>45418</v>
      </c>
      <c r="D90" s="54">
        <v>0</v>
      </c>
      <c r="E90" s="59"/>
      <c r="F90" s="59"/>
      <c r="G90" s="59"/>
      <c r="H90" s="59"/>
      <c r="I90" s="55">
        <v>742498.78</v>
      </c>
      <c r="J90" s="55">
        <v>416814.08999999997</v>
      </c>
      <c r="K90" s="56">
        <v>742498.78</v>
      </c>
      <c r="L90" s="56">
        <v>56</v>
      </c>
      <c r="M90" s="57">
        <v>56</v>
      </c>
      <c r="N90" s="58">
        <v>112988.9447826087</v>
      </c>
      <c r="O90" s="1">
        <f t="shared" si="5"/>
        <v>112988.9447826087</v>
      </c>
      <c r="P90" s="1">
        <f t="shared" si="6"/>
        <v>114861.68972375691</v>
      </c>
      <c r="R90" s="1">
        <f>IFERROR(VLOOKUP(A90,#REF!,19,FALSE),0)</f>
        <v>0</v>
      </c>
      <c r="S90" s="66">
        <f t="shared" si="7"/>
        <v>114861.68972375691</v>
      </c>
    </row>
    <row r="91" spans="1:19" hidden="1" x14ac:dyDescent="0.25">
      <c r="A91" s="51">
        <v>4647</v>
      </c>
      <c r="B91" s="52" t="s">
        <v>172</v>
      </c>
      <c r="C91" s="53">
        <v>43284</v>
      </c>
      <c r="D91" s="54">
        <v>0</v>
      </c>
      <c r="E91" s="55">
        <v>98400</v>
      </c>
      <c r="F91" s="55">
        <v>90000</v>
      </c>
      <c r="G91" s="55">
        <v>115200</v>
      </c>
      <c r="H91" s="55">
        <v>408533.33</v>
      </c>
      <c r="I91" s="55">
        <v>500000</v>
      </c>
      <c r="J91" s="55">
        <v>0</v>
      </c>
      <c r="K91" s="56">
        <v>500000</v>
      </c>
      <c r="L91" s="56">
        <v>2190</v>
      </c>
      <c r="M91" s="57">
        <v>181</v>
      </c>
      <c r="N91" s="58">
        <v>245923.91304347824</v>
      </c>
      <c r="O91" s="1">
        <f t="shared" si="5"/>
        <v>245923.91304347824</v>
      </c>
      <c r="P91" s="1">
        <f t="shared" si="6"/>
        <v>250000.00000000003</v>
      </c>
      <c r="R91" s="1">
        <f>IFERROR(VLOOKUP(A91,#REF!,19,FALSE),0)</f>
        <v>0</v>
      </c>
      <c r="S91" s="66">
        <f t="shared" si="7"/>
        <v>250000.00000000003</v>
      </c>
    </row>
    <row r="92" spans="1:19" hidden="1" x14ac:dyDescent="0.25">
      <c r="A92" s="51">
        <v>4656</v>
      </c>
      <c r="B92" s="52" t="s">
        <v>646</v>
      </c>
      <c r="C92" s="53">
        <v>45398</v>
      </c>
      <c r="D92" s="54">
        <v>0</v>
      </c>
      <c r="E92" s="59"/>
      <c r="F92" s="59"/>
      <c r="G92" s="59"/>
      <c r="H92" s="55">
        <v>366353.4</v>
      </c>
      <c r="I92" s="55">
        <v>810285.4</v>
      </c>
      <c r="J92" s="55">
        <v>357779.8</v>
      </c>
      <c r="K92" s="56">
        <v>810285.4</v>
      </c>
      <c r="L92" s="56">
        <v>76</v>
      </c>
      <c r="M92" s="57">
        <v>76</v>
      </c>
      <c r="N92" s="58">
        <v>167341.55000000002</v>
      </c>
      <c r="O92" s="1">
        <f t="shared" si="5"/>
        <v>167341.55000000002</v>
      </c>
      <c r="P92" s="1">
        <f t="shared" si="6"/>
        <v>170115.16685082874</v>
      </c>
      <c r="R92" s="1">
        <f>IFERROR(VLOOKUP(A92,#REF!,19,FALSE),0)</f>
        <v>0</v>
      </c>
      <c r="S92" s="66">
        <f t="shared" si="7"/>
        <v>170115.16685082874</v>
      </c>
    </row>
    <row r="93" spans="1:19" hidden="1" x14ac:dyDescent="0.25">
      <c r="A93" s="51">
        <v>4687</v>
      </c>
      <c r="B93" s="52" t="s">
        <v>174</v>
      </c>
      <c r="C93" s="53">
        <v>44896</v>
      </c>
      <c r="D93" s="54">
        <v>0</v>
      </c>
      <c r="E93" s="55">
        <v>542093.69999999995</v>
      </c>
      <c r="F93" s="55">
        <v>477096.3</v>
      </c>
      <c r="G93" s="55">
        <v>668340.80000000005</v>
      </c>
      <c r="H93" s="55">
        <v>650997.19999999995</v>
      </c>
      <c r="I93" s="55">
        <v>797525</v>
      </c>
      <c r="J93" s="55">
        <v>379948.6</v>
      </c>
      <c r="K93" s="56">
        <v>797525</v>
      </c>
      <c r="L93" s="56">
        <v>578</v>
      </c>
      <c r="M93" s="57">
        <v>181</v>
      </c>
      <c r="N93" s="58">
        <v>392260.9375</v>
      </c>
      <c r="O93" s="1">
        <f t="shared" si="5"/>
        <v>392260.9375</v>
      </c>
      <c r="P93" s="1">
        <f t="shared" si="6"/>
        <v>398762.49999999994</v>
      </c>
      <c r="R93" s="1">
        <f>IFERROR(VLOOKUP(A93,#REF!,19,FALSE),0)</f>
        <v>0</v>
      </c>
      <c r="S93" s="66">
        <f t="shared" si="7"/>
        <v>398762.49999999994</v>
      </c>
    </row>
    <row r="94" spans="1:19" hidden="1" x14ac:dyDescent="0.25">
      <c r="A94" s="51">
        <v>4870</v>
      </c>
      <c r="B94" s="52" t="s">
        <v>635</v>
      </c>
      <c r="C94" s="53">
        <v>45390</v>
      </c>
      <c r="D94" s="54">
        <v>0</v>
      </c>
      <c r="E94" s="59"/>
      <c r="F94" s="59"/>
      <c r="G94" s="59"/>
      <c r="H94" s="55">
        <v>447301.5</v>
      </c>
      <c r="I94" s="55">
        <v>656328.4</v>
      </c>
      <c r="J94" s="55">
        <v>298047.2</v>
      </c>
      <c r="K94" s="56">
        <v>656328.4</v>
      </c>
      <c r="L94" s="56">
        <v>84</v>
      </c>
      <c r="M94" s="57">
        <v>84</v>
      </c>
      <c r="N94" s="58">
        <v>149814.09130434782</v>
      </c>
      <c r="O94" s="1">
        <f t="shared" si="5"/>
        <v>149814.09130434782</v>
      </c>
      <c r="P94" s="1">
        <f t="shared" si="6"/>
        <v>152297.19779005527</v>
      </c>
      <c r="R94" s="1">
        <f>IFERROR(VLOOKUP(A94,#REF!,19,FALSE),0)</f>
        <v>0</v>
      </c>
      <c r="S94" s="66">
        <f t="shared" si="7"/>
        <v>152297.19779005527</v>
      </c>
    </row>
    <row r="95" spans="1:19" hidden="1" x14ac:dyDescent="0.25">
      <c r="A95" s="51">
        <v>4879</v>
      </c>
      <c r="B95" s="52" t="s">
        <v>176</v>
      </c>
      <c r="C95" s="53">
        <v>45399</v>
      </c>
      <c r="D95" s="54">
        <v>0</v>
      </c>
      <c r="E95" s="59"/>
      <c r="F95" s="59"/>
      <c r="G95" s="59"/>
      <c r="H95" s="55">
        <v>0</v>
      </c>
      <c r="I95" s="55">
        <v>664933.1</v>
      </c>
      <c r="J95" s="55">
        <v>453185.04</v>
      </c>
      <c r="K95" s="56">
        <v>664933.1</v>
      </c>
      <c r="L95" s="56">
        <v>75</v>
      </c>
      <c r="M95" s="57">
        <v>75</v>
      </c>
      <c r="N95" s="58">
        <v>135516.25679347824</v>
      </c>
      <c r="O95" s="1">
        <f t="shared" si="5"/>
        <v>135516.25679347824</v>
      </c>
      <c r="P95" s="1">
        <f t="shared" si="6"/>
        <v>137762.38259668509</v>
      </c>
      <c r="R95" s="1">
        <f>IFERROR(VLOOKUP(A95,#REF!,19,FALSE),0)</f>
        <v>0</v>
      </c>
      <c r="S95" s="66">
        <f t="shared" si="7"/>
        <v>137762.38259668509</v>
      </c>
    </row>
    <row r="96" spans="1:19" hidden="1" x14ac:dyDescent="0.25">
      <c r="A96" s="51">
        <v>4951</v>
      </c>
      <c r="B96" s="52" t="s">
        <v>178</v>
      </c>
      <c r="C96" s="53">
        <v>45261</v>
      </c>
      <c r="D96" s="54">
        <v>0</v>
      </c>
      <c r="E96" s="55">
        <v>328640.7</v>
      </c>
      <c r="F96" s="55">
        <v>528055.80000000005</v>
      </c>
      <c r="G96" s="55">
        <v>637652.80000000005</v>
      </c>
      <c r="H96" s="55">
        <v>667534.19999999995</v>
      </c>
      <c r="I96" s="55">
        <v>785319.4</v>
      </c>
      <c r="J96" s="55">
        <v>352237.6</v>
      </c>
      <c r="K96" s="56">
        <v>785319.4</v>
      </c>
      <c r="L96" s="56">
        <v>213</v>
      </c>
      <c r="M96" s="57">
        <v>181</v>
      </c>
      <c r="N96" s="58">
        <v>386257.63967391307</v>
      </c>
      <c r="O96" s="1">
        <f t="shared" si="5"/>
        <v>386257.63967391307</v>
      </c>
      <c r="P96" s="1">
        <f t="shared" si="6"/>
        <v>392659.69999999995</v>
      </c>
      <c r="R96" s="1">
        <f>IFERROR(VLOOKUP(A96,#REF!,19,FALSE),0)</f>
        <v>0</v>
      </c>
      <c r="S96" s="66">
        <f t="shared" si="7"/>
        <v>392659.69999999995</v>
      </c>
    </row>
    <row r="97" spans="1:19" hidden="1" x14ac:dyDescent="0.25">
      <c r="A97" s="51">
        <v>4978</v>
      </c>
      <c r="B97" s="52" t="s">
        <v>180</v>
      </c>
      <c r="C97" s="53">
        <v>45180</v>
      </c>
      <c r="D97" s="54">
        <v>0</v>
      </c>
      <c r="E97" s="55">
        <v>528632.69999999995</v>
      </c>
      <c r="F97" s="55">
        <v>464212.2</v>
      </c>
      <c r="G97" s="55">
        <v>597758.4</v>
      </c>
      <c r="H97" s="55">
        <v>662492.6</v>
      </c>
      <c r="I97" s="55">
        <v>810285.4</v>
      </c>
      <c r="J97" s="55">
        <v>401193.7</v>
      </c>
      <c r="K97" s="56">
        <v>810285.4</v>
      </c>
      <c r="L97" s="56">
        <v>294</v>
      </c>
      <c r="M97" s="57">
        <v>181</v>
      </c>
      <c r="N97" s="58">
        <v>398537.11250000005</v>
      </c>
      <c r="O97" s="1">
        <f t="shared" si="5"/>
        <v>398537.11250000005</v>
      </c>
      <c r="P97" s="1">
        <f t="shared" si="6"/>
        <v>405142.7</v>
      </c>
      <c r="R97" s="1">
        <f>IFERROR(VLOOKUP(A97,#REF!,19,FALSE),0)</f>
        <v>0</v>
      </c>
      <c r="S97" s="66">
        <f t="shared" si="7"/>
        <v>405142.7</v>
      </c>
    </row>
    <row r="98" spans="1:19" hidden="1" x14ac:dyDescent="0.25">
      <c r="A98" s="51">
        <v>4997</v>
      </c>
      <c r="B98" s="52" t="s">
        <v>182</v>
      </c>
      <c r="C98" s="53">
        <v>45110</v>
      </c>
      <c r="D98" s="54">
        <v>0</v>
      </c>
      <c r="E98" s="55">
        <v>507479.7</v>
      </c>
      <c r="F98" s="55">
        <v>462481.5</v>
      </c>
      <c r="G98" s="55">
        <v>552822.4</v>
      </c>
      <c r="H98" s="55">
        <v>595480.69999999995</v>
      </c>
      <c r="I98" s="55">
        <v>760908.2</v>
      </c>
      <c r="J98" s="55">
        <v>352237.6</v>
      </c>
      <c r="K98" s="56">
        <v>760908.2</v>
      </c>
      <c r="L98" s="56">
        <v>364</v>
      </c>
      <c r="M98" s="57">
        <v>181</v>
      </c>
      <c r="N98" s="58">
        <v>374251.04402173916</v>
      </c>
      <c r="O98" s="1">
        <f t="shared" ref="O98:O114" si="8">+K98/2/184*M98</f>
        <v>374251.04402173916</v>
      </c>
      <c r="P98" s="1">
        <f t="shared" ref="P98:P114" si="9">+K98/2/181*M98</f>
        <v>380454.1</v>
      </c>
      <c r="R98" s="1">
        <f>IFERROR(VLOOKUP(A98,#REF!,19,FALSE),0)</f>
        <v>0</v>
      </c>
      <c r="S98" s="66">
        <f t="shared" si="7"/>
        <v>380454.1</v>
      </c>
    </row>
    <row r="99" spans="1:19" hidden="1" x14ac:dyDescent="0.25">
      <c r="A99" s="51">
        <v>5007</v>
      </c>
      <c r="B99" s="52" t="s">
        <v>184</v>
      </c>
      <c r="C99" s="53">
        <v>45002</v>
      </c>
      <c r="D99" s="54">
        <v>0</v>
      </c>
      <c r="E99" s="55">
        <v>551324.1</v>
      </c>
      <c r="F99" s="55">
        <v>528825</v>
      </c>
      <c r="G99" s="55">
        <v>604180.85</v>
      </c>
      <c r="H99" s="55">
        <v>1108965.99</v>
      </c>
      <c r="I99" s="55">
        <v>1516322.48</v>
      </c>
      <c r="J99" s="55">
        <v>761794.73</v>
      </c>
      <c r="K99" s="56">
        <v>1516322.48</v>
      </c>
      <c r="L99" s="56">
        <v>472</v>
      </c>
      <c r="M99" s="57">
        <v>181</v>
      </c>
      <c r="N99" s="58">
        <v>745799.91543478263</v>
      </c>
      <c r="O99" s="1">
        <f t="shared" si="8"/>
        <v>745799.91543478263</v>
      </c>
      <c r="P99" s="1">
        <f t="shared" si="9"/>
        <v>758161.24</v>
      </c>
      <c r="R99" s="1">
        <f>IFERROR(VLOOKUP(A99,#REF!,19,FALSE),0)</f>
        <v>0</v>
      </c>
      <c r="S99" s="66">
        <f t="shared" si="7"/>
        <v>758161.24</v>
      </c>
    </row>
    <row r="100" spans="1:19" hidden="1" x14ac:dyDescent="0.25">
      <c r="A100" s="51">
        <v>5012</v>
      </c>
      <c r="B100" s="52" t="s">
        <v>186</v>
      </c>
      <c r="C100" s="53">
        <v>45261</v>
      </c>
      <c r="D100" s="54">
        <v>0</v>
      </c>
      <c r="E100" s="55">
        <v>527959.65</v>
      </c>
      <c r="F100" s="55">
        <v>528825</v>
      </c>
      <c r="G100" s="55">
        <v>606088</v>
      </c>
      <c r="H100" s="55">
        <v>616656.5</v>
      </c>
      <c r="I100" s="55">
        <v>771172</v>
      </c>
      <c r="J100" s="55">
        <v>127778.5</v>
      </c>
      <c r="K100" s="56">
        <v>771172</v>
      </c>
      <c r="L100" s="56">
        <v>213</v>
      </c>
      <c r="M100" s="57">
        <v>181</v>
      </c>
      <c r="N100" s="58">
        <v>379299.27173913037</v>
      </c>
      <c r="O100" s="1">
        <f t="shared" si="8"/>
        <v>379299.27173913037</v>
      </c>
      <c r="P100" s="1">
        <f t="shared" si="9"/>
        <v>385586</v>
      </c>
      <c r="R100" s="1">
        <f>IFERROR(VLOOKUP(A100,#REF!,19,FALSE),0)</f>
        <v>0</v>
      </c>
      <c r="S100" s="66">
        <f t="shared" si="7"/>
        <v>385586</v>
      </c>
    </row>
    <row r="101" spans="1:19" x14ac:dyDescent="0.25">
      <c r="A101" s="83">
        <v>5028</v>
      </c>
      <c r="B101" s="52" t="s">
        <v>188</v>
      </c>
      <c r="C101" s="53">
        <v>44896</v>
      </c>
      <c r="D101" s="54">
        <v>0</v>
      </c>
      <c r="E101" s="55">
        <v>507479.7</v>
      </c>
      <c r="F101" s="55">
        <v>462481.5</v>
      </c>
      <c r="G101" s="84">
        <v>552822.4</v>
      </c>
      <c r="H101" s="84">
        <v>591535.1</v>
      </c>
      <c r="I101" s="84">
        <v>760908.2</v>
      </c>
      <c r="J101" s="55">
        <v>352237.6</v>
      </c>
      <c r="K101" s="56">
        <v>760908.2</v>
      </c>
      <c r="L101" s="56">
        <v>578</v>
      </c>
      <c r="M101" s="57">
        <v>181</v>
      </c>
      <c r="N101" s="58">
        <v>374251.04402173916</v>
      </c>
      <c r="O101" s="1">
        <f t="shared" si="8"/>
        <v>374251.04402173916</v>
      </c>
      <c r="P101" s="1">
        <f t="shared" si="9"/>
        <v>380454.1</v>
      </c>
      <c r="R101" s="1">
        <f>IFERROR(VLOOKUP(A101,#REF!,19,FALSE),0)</f>
        <v>0</v>
      </c>
      <c r="S101" s="66">
        <f t="shared" si="7"/>
        <v>380454.1</v>
      </c>
    </row>
    <row r="102" spans="1:19" hidden="1" x14ac:dyDescent="0.25">
      <c r="A102" s="51">
        <v>5044</v>
      </c>
      <c r="B102" s="52" t="s">
        <v>190</v>
      </c>
      <c r="C102" s="53">
        <v>45261</v>
      </c>
      <c r="D102" s="54">
        <v>0</v>
      </c>
      <c r="E102" s="55">
        <v>457788.6</v>
      </c>
      <c r="F102" s="55">
        <v>423747</v>
      </c>
      <c r="G102" s="55">
        <v>504845.8</v>
      </c>
      <c r="H102" s="55">
        <v>534662.9</v>
      </c>
      <c r="I102" s="55">
        <v>691171.6</v>
      </c>
      <c r="J102" s="55">
        <v>323929.90000000002</v>
      </c>
      <c r="K102" s="56">
        <v>691171.6</v>
      </c>
      <c r="L102" s="56">
        <v>213</v>
      </c>
      <c r="M102" s="57">
        <v>181</v>
      </c>
      <c r="N102" s="58">
        <v>339951.24891304347</v>
      </c>
      <c r="O102" s="1">
        <f t="shared" si="8"/>
        <v>339951.24891304347</v>
      </c>
      <c r="P102" s="1">
        <f t="shared" si="9"/>
        <v>345585.8</v>
      </c>
      <c r="R102" s="1">
        <f>IFERROR(VLOOKUP(A102,#REF!,19,FALSE),0)</f>
        <v>0</v>
      </c>
      <c r="S102" s="66">
        <f t="shared" si="7"/>
        <v>345585.8</v>
      </c>
    </row>
    <row r="103" spans="1:19" hidden="1" x14ac:dyDescent="0.25">
      <c r="A103" s="51">
        <v>5077</v>
      </c>
      <c r="B103" s="52" t="s">
        <v>192</v>
      </c>
      <c r="C103" s="53">
        <v>45261</v>
      </c>
      <c r="D103" s="54">
        <v>0</v>
      </c>
      <c r="E103" s="55">
        <v>462043.8</v>
      </c>
      <c r="F103" s="55">
        <v>264265.65000000002</v>
      </c>
      <c r="G103" s="55">
        <v>540415.4</v>
      </c>
      <c r="H103" s="55">
        <v>565536.5</v>
      </c>
      <c r="I103" s="55">
        <v>719821.2</v>
      </c>
      <c r="J103" s="55">
        <v>342667.3</v>
      </c>
      <c r="K103" s="56">
        <v>719821.2</v>
      </c>
      <c r="L103" s="56">
        <v>213</v>
      </c>
      <c r="M103" s="57">
        <v>181</v>
      </c>
      <c r="N103" s="58">
        <v>354042.49239130435</v>
      </c>
      <c r="O103" s="1">
        <f t="shared" si="8"/>
        <v>354042.49239130435</v>
      </c>
      <c r="P103" s="1">
        <f t="shared" si="9"/>
        <v>359910.6</v>
      </c>
      <c r="R103" s="1">
        <f>IFERROR(VLOOKUP(A103,#REF!,19,FALSE),0)</f>
        <v>0</v>
      </c>
      <c r="S103" s="66">
        <f t="shared" si="7"/>
        <v>359910.6</v>
      </c>
    </row>
    <row r="104" spans="1:19" hidden="1" x14ac:dyDescent="0.25">
      <c r="A104" s="51">
        <v>5093</v>
      </c>
      <c r="B104" s="52" t="s">
        <v>687</v>
      </c>
      <c r="C104" s="53">
        <v>45418</v>
      </c>
      <c r="D104" s="54">
        <v>0</v>
      </c>
      <c r="E104" s="59"/>
      <c r="F104" s="59"/>
      <c r="G104" s="59"/>
      <c r="H104" s="59"/>
      <c r="I104" s="55">
        <v>582200.80000000005</v>
      </c>
      <c r="J104" s="55">
        <v>342667.3</v>
      </c>
      <c r="K104" s="56">
        <v>582200.80000000005</v>
      </c>
      <c r="L104" s="56">
        <v>56</v>
      </c>
      <c r="M104" s="57">
        <v>56</v>
      </c>
      <c r="N104" s="58">
        <v>88595.773913043478</v>
      </c>
      <c r="O104" s="1">
        <f t="shared" si="8"/>
        <v>88595.773913043478</v>
      </c>
      <c r="P104" s="1">
        <f t="shared" si="9"/>
        <v>90064.212154696143</v>
      </c>
      <c r="R104" s="1">
        <f>IFERROR(VLOOKUP(A104,#REF!,19,FALSE),0)</f>
        <v>0</v>
      </c>
      <c r="S104" s="66">
        <f t="shared" si="7"/>
        <v>90064.212154696143</v>
      </c>
    </row>
    <row r="105" spans="1:19" hidden="1" x14ac:dyDescent="0.25">
      <c r="A105" s="51">
        <v>5094</v>
      </c>
      <c r="B105" s="52" t="s">
        <v>1450</v>
      </c>
      <c r="C105" s="53">
        <v>45446</v>
      </c>
      <c r="D105" s="54">
        <v>0</v>
      </c>
      <c r="E105" s="59"/>
      <c r="F105" s="59"/>
      <c r="G105" s="59"/>
      <c r="H105" s="59"/>
      <c r="I105" s="59"/>
      <c r="J105" s="55">
        <v>379948.6</v>
      </c>
      <c r="K105" s="56">
        <v>379948.6</v>
      </c>
      <c r="L105" s="56">
        <v>28</v>
      </c>
      <c r="M105" s="57">
        <v>28</v>
      </c>
      <c r="N105" s="58">
        <v>28909.132608695647</v>
      </c>
      <c r="O105" s="1">
        <f t="shared" si="8"/>
        <v>28909.132608695647</v>
      </c>
      <c r="P105" s="1">
        <f t="shared" si="9"/>
        <v>29388.289502762429</v>
      </c>
      <c r="R105" s="1">
        <f>IFERROR(VLOOKUP(A105,#REF!,19,FALSE),0)</f>
        <v>0</v>
      </c>
      <c r="S105" s="66">
        <f t="shared" si="7"/>
        <v>29388.289502762429</v>
      </c>
    </row>
    <row r="106" spans="1:19" hidden="1" x14ac:dyDescent="0.25">
      <c r="A106" s="51">
        <v>5156</v>
      </c>
      <c r="B106" s="52" t="s">
        <v>194</v>
      </c>
      <c r="C106" s="53">
        <v>42476</v>
      </c>
      <c r="D106" s="54">
        <v>0</v>
      </c>
      <c r="E106" s="55">
        <v>630215.30000000005</v>
      </c>
      <c r="F106" s="55">
        <v>630215.30000000005</v>
      </c>
      <c r="G106" s="55">
        <v>718445.2</v>
      </c>
      <c r="H106" s="55">
        <v>819028.1</v>
      </c>
      <c r="I106" s="55">
        <v>909121.4</v>
      </c>
      <c r="J106" s="55">
        <v>0</v>
      </c>
      <c r="K106" s="56">
        <v>909121.4</v>
      </c>
      <c r="L106" s="56">
        <v>2998</v>
      </c>
      <c r="M106" s="57">
        <v>181</v>
      </c>
      <c r="N106" s="58">
        <v>447149.38423913042</v>
      </c>
      <c r="O106" s="1">
        <f t="shared" si="8"/>
        <v>447149.38423913042</v>
      </c>
      <c r="P106" s="1">
        <f t="shared" si="9"/>
        <v>454560.7</v>
      </c>
      <c r="R106" s="1">
        <f>IFERROR(VLOOKUP(A106,#REF!,19,FALSE),0)</f>
        <v>0</v>
      </c>
      <c r="S106" s="66">
        <f t="shared" si="7"/>
        <v>454560.7</v>
      </c>
    </row>
    <row r="107" spans="1:19" hidden="1" x14ac:dyDescent="0.25">
      <c r="A107" s="51">
        <v>5183</v>
      </c>
      <c r="B107" s="52" t="s">
        <v>197</v>
      </c>
      <c r="C107" s="53">
        <v>45261</v>
      </c>
      <c r="D107" s="54">
        <v>0</v>
      </c>
      <c r="E107" s="55">
        <v>495845.55</v>
      </c>
      <c r="F107" s="55">
        <v>468346.65</v>
      </c>
      <c r="G107" s="55">
        <v>578030.4</v>
      </c>
      <c r="H107" s="55">
        <v>628054.9</v>
      </c>
      <c r="I107" s="55">
        <v>473521.8</v>
      </c>
      <c r="J107" s="55">
        <v>379948.6</v>
      </c>
      <c r="K107" s="56">
        <v>628054.9</v>
      </c>
      <c r="L107" s="56">
        <v>213</v>
      </c>
      <c r="M107" s="57">
        <v>181</v>
      </c>
      <c r="N107" s="58">
        <v>308907.43722826085</v>
      </c>
      <c r="O107" s="1">
        <f t="shared" si="8"/>
        <v>308907.43722826085</v>
      </c>
      <c r="P107" s="1">
        <f t="shared" si="9"/>
        <v>314027.45</v>
      </c>
      <c r="R107" s="1">
        <f>IFERROR(VLOOKUP(A107,#REF!,19,FALSE),0)</f>
        <v>0</v>
      </c>
      <c r="S107" s="66">
        <f t="shared" si="7"/>
        <v>314027.45</v>
      </c>
    </row>
    <row r="108" spans="1:19" hidden="1" x14ac:dyDescent="0.25">
      <c r="A108" s="51">
        <v>5194</v>
      </c>
      <c r="B108" s="52" t="s">
        <v>199</v>
      </c>
      <c r="C108" s="53">
        <v>45453</v>
      </c>
      <c r="D108" s="54">
        <v>0</v>
      </c>
      <c r="E108" s="59"/>
      <c r="F108" s="59"/>
      <c r="G108" s="59"/>
      <c r="H108" s="59"/>
      <c r="I108" s="59"/>
      <c r="J108" s="55">
        <v>133895.57999999999</v>
      </c>
      <c r="K108" s="56">
        <v>133895.57999999999</v>
      </c>
      <c r="L108" s="56">
        <v>21</v>
      </c>
      <c r="M108" s="57">
        <v>21</v>
      </c>
      <c r="N108" s="58">
        <v>7640.7803804347814</v>
      </c>
      <c r="O108" s="1">
        <f t="shared" si="8"/>
        <v>7640.7803804347814</v>
      </c>
      <c r="P108" s="1">
        <f t="shared" si="9"/>
        <v>7767.4231491712699</v>
      </c>
      <c r="R108" s="1">
        <f>IFERROR(VLOOKUP(A108,#REF!,19,FALSE),0)</f>
        <v>0</v>
      </c>
      <c r="S108" s="66">
        <f t="shared" si="7"/>
        <v>7767.4231491712699</v>
      </c>
    </row>
    <row r="109" spans="1:19" hidden="1" x14ac:dyDescent="0.25">
      <c r="A109" s="51">
        <v>5217</v>
      </c>
      <c r="B109" s="52" t="s">
        <v>201</v>
      </c>
      <c r="C109" s="53">
        <v>45261</v>
      </c>
      <c r="D109" s="54">
        <v>0</v>
      </c>
      <c r="E109" s="55">
        <v>322102.5</v>
      </c>
      <c r="F109" s="55">
        <v>514787.1</v>
      </c>
      <c r="G109" s="55">
        <v>597320</v>
      </c>
      <c r="H109" s="55">
        <v>921020.74</v>
      </c>
      <c r="I109" s="55">
        <v>791144.8</v>
      </c>
      <c r="J109" s="55">
        <v>379948.6</v>
      </c>
      <c r="K109" s="56">
        <v>921020.74</v>
      </c>
      <c r="L109" s="56">
        <v>213</v>
      </c>
      <c r="M109" s="57">
        <v>181</v>
      </c>
      <c r="N109" s="58">
        <v>453002.04874999996</v>
      </c>
      <c r="O109" s="1">
        <f t="shared" si="8"/>
        <v>453002.04874999996</v>
      </c>
      <c r="P109" s="1">
        <f t="shared" si="9"/>
        <v>460510.37</v>
      </c>
      <c r="R109" s="1">
        <f>IFERROR(VLOOKUP(A109,#REF!,19,FALSE),0)</f>
        <v>0</v>
      </c>
      <c r="S109" s="66">
        <f t="shared" si="7"/>
        <v>460510.37</v>
      </c>
    </row>
    <row r="110" spans="1:19" hidden="1" x14ac:dyDescent="0.25">
      <c r="A110" s="51">
        <v>5219</v>
      </c>
      <c r="B110" s="52" t="s">
        <v>527</v>
      </c>
      <c r="C110" s="53">
        <v>45338</v>
      </c>
      <c r="D110" s="54">
        <v>0</v>
      </c>
      <c r="E110" s="60">
        <v>0</v>
      </c>
      <c r="F110" s="55">
        <v>208129.94999999998</v>
      </c>
      <c r="G110" s="55">
        <v>628266.6</v>
      </c>
      <c r="H110" s="55">
        <v>621555.22</v>
      </c>
      <c r="I110" s="55">
        <v>742528.91999999993</v>
      </c>
      <c r="J110" s="55">
        <v>340052.25</v>
      </c>
      <c r="K110" s="74">
        <v>350000</v>
      </c>
      <c r="L110" s="56">
        <v>136</v>
      </c>
      <c r="M110" s="57">
        <v>136</v>
      </c>
      <c r="N110" s="58">
        <v>129347.82608695699</v>
      </c>
      <c r="O110" s="1">
        <f t="shared" si="8"/>
        <v>129347.82608695653</v>
      </c>
      <c r="P110" s="1">
        <f t="shared" si="9"/>
        <v>131491.71270718231</v>
      </c>
      <c r="R110" s="1">
        <f>IFERROR(VLOOKUP(A110,#REF!,19,FALSE),0)</f>
        <v>0</v>
      </c>
      <c r="S110" s="75">
        <f t="shared" si="7"/>
        <v>131491.71270718231</v>
      </c>
    </row>
    <row r="111" spans="1:19" hidden="1" x14ac:dyDescent="0.25">
      <c r="A111" s="51">
        <v>5222</v>
      </c>
      <c r="B111" s="52" t="s">
        <v>203</v>
      </c>
      <c r="C111" s="53">
        <v>45261</v>
      </c>
      <c r="D111" s="54">
        <v>0</v>
      </c>
      <c r="E111" s="55">
        <v>321333.3</v>
      </c>
      <c r="F111" s="55">
        <v>454597.2</v>
      </c>
      <c r="G111" s="55">
        <v>607403.19999999995</v>
      </c>
      <c r="H111" s="55">
        <v>633754.1</v>
      </c>
      <c r="I111" s="55">
        <v>797525</v>
      </c>
      <c r="J111" s="55">
        <v>379948.6</v>
      </c>
      <c r="K111" s="56">
        <v>797525</v>
      </c>
      <c r="L111" s="56">
        <v>213</v>
      </c>
      <c r="M111" s="57">
        <v>181</v>
      </c>
      <c r="N111" s="58">
        <v>392260.9375</v>
      </c>
      <c r="O111" s="1">
        <f t="shared" si="8"/>
        <v>392260.9375</v>
      </c>
      <c r="P111" s="1">
        <f t="shared" si="9"/>
        <v>398762.49999999994</v>
      </c>
      <c r="R111" s="1">
        <f>IFERROR(VLOOKUP(A111,#REF!,19,FALSE),0)</f>
        <v>0</v>
      </c>
      <c r="S111" s="66">
        <f t="shared" si="7"/>
        <v>398762.49999999994</v>
      </c>
    </row>
    <row r="112" spans="1:19" hidden="1" x14ac:dyDescent="0.25">
      <c r="A112" s="51">
        <v>5223</v>
      </c>
      <c r="B112" s="52" t="s">
        <v>205</v>
      </c>
      <c r="C112" s="53">
        <v>45261</v>
      </c>
      <c r="D112" s="54">
        <v>0</v>
      </c>
      <c r="E112" s="55">
        <v>542093.69999999995</v>
      </c>
      <c r="F112" s="55">
        <v>522382.95</v>
      </c>
      <c r="G112" s="55">
        <v>525093.6</v>
      </c>
      <c r="H112" s="55">
        <v>662492.6</v>
      </c>
      <c r="I112" s="55">
        <v>744264.2</v>
      </c>
      <c r="J112" s="55">
        <v>360550.9</v>
      </c>
      <c r="K112" s="56">
        <v>744264.2</v>
      </c>
      <c r="L112" s="56">
        <v>213</v>
      </c>
      <c r="M112" s="57">
        <v>181</v>
      </c>
      <c r="N112" s="58">
        <v>366064.7288043478</v>
      </c>
      <c r="O112" s="1">
        <f t="shared" si="8"/>
        <v>366064.7288043478</v>
      </c>
      <c r="P112" s="1">
        <f t="shared" si="9"/>
        <v>372132.09999999992</v>
      </c>
      <c r="R112" s="1">
        <f>IFERROR(VLOOKUP(A112,#REF!,19,FALSE),0)</f>
        <v>0</v>
      </c>
      <c r="S112" s="66">
        <f t="shared" si="7"/>
        <v>372132.09999999992</v>
      </c>
    </row>
    <row r="113" spans="1:19" hidden="1" x14ac:dyDescent="0.25">
      <c r="A113" s="51">
        <v>5255</v>
      </c>
      <c r="B113" s="52" t="s">
        <v>207</v>
      </c>
      <c r="C113" s="53">
        <v>45261</v>
      </c>
      <c r="D113" s="54">
        <v>0</v>
      </c>
      <c r="E113" s="55">
        <v>535170.9</v>
      </c>
      <c r="F113" s="55">
        <v>495845.55</v>
      </c>
      <c r="G113" s="55">
        <v>570450.47</v>
      </c>
      <c r="H113" s="55">
        <v>578474</v>
      </c>
      <c r="I113" s="55">
        <v>703209</v>
      </c>
      <c r="J113" s="55">
        <v>395189.65</v>
      </c>
      <c r="K113" s="56">
        <v>703209</v>
      </c>
      <c r="L113" s="56">
        <v>213</v>
      </c>
      <c r="M113" s="57">
        <v>181</v>
      </c>
      <c r="N113" s="58">
        <v>345871.81793478259</v>
      </c>
      <c r="O113" s="1">
        <f t="shared" si="8"/>
        <v>345871.81793478259</v>
      </c>
      <c r="P113" s="1">
        <f t="shared" si="9"/>
        <v>351604.5</v>
      </c>
      <c r="R113" s="1">
        <f>IFERROR(VLOOKUP(A113,#REF!,19,FALSE),0)</f>
        <v>0</v>
      </c>
      <c r="S113" s="66">
        <f t="shared" si="7"/>
        <v>351604.5</v>
      </c>
    </row>
    <row r="114" spans="1:19" hidden="1" x14ac:dyDescent="0.25">
      <c r="A114" s="51">
        <v>5257</v>
      </c>
      <c r="B114" s="52" t="s">
        <v>528</v>
      </c>
      <c r="C114" s="53">
        <v>45324</v>
      </c>
      <c r="D114" s="54">
        <v>0</v>
      </c>
      <c r="E114" s="60">
        <v>0</v>
      </c>
      <c r="F114" s="55">
        <v>753421.20000000007</v>
      </c>
      <c r="G114" s="55">
        <v>762942.14999999991</v>
      </c>
      <c r="H114" s="55">
        <v>1108965.99</v>
      </c>
      <c r="I114" s="55">
        <v>1440298.58</v>
      </c>
      <c r="J114" s="55">
        <v>761794.73</v>
      </c>
      <c r="K114" s="56">
        <v>1440298.58</v>
      </c>
      <c r="L114" s="56">
        <v>150</v>
      </c>
      <c r="M114" s="57">
        <v>150</v>
      </c>
      <c r="N114" s="58">
        <v>587078.22554347827</v>
      </c>
      <c r="O114" s="1">
        <f t="shared" si="8"/>
        <v>587078.22554347827</v>
      </c>
      <c r="P114" s="1">
        <f t="shared" si="9"/>
        <v>596808.80386740342</v>
      </c>
      <c r="R114" s="1">
        <f>IFERROR(VLOOKUP(A114,#REF!,19,FALSE),0)</f>
        <v>0</v>
      </c>
      <c r="S114" s="66">
        <f t="shared" si="7"/>
        <v>596808.80386740342</v>
      </c>
    </row>
    <row r="115" spans="1:19" hidden="1" x14ac:dyDescent="0.25">
      <c r="A115" s="51">
        <v>5268</v>
      </c>
      <c r="B115" s="52" t="s">
        <v>209</v>
      </c>
      <c r="C115" s="53">
        <v>45456</v>
      </c>
      <c r="D115" s="54">
        <v>0</v>
      </c>
      <c r="E115" s="59"/>
      <c r="F115" s="59"/>
      <c r="G115" s="59"/>
      <c r="H115" s="59"/>
      <c r="I115" s="59"/>
      <c r="J115" s="55">
        <v>68045.899999999994</v>
      </c>
      <c r="K115" s="56">
        <v>68045.899999999994</v>
      </c>
      <c r="L115" s="56" t="e">
        <v>#REF!</v>
      </c>
      <c r="M115" s="57" t="e">
        <v>#REF!</v>
      </c>
      <c r="N115" s="58"/>
      <c r="O115" s="1"/>
      <c r="P115" s="1"/>
      <c r="R115" s="1">
        <f>IFERROR(VLOOKUP(A115,#REF!,19,FALSE),0)</f>
        <v>0</v>
      </c>
      <c r="S115" s="66">
        <f t="shared" si="7"/>
        <v>0</v>
      </c>
    </row>
    <row r="116" spans="1:19" hidden="1" x14ac:dyDescent="0.25">
      <c r="A116" s="51">
        <v>5271</v>
      </c>
      <c r="B116" s="52" t="s">
        <v>211</v>
      </c>
      <c r="C116" s="53">
        <v>45261</v>
      </c>
      <c r="D116" s="54">
        <v>0</v>
      </c>
      <c r="E116" s="55">
        <v>578823</v>
      </c>
      <c r="F116" s="55">
        <v>534401.69999999995</v>
      </c>
      <c r="G116" s="55">
        <v>586579.19999999995</v>
      </c>
      <c r="H116" s="55">
        <v>616656.5</v>
      </c>
      <c r="I116" s="55">
        <v>778384.4</v>
      </c>
      <c r="J116" s="55">
        <v>379948.6</v>
      </c>
      <c r="K116" s="56">
        <v>778384.4</v>
      </c>
      <c r="L116" s="56">
        <v>213</v>
      </c>
      <c r="M116" s="57">
        <v>181</v>
      </c>
      <c r="N116" s="58">
        <v>382846.67500000005</v>
      </c>
      <c r="O116" s="1">
        <f t="shared" ref="O116:O179" si="10">+K116/2/184*M116</f>
        <v>382846.67500000005</v>
      </c>
      <c r="P116" s="1">
        <f t="shared" ref="P116:P179" si="11">+K116/2/181*M116</f>
        <v>389192.2</v>
      </c>
      <c r="R116" s="1">
        <f>IFERROR(VLOOKUP(A116,#REF!,19,FALSE),0)</f>
        <v>0</v>
      </c>
      <c r="S116" s="66">
        <f t="shared" si="7"/>
        <v>389192.2</v>
      </c>
    </row>
    <row r="117" spans="1:19" hidden="1" x14ac:dyDescent="0.25">
      <c r="A117" s="51">
        <v>5274</v>
      </c>
      <c r="B117" s="52" t="s">
        <v>213</v>
      </c>
      <c r="C117" s="53">
        <v>45187</v>
      </c>
      <c r="D117" s="54">
        <v>0</v>
      </c>
      <c r="E117" s="55">
        <v>538343.85</v>
      </c>
      <c r="F117" s="55">
        <v>497095.5</v>
      </c>
      <c r="G117" s="55">
        <v>553260.80000000005</v>
      </c>
      <c r="H117" s="55">
        <v>662492.6</v>
      </c>
      <c r="I117" s="55">
        <v>626369.19999999995</v>
      </c>
      <c r="J117" s="55">
        <v>357779.8</v>
      </c>
      <c r="K117" s="56">
        <v>662492.6</v>
      </c>
      <c r="L117" s="56">
        <v>287</v>
      </c>
      <c r="M117" s="57">
        <v>181</v>
      </c>
      <c r="N117" s="58">
        <v>325845.54510869563</v>
      </c>
      <c r="O117" s="1">
        <f t="shared" si="10"/>
        <v>325845.54510869563</v>
      </c>
      <c r="P117" s="1">
        <f t="shared" si="11"/>
        <v>331246.3</v>
      </c>
      <c r="R117" s="1">
        <f>IFERROR(VLOOKUP(A117,#REF!,19,FALSE),0)</f>
        <v>0</v>
      </c>
      <c r="S117" s="66">
        <f t="shared" si="7"/>
        <v>331246.3</v>
      </c>
    </row>
    <row r="118" spans="1:19" hidden="1" x14ac:dyDescent="0.25">
      <c r="A118" s="51">
        <v>5308</v>
      </c>
      <c r="B118" s="52" t="s">
        <v>647</v>
      </c>
      <c r="C118" s="53">
        <v>45405</v>
      </c>
      <c r="D118" s="54">
        <v>0</v>
      </c>
      <c r="E118" s="59"/>
      <c r="F118" s="59"/>
      <c r="G118" s="59"/>
      <c r="H118" s="55">
        <v>194672.1</v>
      </c>
      <c r="I118" s="55">
        <v>775055.6</v>
      </c>
      <c r="J118" s="55">
        <v>316983.05</v>
      </c>
      <c r="K118" s="56">
        <v>775055.6</v>
      </c>
      <c r="L118" s="56">
        <v>69</v>
      </c>
      <c r="M118" s="57">
        <v>69</v>
      </c>
      <c r="N118" s="58">
        <v>145322.92499999999</v>
      </c>
      <c r="O118" s="1">
        <f t="shared" si="10"/>
        <v>145322.92499999999</v>
      </c>
      <c r="P118" s="1">
        <f t="shared" si="11"/>
        <v>147731.59226519338</v>
      </c>
      <c r="R118" s="1">
        <f>IFERROR(VLOOKUP(A118,#REF!,19,FALSE),0)</f>
        <v>0</v>
      </c>
      <c r="S118" s="66">
        <f t="shared" si="7"/>
        <v>147731.59226519338</v>
      </c>
    </row>
    <row r="119" spans="1:19" hidden="1" x14ac:dyDescent="0.25">
      <c r="A119" s="51">
        <v>5361</v>
      </c>
      <c r="B119" s="52" t="s">
        <v>636</v>
      </c>
      <c r="C119" s="53">
        <v>45390</v>
      </c>
      <c r="D119" s="54">
        <v>0</v>
      </c>
      <c r="E119" s="59"/>
      <c r="F119" s="59"/>
      <c r="G119" s="59"/>
      <c r="H119" s="55">
        <v>525614.80000000005</v>
      </c>
      <c r="I119" s="55">
        <v>810285.4</v>
      </c>
      <c r="J119" s="55">
        <v>401193.7</v>
      </c>
      <c r="K119" s="56">
        <v>810285.4</v>
      </c>
      <c r="L119" s="56">
        <v>84</v>
      </c>
      <c r="M119" s="57">
        <v>84</v>
      </c>
      <c r="N119" s="58">
        <v>184956.45</v>
      </c>
      <c r="O119" s="1">
        <f t="shared" si="10"/>
        <v>184956.45</v>
      </c>
      <c r="P119" s="1">
        <f t="shared" si="11"/>
        <v>188022.02651933703</v>
      </c>
      <c r="R119" s="1">
        <f>IFERROR(VLOOKUP(A119,#REF!,19,FALSE),0)</f>
        <v>0</v>
      </c>
      <c r="S119" s="66">
        <f t="shared" si="7"/>
        <v>188022.02651933703</v>
      </c>
    </row>
    <row r="120" spans="1:19" hidden="1" x14ac:dyDescent="0.25">
      <c r="A120" s="51">
        <v>5365</v>
      </c>
      <c r="B120" s="52" t="s">
        <v>637</v>
      </c>
      <c r="C120" s="53">
        <v>45390</v>
      </c>
      <c r="D120" s="54">
        <v>0</v>
      </c>
      <c r="E120" s="60">
        <v>0</v>
      </c>
      <c r="F120" s="60">
        <v>0</v>
      </c>
      <c r="G120" s="60">
        <v>0</v>
      </c>
      <c r="H120" s="55">
        <v>525614.80000000005</v>
      </c>
      <c r="I120" s="55">
        <v>810481.10000000009</v>
      </c>
      <c r="J120" s="55">
        <v>379948.6</v>
      </c>
      <c r="K120" s="56">
        <v>810481.10000000009</v>
      </c>
      <c r="L120" s="56">
        <v>84</v>
      </c>
      <c r="M120" s="57">
        <v>84</v>
      </c>
      <c r="N120" s="58">
        <v>185001.12065217394</v>
      </c>
      <c r="O120" s="1">
        <f t="shared" si="10"/>
        <v>185001.12065217394</v>
      </c>
      <c r="P120" s="1">
        <f t="shared" si="11"/>
        <v>188067.43756906077</v>
      </c>
      <c r="R120" s="1">
        <f>IFERROR(VLOOKUP(A120,#REF!,19,FALSE),0)</f>
        <v>0</v>
      </c>
      <c r="S120" s="66">
        <f t="shared" si="7"/>
        <v>188067.43756906077</v>
      </c>
    </row>
    <row r="121" spans="1:19" hidden="1" x14ac:dyDescent="0.25">
      <c r="A121" s="51">
        <v>5369</v>
      </c>
      <c r="B121" s="52" t="s">
        <v>215</v>
      </c>
      <c r="C121" s="53">
        <v>45098</v>
      </c>
      <c r="D121" s="54">
        <v>0</v>
      </c>
      <c r="E121" s="55">
        <v>719971.2</v>
      </c>
      <c r="F121" s="55">
        <v>550747.19999999995</v>
      </c>
      <c r="G121" s="55">
        <v>624720</v>
      </c>
      <c r="H121" s="55">
        <v>650997.19999999995</v>
      </c>
      <c r="I121" s="55">
        <v>797525</v>
      </c>
      <c r="J121" s="55">
        <v>394112</v>
      </c>
      <c r="K121" s="56">
        <v>797525</v>
      </c>
      <c r="L121" s="56">
        <v>376</v>
      </c>
      <c r="M121" s="57">
        <v>181</v>
      </c>
      <c r="N121" s="58">
        <v>392260.9375</v>
      </c>
      <c r="O121" s="1">
        <f t="shared" si="10"/>
        <v>392260.9375</v>
      </c>
      <c r="P121" s="1">
        <f t="shared" si="11"/>
        <v>398762.49999999994</v>
      </c>
      <c r="R121" s="1">
        <f>IFERROR(VLOOKUP(A121,#REF!,19,FALSE),0)</f>
        <v>0</v>
      </c>
      <c r="S121" s="66">
        <f t="shared" si="7"/>
        <v>398762.49999999994</v>
      </c>
    </row>
    <row r="122" spans="1:19" x14ac:dyDescent="0.25">
      <c r="A122" s="83">
        <v>5448</v>
      </c>
      <c r="B122" s="52" t="s">
        <v>217</v>
      </c>
      <c r="C122" s="53">
        <v>45152</v>
      </c>
      <c r="D122" s="54">
        <v>0</v>
      </c>
      <c r="E122" s="55">
        <v>563114.39999999991</v>
      </c>
      <c r="F122" s="55">
        <v>520748.4</v>
      </c>
      <c r="G122" s="55">
        <v>490131.20000000001</v>
      </c>
      <c r="H122" s="84">
        <v>1004060</v>
      </c>
      <c r="I122" s="84">
        <v>906265.8</v>
      </c>
      <c r="J122" s="55">
        <v>425517.8</v>
      </c>
      <c r="K122" s="56">
        <v>1004060</v>
      </c>
      <c r="L122" s="56">
        <v>322</v>
      </c>
      <c r="M122" s="57">
        <v>181</v>
      </c>
      <c r="N122" s="58">
        <v>493844.72826086963</v>
      </c>
      <c r="O122" s="1">
        <f t="shared" si="10"/>
        <v>493844.72826086963</v>
      </c>
      <c r="P122" s="1">
        <f t="shared" si="11"/>
        <v>502029.99999999994</v>
      </c>
      <c r="R122" s="1">
        <f>IFERROR(VLOOKUP(A122,#REF!,19,FALSE),0)</f>
        <v>0</v>
      </c>
      <c r="S122" s="66">
        <f t="shared" si="7"/>
        <v>502029.99999999994</v>
      </c>
    </row>
    <row r="123" spans="1:19" hidden="1" x14ac:dyDescent="0.25">
      <c r="A123" s="51">
        <v>5452</v>
      </c>
      <c r="B123" s="52" t="s">
        <v>219</v>
      </c>
      <c r="C123" s="53">
        <v>45293</v>
      </c>
      <c r="D123" s="54">
        <v>0</v>
      </c>
      <c r="E123" s="59"/>
      <c r="F123" s="55">
        <v>499210.8</v>
      </c>
      <c r="G123" s="55">
        <v>642362.20000000007</v>
      </c>
      <c r="H123" s="55">
        <v>667370.77</v>
      </c>
      <c r="I123" s="55">
        <v>918607.2</v>
      </c>
      <c r="J123" s="55">
        <v>453185.04</v>
      </c>
      <c r="K123" s="56">
        <v>918607.2</v>
      </c>
      <c r="L123" s="56">
        <v>181</v>
      </c>
      <c r="M123" s="57">
        <v>181</v>
      </c>
      <c r="N123" s="58">
        <v>451814.95434782607</v>
      </c>
      <c r="O123" s="1">
        <f t="shared" si="10"/>
        <v>451814.95434782607</v>
      </c>
      <c r="P123" s="1">
        <f t="shared" si="11"/>
        <v>459303.6</v>
      </c>
      <c r="R123" s="1">
        <f>IFERROR(VLOOKUP(A123,#REF!,19,FALSE),0)</f>
        <v>0</v>
      </c>
      <c r="S123" s="66">
        <f t="shared" si="7"/>
        <v>459303.6</v>
      </c>
    </row>
    <row r="124" spans="1:19" hidden="1" x14ac:dyDescent="0.25">
      <c r="A124" s="51">
        <v>5656</v>
      </c>
      <c r="B124" s="52" t="s">
        <v>1441</v>
      </c>
      <c r="C124" s="53">
        <v>45261</v>
      </c>
      <c r="D124" s="54">
        <v>0</v>
      </c>
      <c r="E124" s="55">
        <v>479211.6</v>
      </c>
      <c r="F124" s="55">
        <v>514787.1</v>
      </c>
      <c r="G124" s="55">
        <v>592278.4</v>
      </c>
      <c r="H124" s="55">
        <v>590877.5</v>
      </c>
      <c r="I124" s="55">
        <v>727620.2</v>
      </c>
      <c r="J124" s="55">
        <v>408275.4</v>
      </c>
      <c r="K124" s="56">
        <v>727620.2</v>
      </c>
      <c r="L124" s="56">
        <v>213</v>
      </c>
      <c r="M124" s="57">
        <v>181</v>
      </c>
      <c r="N124" s="58">
        <v>357878.41358695651</v>
      </c>
      <c r="O124" s="1">
        <f t="shared" si="10"/>
        <v>357878.41358695651</v>
      </c>
      <c r="P124" s="1">
        <f t="shared" si="11"/>
        <v>363810.1</v>
      </c>
      <c r="R124" s="1">
        <f>IFERROR(VLOOKUP(A124,#REF!,19,FALSE),0)</f>
        <v>0</v>
      </c>
      <c r="S124" s="66">
        <f t="shared" si="7"/>
        <v>363810.1</v>
      </c>
    </row>
    <row r="125" spans="1:19" hidden="1" x14ac:dyDescent="0.25">
      <c r="A125" s="51">
        <v>5664</v>
      </c>
      <c r="B125" s="52" t="s">
        <v>225</v>
      </c>
      <c r="C125" s="53">
        <v>45176</v>
      </c>
      <c r="D125" s="54">
        <v>0</v>
      </c>
      <c r="E125" s="55">
        <v>532094.1</v>
      </c>
      <c r="F125" s="55">
        <v>523632.9</v>
      </c>
      <c r="G125" s="55">
        <v>637652.80000000005</v>
      </c>
      <c r="H125" s="55">
        <v>662492.6</v>
      </c>
      <c r="I125" s="55">
        <v>810285.4</v>
      </c>
      <c r="J125" s="55">
        <v>379948.6</v>
      </c>
      <c r="K125" s="56">
        <v>810285.4</v>
      </c>
      <c r="L125" s="56">
        <v>298</v>
      </c>
      <c r="M125" s="57">
        <v>181</v>
      </c>
      <c r="N125" s="58">
        <v>398537.11250000005</v>
      </c>
      <c r="O125" s="1">
        <f t="shared" si="10"/>
        <v>398537.11250000005</v>
      </c>
      <c r="P125" s="1">
        <f t="shared" si="11"/>
        <v>405142.7</v>
      </c>
      <c r="R125" s="1">
        <f>IFERROR(VLOOKUP(A125,#REF!,19,FALSE),0)</f>
        <v>0</v>
      </c>
      <c r="S125" s="66">
        <f t="shared" si="7"/>
        <v>405142.7</v>
      </c>
    </row>
    <row r="126" spans="1:19" hidden="1" x14ac:dyDescent="0.25">
      <c r="A126" s="51">
        <v>5700</v>
      </c>
      <c r="B126" s="52" t="s">
        <v>227</v>
      </c>
      <c r="C126" s="53">
        <v>45261</v>
      </c>
      <c r="D126" s="54">
        <v>0</v>
      </c>
      <c r="E126" s="55">
        <v>462043.8</v>
      </c>
      <c r="F126" s="55">
        <v>241482.6</v>
      </c>
      <c r="G126" s="55">
        <v>485444.2</v>
      </c>
      <c r="H126" s="55">
        <v>565536.5</v>
      </c>
      <c r="I126" s="55">
        <v>691683.2</v>
      </c>
      <c r="J126" s="55">
        <v>342667.3</v>
      </c>
      <c r="K126" s="56">
        <v>691683.2</v>
      </c>
      <c r="L126" s="56">
        <v>213</v>
      </c>
      <c r="M126" s="57">
        <v>181</v>
      </c>
      <c r="N126" s="58">
        <v>340202.87826086953</v>
      </c>
      <c r="O126" s="1">
        <f t="shared" si="10"/>
        <v>340202.87826086953</v>
      </c>
      <c r="P126" s="1">
        <f t="shared" si="11"/>
        <v>345841.6</v>
      </c>
      <c r="R126" s="1">
        <f>IFERROR(VLOOKUP(A126,#REF!,19,FALSE),0)</f>
        <v>0</v>
      </c>
      <c r="S126" s="66">
        <f t="shared" si="7"/>
        <v>345841.6</v>
      </c>
    </row>
    <row r="127" spans="1:19" x14ac:dyDescent="0.25">
      <c r="A127" s="83">
        <v>5716</v>
      </c>
      <c r="B127" s="52" t="s">
        <v>229</v>
      </c>
      <c r="C127" s="53">
        <v>45026</v>
      </c>
      <c r="D127" s="54">
        <v>0</v>
      </c>
      <c r="E127" s="55">
        <v>492480.3</v>
      </c>
      <c r="F127" s="55">
        <v>474596.4</v>
      </c>
      <c r="G127" s="55">
        <v>452209.6</v>
      </c>
      <c r="H127" s="84">
        <v>823178.3</v>
      </c>
      <c r="I127" s="84">
        <v>797525</v>
      </c>
      <c r="J127" s="55">
        <v>352237.6</v>
      </c>
      <c r="K127" s="56">
        <v>823178.3</v>
      </c>
      <c r="L127" s="56">
        <v>448</v>
      </c>
      <c r="M127" s="57">
        <v>181</v>
      </c>
      <c r="N127" s="58">
        <v>404878.45733695658</v>
      </c>
      <c r="O127" s="1">
        <f t="shared" si="10"/>
        <v>404878.45733695658</v>
      </c>
      <c r="P127" s="1">
        <f t="shared" si="11"/>
        <v>411589.15</v>
      </c>
      <c r="R127" s="1">
        <f>IFERROR(VLOOKUP(A127,#REF!,19,FALSE),0)</f>
        <v>0</v>
      </c>
      <c r="S127" s="66">
        <f t="shared" si="7"/>
        <v>411589.15</v>
      </c>
    </row>
    <row r="128" spans="1:19" hidden="1" x14ac:dyDescent="0.25">
      <c r="A128" s="51">
        <v>5717</v>
      </c>
      <c r="B128" s="52" t="s">
        <v>648</v>
      </c>
      <c r="C128" s="53">
        <v>45399</v>
      </c>
      <c r="D128" s="54">
        <v>0</v>
      </c>
      <c r="E128" s="59"/>
      <c r="F128" s="60">
        <v>0</v>
      </c>
      <c r="G128" s="60">
        <v>0</v>
      </c>
      <c r="H128" s="55">
        <v>596835.63</v>
      </c>
      <c r="I128" s="55">
        <v>1149052.3799999999</v>
      </c>
      <c r="J128" s="55">
        <v>469502.02999999997</v>
      </c>
      <c r="K128" s="56">
        <v>1149052.3799999999</v>
      </c>
      <c r="L128" s="56">
        <v>75</v>
      </c>
      <c r="M128" s="57">
        <v>75</v>
      </c>
      <c r="N128" s="58">
        <v>234181.870923913</v>
      </c>
      <c r="O128" s="1">
        <f t="shared" si="10"/>
        <v>234181.870923913</v>
      </c>
      <c r="P128" s="1">
        <f t="shared" si="11"/>
        <v>238063.33839779001</v>
      </c>
      <c r="R128" s="1">
        <f>IFERROR(VLOOKUP(A128,#REF!,19,FALSE),0)</f>
        <v>0</v>
      </c>
      <c r="S128" s="66">
        <f t="shared" si="7"/>
        <v>238063.33839779001</v>
      </c>
    </row>
    <row r="129" spans="1:19" hidden="1" x14ac:dyDescent="0.25">
      <c r="A129" s="51">
        <v>5728</v>
      </c>
      <c r="B129" s="52" t="s">
        <v>1446</v>
      </c>
      <c r="C129" s="53">
        <v>45446</v>
      </c>
      <c r="D129" s="54">
        <v>0</v>
      </c>
      <c r="E129" s="59"/>
      <c r="F129" s="59"/>
      <c r="G129" s="59"/>
      <c r="H129" s="60">
        <v>0</v>
      </c>
      <c r="I129" s="59"/>
      <c r="J129" s="55">
        <v>379948.6</v>
      </c>
      <c r="K129" s="56">
        <v>379948.6</v>
      </c>
      <c r="L129" s="56">
        <v>28</v>
      </c>
      <c r="M129" s="57">
        <v>28</v>
      </c>
      <c r="N129" s="58">
        <v>28909.132608695647</v>
      </c>
      <c r="O129" s="1">
        <f t="shared" si="10"/>
        <v>28909.132608695647</v>
      </c>
      <c r="P129" s="1">
        <f t="shared" si="11"/>
        <v>29388.289502762429</v>
      </c>
      <c r="R129" s="1">
        <f>IFERROR(VLOOKUP(A129,#REF!,19,FALSE),0)</f>
        <v>0</v>
      </c>
      <c r="S129" s="66">
        <f t="shared" si="7"/>
        <v>29388.289502762429</v>
      </c>
    </row>
    <row r="130" spans="1:19" hidden="1" x14ac:dyDescent="0.25">
      <c r="A130" s="51">
        <v>5788</v>
      </c>
      <c r="B130" s="52" t="s">
        <v>231</v>
      </c>
      <c r="C130" s="53">
        <v>45110</v>
      </c>
      <c r="D130" s="54">
        <v>0</v>
      </c>
      <c r="E130" s="55">
        <v>646320.30000000005</v>
      </c>
      <c r="F130" s="55">
        <v>553054.80000000005</v>
      </c>
      <c r="G130" s="55">
        <v>627569.6</v>
      </c>
      <c r="H130" s="55">
        <v>662492.6</v>
      </c>
      <c r="I130" s="55">
        <v>778384.4</v>
      </c>
      <c r="J130" s="55">
        <v>401193.7</v>
      </c>
      <c r="K130" s="56">
        <v>778384.4</v>
      </c>
      <c r="L130" s="56">
        <v>364</v>
      </c>
      <c r="M130" s="57">
        <v>181</v>
      </c>
      <c r="N130" s="58">
        <v>382846.67500000005</v>
      </c>
      <c r="O130" s="1">
        <f t="shared" si="10"/>
        <v>382846.67500000005</v>
      </c>
      <c r="P130" s="1">
        <f t="shared" si="11"/>
        <v>389192.2</v>
      </c>
      <c r="R130" s="1">
        <f>IFERROR(VLOOKUP(A130,#REF!,19,FALSE),0)</f>
        <v>0</v>
      </c>
      <c r="S130" s="66">
        <f t="shared" si="7"/>
        <v>389192.2</v>
      </c>
    </row>
    <row r="131" spans="1:19" hidden="1" x14ac:dyDescent="0.25">
      <c r="A131" s="51">
        <v>5791</v>
      </c>
      <c r="B131" s="52" t="s">
        <v>233</v>
      </c>
      <c r="C131" s="53">
        <v>45261</v>
      </c>
      <c r="D131" s="54">
        <v>0</v>
      </c>
      <c r="E131" s="55">
        <v>303545.55</v>
      </c>
      <c r="F131" s="55">
        <v>494595.6</v>
      </c>
      <c r="G131" s="55">
        <v>607403.19999999995</v>
      </c>
      <c r="H131" s="55">
        <v>662492.6</v>
      </c>
      <c r="I131" s="55">
        <v>695719.2</v>
      </c>
      <c r="J131" s="55">
        <v>401193.7</v>
      </c>
      <c r="K131" s="56">
        <v>695719.2</v>
      </c>
      <c r="L131" s="56">
        <v>213</v>
      </c>
      <c r="M131" s="57">
        <v>181</v>
      </c>
      <c r="N131" s="58">
        <v>342187.97608695651</v>
      </c>
      <c r="O131" s="1">
        <f t="shared" si="10"/>
        <v>342187.97608695651</v>
      </c>
      <c r="P131" s="1">
        <f t="shared" si="11"/>
        <v>347859.6</v>
      </c>
      <c r="R131" s="1">
        <f>IFERROR(VLOOKUP(A131,#REF!,19,FALSE),0)</f>
        <v>0</v>
      </c>
      <c r="S131" s="66">
        <f t="shared" ref="S131:S194" si="12">+P131-R131</f>
        <v>347859.6</v>
      </c>
    </row>
    <row r="132" spans="1:19" hidden="1" x14ac:dyDescent="0.25">
      <c r="A132" s="51">
        <v>5821</v>
      </c>
      <c r="B132" s="52" t="s">
        <v>559</v>
      </c>
      <c r="C132" s="53">
        <v>45369</v>
      </c>
      <c r="D132" s="54">
        <v>0</v>
      </c>
      <c r="E132" s="59"/>
      <c r="F132" s="59"/>
      <c r="G132" s="55">
        <v>298988.79999999999</v>
      </c>
      <c r="H132" s="55">
        <v>648147.6</v>
      </c>
      <c r="I132" s="55">
        <v>778384.4</v>
      </c>
      <c r="J132" s="55">
        <v>401193.7</v>
      </c>
      <c r="K132" s="56">
        <v>778384.4</v>
      </c>
      <c r="L132" s="56">
        <v>105</v>
      </c>
      <c r="M132" s="57">
        <v>105</v>
      </c>
      <c r="N132" s="58">
        <v>222093.37500000003</v>
      </c>
      <c r="O132" s="1">
        <f t="shared" si="10"/>
        <v>222093.37500000003</v>
      </c>
      <c r="P132" s="1">
        <f t="shared" si="11"/>
        <v>225774.48066298343</v>
      </c>
      <c r="R132" s="1">
        <f>IFERROR(VLOOKUP(A132,#REF!,19,FALSE),0)</f>
        <v>0</v>
      </c>
      <c r="S132" s="66">
        <f t="shared" si="12"/>
        <v>225774.48066298343</v>
      </c>
    </row>
    <row r="133" spans="1:19" hidden="1" x14ac:dyDescent="0.25">
      <c r="A133" s="51">
        <v>5831</v>
      </c>
      <c r="B133" s="52" t="s">
        <v>235</v>
      </c>
      <c r="C133" s="53">
        <v>45261</v>
      </c>
      <c r="D133" s="54">
        <v>0</v>
      </c>
      <c r="E133" s="55">
        <v>842897.10000000009</v>
      </c>
      <c r="F133" s="55">
        <v>787964.22</v>
      </c>
      <c r="G133" s="55">
        <v>1241115.81</v>
      </c>
      <c r="H133" s="55">
        <v>1102070.42</v>
      </c>
      <c r="I133" s="55">
        <v>1402610.35</v>
      </c>
      <c r="J133" s="55">
        <v>1254125.97</v>
      </c>
      <c r="K133" s="56">
        <v>1402610.35</v>
      </c>
      <c r="L133" s="56">
        <v>213</v>
      </c>
      <c r="M133" s="57">
        <v>181</v>
      </c>
      <c r="N133" s="58">
        <v>689870.85149456526</v>
      </c>
      <c r="O133" s="1">
        <f t="shared" si="10"/>
        <v>689870.85149456526</v>
      </c>
      <c r="P133" s="1">
        <f t="shared" si="11"/>
        <v>701305.17500000005</v>
      </c>
      <c r="R133" s="1">
        <f>IFERROR(VLOOKUP(A133,#REF!,19,FALSE),0)</f>
        <v>0</v>
      </c>
      <c r="S133" s="66">
        <f t="shared" si="12"/>
        <v>701305.17500000005</v>
      </c>
    </row>
    <row r="134" spans="1:19" hidden="1" x14ac:dyDescent="0.25">
      <c r="A134" s="51">
        <v>5849</v>
      </c>
      <c r="B134" s="52" t="s">
        <v>237</v>
      </c>
      <c r="C134" s="53">
        <v>45251</v>
      </c>
      <c r="D134" s="54">
        <v>0</v>
      </c>
      <c r="E134" s="55">
        <v>782054.7</v>
      </c>
      <c r="F134" s="55">
        <v>744213.29999999993</v>
      </c>
      <c r="G134" s="55">
        <v>914863.8</v>
      </c>
      <c r="H134" s="55">
        <v>1143266.28</v>
      </c>
      <c r="I134" s="55">
        <v>1440298.58</v>
      </c>
      <c r="J134" s="55">
        <v>540339.78</v>
      </c>
      <c r="K134" s="56">
        <v>1440298.58</v>
      </c>
      <c r="L134" s="56">
        <v>223</v>
      </c>
      <c r="M134" s="57">
        <v>181</v>
      </c>
      <c r="N134" s="58">
        <v>708407.72548913048</v>
      </c>
      <c r="O134" s="1">
        <f t="shared" si="10"/>
        <v>708407.72548913048</v>
      </c>
      <c r="P134" s="1">
        <f t="shared" si="11"/>
        <v>720149.29</v>
      </c>
      <c r="R134" s="1">
        <f>IFERROR(VLOOKUP(A134,#REF!,19,FALSE),0)</f>
        <v>0</v>
      </c>
      <c r="S134" s="66">
        <f t="shared" si="12"/>
        <v>720149.29</v>
      </c>
    </row>
    <row r="135" spans="1:19" hidden="1" x14ac:dyDescent="0.25">
      <c r="A135" s="51">
        <v>5853</v>
      </c>
      <c r="B135" s="52" t="s">
        <v>694</v>
      </c>
      <c r="C135" s="53">
        <v>45419</v>
      </c>
      <c r="D135" s="54">
        <v>0</v>
      </c>
      <c r="E135" s="59"/>
      <c r="F135" s="60">
        <v>0</v>
      </c>
      <c r="G135" s="60">
        <v>0</v>
      </c>
      <c r="H135" s="59">
        <v>0</v>
      </c>
      <c r="I135" s="55">
        <v>561375.9</v>
      </c>
      <c r="J135" s="55">
        <v>453185.04</v>
      </c>
      <c r="K135" s="56">
        <v>561375.9</v>
      </c>
      <c r="L135" s="56">
        <v>55</v>
      </c>
      <c r="M135" s="57">
        <v>55</v>
      </c>
      <c r="N135" s="58">
        <v>83901.289402173919</v>
      </c>
      <c r="O135" s="1">
        <f t="shared" si="10"/>
        <v>83901.289402173919</v>
      </c>
      <c r="P135" s="1">
        <f t="shared" si="11"/>
        <v>85291.918508287301</v>
      </c>
      <c r="R135" s="1">
        <f>IFERROR(VLOOKUP(A135,#REF!,19,FALSE),0)</f>
        <v>0</v>
      </c>
      <c r="S135" s="66">
        <f t="shared" si="12"/>
        <v>85291.918508287301</v>
      </c>
    </row>
    <row r="136" spans="1:19" hidden="1" x14ac:dyDescent="0.25">
      <c r="A136" s="51">
        <v>5856</v>
      </c>
      <c r="B136" s="52" t="s">
        <v>239</v>
      </c>
      <c r="C136" s="53">
        <v>45225</v>
      </c>
      <c r="D136" s="54">
        <v>0</v>
      </c>
      <c r="E136" s="55">
        <v>541709.1</v>
      </c>
      <c r="F136" s="55">
        <v>536901.6</v>
      </c>
      <c r="G136" s="55">
        <v>480705.6</v>
      </c>
      <c r="H136" s="55">
        <v>525500.69999999995</v>
      </c>
      <c r="I136" s="55">
        <v>783932.4</v>
      </c>
      <c r="J136" s="55">
        <v>408275.4</v>
      </c>
      <c r="K136" s="56">
        <v>783932.4</v>
      </c>
      <c r="L136" s="56">
        <v>249</v>
      </c>
      <c r="M136" s="57">
        <v>181</v>
      </c>
      <c r="N136" s="58">
        <v>385575.44673913042</v>
      </c>
      <c r="O136" s="1">
        <f t="shared" si="10"/>
        <v>385575.44673913042</v>
      </c>
      <c r="P136" s="1">
        <f t="shared" si="11"/>
        <v>391966.20000000007</v>
      </c>
      <c r="R136" s="1">
        <f>IFERROR(VLOOKUP(A136,#REF!,19,FALSE),0)</f>
        <v>0</v>
      </c>
      <c r="S136" s="66">
        <f t="shared" si="12"/>
        <v>391966.20000000007</v>
      </c>
    </row>
    <row r="137" spans="1:19" hidden="1" x14ac:dyDescent="0.25">
      <c r="A137" s="51">
        <v>5887</v>
      </c>
      <c r="B137" s="52" t="s">
        <v>240</v>
      </c>
      <c r="C137" s="53">
        <v>45299</v>
      </c>
      <c r="D137" s="54">
        <v>0</v>
      </c>
      <c r="E137" s="59"/>
      <c r="F137" s="55">
        <v>454334.1</v>
      </c>
      <c r="G137" s="55">
        <v>612631.30000000005</v>
      </c>
      <c r="H137" s="55">
        <v>425626.8</v>
      </c>
      <c r="I137" s="55">
        <v>925722</v>
      </c>
      <c r="J137" s="55">
        <v>479083.8</v>
      </c>
      <c r="K137" s="56">
        <v>925722</v>
      </c>
      <c r="L137" s="56">
        <v>175</v>
      </c>
      <c r="M137" s="57">
        <v>175</v>
      </c>
      <c r="N137" s="58">
        <v>440221.05978260876</v>
      </c>
      <c r="O137" s="1">
        <f t="shared" si="10"/>
        <v>440221.05978260876</v>
      </c>
      <c r="P137" s="1">
        <f t="shared" si="11"/>
        <v>447517.54143646412</v>
      </c>
      <c r="R137" s="1">
        <f>IFERROR(VLOOKUP(A137,#REF!,19,FALSE),0)</f>
        <v>0</v>
      </c>
      <c r="S137" s="66">
        <f t="shared" si="12"/>
        <v>447517.54143646412</v>
      </c>
    </row>
    <row r="138" spans="1:19" hidden="1" x14ac:dyDescent="0.25">
      <c r="A138" s="51">
        <v>5907</v>
      </c>
      <c r="B138" s="52" t="s">
        <v>242</v>
      </c>
      <c r="C138" s="53">
        <v>45261</v>
      </c>
      <c r="D138" s="54">
        <v>0</v>
      </c>
      <c r="E138" s="55">
        <v>281907</v>
      </c>
      <c r="F138" s="55">
        <v>447150.6</v>
      </c>
      <c r="G138" s="55">
        <v>527076.80000000005</v>
      </c>
      <c r="H138" s="55">
        <v>512182.1</v>
      </c>
      <c r="I138" s="55">
        <v>691683.2</v>
      </c>
      <c r="J138" s="55">
        <v>323929.90000000002</v>
      </c>
      <c r="K138" s="56">
        <v>691683.2</v>
      </c>
      <c r="L138" s="56">
        <v>213</v>
      </c>
      <c r="M138" s="57">
        <v>181</v>
      </c>
      <c r="N138" s="58">
        <v>340202.87826086953</v>
      </c>
      <c r="O138" s="1">
        <f t="shared" si="10"/>
        <v>340202.87826086953</v>
      </c>
      <c r="P138" s="1">
        <f t="shared" si="11"/>
        <v>345841.6</v>
      </c>
      <c r="R138" s="1">
        <f>IFERROR(VLOOKUP(A138,#REF!,19,FALSE),0)</f>
        <v>0</v>
      </c>
      <c r="S138" s="66">
        <f t="shared" si="12"/>
        <v>345841.6</v>
      </c>
    </row>
    <row r="139" spans="1:19" hidden="1" x14ac:dyDescent="0.25">
      <c r="A139" s="51">
        <v>5966</v>
      </c>
      <c r="B139" s="52" t="s">
        <v>244</v>
      </c>
      <c r="C139" s="53">
        <v>45261</v>
      </c>
      <c r="D139" s="54">
        <v>0</v>
      </c>
      <c r="E139" s="55">
        <v>547574.25</v>
      </c>
      <c r="F139" s="55">
        <v>506710.5</v>
      </c>
      <c r="G139" s="55">
        <v>578030.4</v>
      </c>
      <c r="H139" s="55">
        <v>1197903.9099999999</v>
      </c>
      <c r="I139" s="55">
        <v>1497726.99</v>
      </c>
      <c r="J139" s="55">
        <v>1015404.93</v>
      </c>
      <c r="K139" s="56">
        <v>1497726.99</v>
      </c>
      <c r="L139" s="56">
        <v>213</v>
      </c>
      <c r="M139" s="57">
        <v>181</v>
      </c>
      <c r="N139" s="58">
        <v>736653.76410326082</v>
      </c>
      <c r="O139" s="1">
        <f t="shared" si="10"/>
        <v>736653.76410326082</v>
      </c>
      <c r="P139" s="1">
        <f t="shared" si="11"/>
        <v>748863.49499999988</v>
      </c>
      <c r="R139" s="1">
        <f>IFERROR(VLOOKUP(A139,#REF!,19,FALSE),0)</f>
        <v>0</v>
      </c>
      <c r="S139" s="66">
        <f t="shared" si="12"/>
        <v>748863.49499999988</v>
      </c>
    </row>
    <row r="140" spans="1:19" hidden="1" x14ac:dyDescent="0.25">
      <c r="A140" s="51">
        <v>6034</v>
      </c>
      <c r="B140" s="52" t="s">
        <v>246</v>
      </c>
      <c r="C140" s="53">
        <v>45261</v>
      </c>
      <c r="D140" s="54">
        <v>0</v>
      </c>
      <c r="E140" s="55">
        <v>429405.9</v>
      </c>
      <c r="F140" s="55">
        <v>462481.5</v>
      </c>
      <c r="G140" s="55">
        <v>604772.80000000005</v>
      </c>
      <c r="H140" s="55">
        <v>662492.6</v>
      </c>
      <c r="I140" s="55">
        <v>744264.2</v>
      </c>
      <c r="J140" s="55">
        <v>311594.8</v>
      </c>
      <c r="K140" s="56">
        <v>744264.2</v>
      </c>
      <c r="L140" s="56">
        <v>213</v>
      </c>
      <c r="M140" s="57">
        <v>181</v>
      </c>
      <c r="N140" s="58">
        <v>366064.7288043478</v>
      </c>
      <c r="O140" s="1">
        <f t="shared" si="10"/>
        <v>366064.7288043478</v>
      </c>
      <c r="P140" s="1">
        <f t="shared" si="11"/>
        <v>372132.09999999992</v>
      </c>
      <c r="R140" s="1">
        <f>IFERROR(VLOOKUP(A140,#REF!,19,FALSE),0)</f>
        <v>0</v>
      </c>
      <c r="S140" s="66">
        <f t="shared" si="12"/>
        <v>372132.09999999992</v>
      </c>
    </row>
    <row r="141" spans="1:19" hidden="1" x14ac:dyDescent="0.25">
      <c r="A141" s="51">
        <v>6109</v>
      </c>
      <c r="B141" s="52" t="s">
        <v>248</v>
      </c>
      <c r="C141" s="53">
        <v>45261</v>
      </c>
      <c r="D141" s="54">
        <v>0</v>
      </c>
      <c r="E141" s="55">
        <v>501628.8</v>
      </c>
      <c r="F141" s="55">
        <v>247682.4</v>
      </c>
      <c r="G141" s="55">
        <v>553861.6</v>
      </c>
      <c r="H141" s="55">
        <v>662492.6</v>
      </c>
      <c r="I141" s="55">
        <v>810285.4</v>
      </c>
      <c r="J141" s="55">
        <v>379948.6</v>
      </c>
      <c r="K141" s="56">
        <v>810285.4</v>
      </c>
      <c r="L141" s="56">
        <v>213</v>
      </c>
      <c r="M141" s="57">
        <v>181</v>
      </c>
      <c r="N141" s="58">
        <v>398537.11250000005</v>
      </c>
      <c r="O141" s="1">
        <f t="shared" si="10"/>
        <v>398537.11250000005</v>
      </c>
      <c r="P141" s="1">
        <f t="shared" si="11"/>
        <v>405142.7</v>
      </c>
      <c r="R141" s="1">
        <f>IFERROR(VLOOKUP(A141,#REF!,19,FALSE),0)</f>
        <v>0</v>
      </c>
      <c r="S141" s="66">
        <f t="shared" si="12"/>
        <v>405142.7</v>
      </c>
    </row>
    <row r="142" spans="1:19" hidden="1" x14ac:dyDescent="0.25">
      <c r="A142" s="51">
        <v>6132</v>
      </c>
      <c r="B142" s="52" t="s">
        <v>250</v>
      </c>
      <c r="C142" s="53">
        <v>45261</v>
      </c>
      <c r="D142" s="54">
        <v>0</v>
      </c>
      <c r="E142" s="55">
        <v>502095.3</v>
      </c>
      <c r="F142" s="55">
        <v>311718.3</v>
      </c>
      <c r="G142" s="55">
        <v>622528</v>
      </c>
      <c r="H142" s="55">
        <v>662492.6</v>
      </c>
      <c r="I142" s="55">
        <v>791144.8</v>
      </c>
      <c r="J142" s="55">
        <v>387030.3</v>
      </c>
      <c r="K142" s="56">
        <v>791144.8</v>
      </c>
      <c r="L142" s="56">
        <v>213</v>
      </c>
      <c r="M142" s="57">
        <v>181</v>
      </c>
      <c r="N142" s="58">
        <v>389122.85</v>
      </c>
      <c r="O142" s="1">
        <f t="shared" si="10"/>
        <v>389122.85</v>
      </c>
      <c r="P142" s="1">
        <f t="shared" si="11"/>
        <v>395572.40000000008</v>
      </c>
      <c r="R142" s="1">
        <f>IFERROR(VLOOKUP(A142,#REF!,19,FALSE),0)</f>
        <v>0</v>
      </c>
      <c r="S142" s="66">
        <f t="shared" si="12"/>
        <v>395572.40000000008</v>
      </c>
    </row>
    <row r="143" spans="1:19" hidden="1" x14ac:dyDescent="0.25">
      <c r="A143" s="51">
        <v>6134</v>
      </c>
      <c r="B143" s="52" t="s">
        <v>252</v>
      </c>
      <c r="C143" s="53">
        <v>45251</v>
      </c>
      <c r="D143" s="54">
        <v>0</v>
      </c>
      <c r="E143" s="55">
        <v>480365.4</v>
      </c>
      <c r="F143" s="55">
        <v>497095.5</v>
      </c>
      <c r="G143" s="55">
        <v>627569.6</v>
      </c>
      <c r="H143" s="55">
        <v>607317.5</v>
      </c>
      <c r="I143" s="76">
        <v>858275.6</v>
      </c>
      <c r="J143" s="55">
        <v>401193.7</v>
      </c>
      <c r="K143" s="56">
        <v>858275.6</v>
      </c>
      <c r="L143" s="56">
        <v>223</v>
      </c>
      <c r="M143" s="57">
        <v>181</v>
      </c>
      <c r="N143" s="58">
        <v>422140.98804347822</v>
      </c>
      <c r="O143" s="1">
        <f t="shared" si="10"/>
        <v>422140.98804347822</v>
      </c>
      <c r="P143" s="1">
        <f t="shared" si="11"/>
        <v>429137.79999999993</v>
      </c>
      <c r="R143" s="1">
        <f>IFERROR(VLOOKUP(A143,#REF!,19,FALSE),0)</f>
        <v>0</v>
      </c>
      <c r="S143" s="66">
        <f t="shared" si="12"/>
        <v>429137.79999999993</v>
      </c>
    </row>
    <row r="144" spans="1:19" hidden="1" x14ac:dyDescent="0.25">
      <c r="A144" s="51">
        <v>6154</v>
      </c>
      <c r="B144" s="52" t="s">
        <v>254</v>
      </c>
      <c r="C144" s="53">
        <v>45166</v>
      </c>
      <c r="D144" s="54">
        <v>0</v>
      </c>
      <c r="E144" s="55">
        <v>519979.2</v>
      </c>
      <c r="F144" s="55">
        <v>357101.1</v>
      </c>
      <c r="G144" s="55">
        <v>592278.4</v>
      </c>
      <c r="H144" s="55">
        <v>662492.6</v>
      </c>
      <c r="I144" s="55">
        <v>874642.2</v>
      </c>
      <c r="J144" s="55">
        <v>408275.4</v>
      </c>
      <c r="K144" s="56">
        <v>874642.2</v>
      </c>
      <c r="L144" s="56">
        <v>308</v>
      </c>
      <c r="M144" s="57">
        <v>181</v>
      </c>
      <c r="N144" s="58">
        <v>430190.86467391305</v>
      </c>
      <c r="O144" s="1">
        <f t="shared" si="10"/>
        <v>430190.86467391305</v>
      </c>
      <c r="P144" s="1">
        <f t="shared" si="11"/>
        <v>437321.1</v>
      </c>
      <c r="R144" s="1">
        <f>IFERROR(VLOOKUP(A144,#REF!,19,FALSE),0)</f>
        <v>0</v>
      </c>
      <c r="S144" s="66">
        <f t="shared" si="12"/>
        <v>437321.1</v>
      </c>
    </row>
    <row r="145" spans="1:19" hidden="1" x14ac:dyDescent="0.25">
      <c r="A145" s="51">
        <v>6156</v>
      </c>
      <c r="B145" s="52" t="s">
        <v>256</v>
      </c>
      <c r="C145" s="53">
        <v>45252</v>
      </c>
      <c r="D145" s="54">
        <v>0</v>
      </c>
      <c r="E145" s="55">
        <v>519210</v>
      </c>
      <c r="F145" s="55">
        <v>478250.1</v>
      </c>
      <c r="G145" s="55">
        <v>592278.4</v>
      </c>
      <c r="H145" s="55">
        <v>616656.5</v>
      </c>
      <c r="I145" s="55">
        <v>731503.8</v>
      </c>
      <c r="J145" s="55">
        <v>351929.7</v>
      </c>
      <c r="K145" s="56">
        <v>731503.8</v>
      </c>
      <c r="L145" s="56">
        <v>222</v>
      </c>
      <c r="M145" s="57">
        <v>181</v>
      </c>
      <c r="N145" s="58">
        <v>359788.55380434782</v>
      </c>
      <c r="O145" s="1">
        <f t="shared" si="10"/>
        <v>359788.55380434782</v>
      </c>
      <c r="P145" s="1">
        <f t="shared" si="11"/>
        <v>365751.9</v>
      </c>
      <c r="R145" s="1">
        <f>IFERROR(VLOOKUP(A145,#REF!,19,FALSE),0)</f>
        <v>0</v>
      </c>
      <c r="S145" s="66">
        <f t="shared" si="12"/>
        <v>365751.9</v>
      </c>
    </row>
    <row r="146" spans="1:19" hidden="1" x14ac:dyDescent="0.25">
      <c r="A146" s="51">
        <v>6162</v>
      </c>
      <c r="B146" s="52" t="s">
        <v>258</v>
      </c>
      <c r="C146" s="53">
        <v>45261</v>
      </c>
      <c r="D146" s="54">
        <v>0</v>
      </c>
      <c r="E146" s="55">
        <v>271800.90000000002</v>
      </c>
      <c r="F146" s="55">
        <v>454951.8</v>
      </c>
      <c r="G146" s="55">
        <v>470488.8</v>
      </c>
      <c r="H146" s="55">
        <v>503430</v>
      </c>
      <c r="I146" s="55">
        <v>691683.2</v>
      </c>
      <c r="J146" s="55">
        <v>342667.3</v>
      </c>
      <c r="K146" s="56">
        <v>691683.2</v>
      </c>
      <c r="L146" s="56">
        <v>213</v>
      </c>
      <c r="M146" s="57">
        <v>181</v>
      </c>
      <c r="N146" s="58">
        <v>340202.87826086953</v>
      </c>
      <c r="O146" s="1">
        <f t="shared" si="10"/>
        <v>340202.87826086953</v>
      </c>
      <c r="P146" s="1">
        <f t="shared" si="11"/>
        <v>345841.6</v>
      </c>
      <c r="R146" s="1">
        <f>IFERROR(VLOOKUP(A146,#REF!,19,FALSE),0)</f>
        <v>0</v>
      </c>
      <c r="S146" s="66">
        <f t="shared" si="12"/>
        <v>345841.6</v>
      </c>
    </row>
    <row r="147" spans="1:19" hidden="1" x14ac:dyDescent="0.25">
      <c r="A147" s="51">
        <v>6198</v>
      </c>
      <c r="B147" s="52" t="s">
        <v>260</v>
      </c>
      <c r="C147" s="53">
        <v>45261</v>
      </c>
      <c r="D147" s="54">
        <v>0</v>
      </c>
      <c r="E147" s="55">
        <v>292545</v>
      </c>
      <c r="F147" s="55">
        <v>445377.6</v>
      </c>
      <c r="G147" s="55">
        <v>437048.08999999997</v>
      </c>
      <c r="H147" s="55">
        <v>573605.89</v>
      </c>
      <c r="I147" s="55">
        <v>593525.16</v>
      </c>
      <c r="J147" s="55">
        <v>299798.40000000002</v>
      </c>
      <c r="K147" s="56">
        <v>593525.16</v>
      </c>
      <c r="L147" s="56">
        <v>213</v>
      </c>
      <c r="M147" s="57">
        <v>181</v>
      </c>
      <c r="N147" s="58">
        <v>291924.05967391306</v>
      </c>
      <c r="O147" s="1">
        <f t="shared" si="10"/>
        <v>291924.05967391306</v>
      </c>
      <c r="P147" s="1">
        <f t="shared" si="11"/>
        <v>296762.58</v>
      </c>
      <c r="R147" s="1">
        <f>IFERROR(VLOOKUP(A147,#REF!,19,FALSE),0)</f>
        <v>0</v>
      </c>
      <c r="S147" s="66">
        <f t="shared" si="12"/>
        <v>296762.58</v>
      </c>
    </row>
    <row r="148" spans="1:19" hidden="1" x14ac:dyDescent="0.25">
      <c r="A148" s="51">
        <v>6232</v>
      </c>
      <c r="B148" s="52" t="s">
        <v>262</v>
      </c>
      <c r="C148" s="53">
        <v>45160</v>
      </c>
      <c r="D148" s="54">
        <v>0</v>
      </c>
      <c r="E148" s="55">
        <v>402382.35</v>
      </c>
      <c r="F148" s="55">
        <v>216394.65</v>
      </c>
      <c r="G148" s="55">
        <v>567597.85</v>
      </c>
      <c r="H148" s="55">
        <v>565536.5</v>
      </c>
      <c r="I148" s="55">
        <v>692194.8</v>
      </c>
      <c r="J148" s="55">
        <v>348913.1</v>
      </c>
      <c r="K148" s="56">
        <v>692194.8</v>
      </c>
      <c r="L148" s="56">
        <v>314</v>
      </c>
      <c r="M148" s="57">
        <v>181</v>
      </c>
      <c r="N148" s="58">
        <v>340454.50760869565</v>
      </c>
      <c r="O148" s="1">
        <f t="shared" si="10"/>
        <v>340454.50760869565</v>
      </c>
      <c r="P148" s="1">
        <f t="shared" si="11"/>
        <v>346097.4</v>
      </c>
      <c r="R148" s="1">
        <f>IFERROR(VLOOKUP(A148,#REF!,19,FALSE),0)</f>
        <v>0</v>
      </c>
      <c r="S148" s="66">
        <f t="shared" si="12"/>
        <v>346097.4</v>
      </c>
    </row>
    <row r="149" spans="1:19" hidden="1" x14ac:dyDescent="0.25">
      <c r="A149" s="51">
        <v>6271</v>
      </c>
      <c r="B149" s="52" t="s">
        <v>264</v>
      </c>
      <c r="C149" s="53">
        <v>45308</v>
      </c>
      <c r="D149" s="54">
        <v>0</v>
      </c>
      <c r="E149" s="55">
        <v>221447.7</v>
      </c>
      <c r="F149" s="55">
        <v>393606</v>
      </c>
      <c r="G149" s="55">
        <v>485444.2</v>
      </c>
      <c r="H149" s="55">
        <v>477062.9</v>
      </c>
      <c r="I149" s="55">
        <v>677870</v>
      </c>
      <c r="J149" s="55">
        <v>294972.09999999998</v>
      </c>
      <c r="K149" s="56">
        <v>677870</v>
      </c>
      <c r="L149" s="56">
        <v>166</v>
      </c>
      <c r="M149" s="57">
        <v>166</v>
      </c>
      <c r="N149" s="58">
        <v>305778.3152173913</v>
      </c>
      <c r="O149" s="1">
        <f t="shared" si="10"/>
        <v>305778.3152173913</v>
      </c>
      <c r="P149" s="1">
        <f t="shared" si="11"/>
        <v>310846.4640883978</v>
      </c>
      <c r="R149" s="1">
        <f>IFERROR(VLOOKUP(A149,#REF!,19,FALSE),0)</f>
        <v>0</v>
      </c>
      <c r="S149" s="66">
        <f t="shared" si="12"/>
        <v>310846.4640883978</v>
      </c>
    </row>
    <row r="150" spans="1:19" hidden="1" x14ac:dyDescent="0.25">
      <c r="A150" s="51">
        <v>6277</v>
      </c>
      <c r="B150" s="52" t="s">
        <v>529</v>
      </c>
      <c r="C150" s="53">
        <v>45330</v>
      </c>
      <c r="D150" s="54">
        <v>0</v>
      </c>
      <c r="E150" s="59"/>
      <c r="F150" s="55">
        <v>334387.8</v>
      </c>
      <c r="G150" s="55">
        <v>499187</v>
      </c>
      <c r="H150" s="55">
        <v>640134.19999999995</v>
      </c>
      <c r="I150" s="55">
        <v>803905.2</v>
      </c>
      <c r="J150" s="55">
        <v>394112</v>
      </c>
      <c r="K150" s="56">
        <v>803905.2</v>
      </c>
      <c r="L150" s="56">
        <v>144</v>
      </c>
      <c r="M150" s="57">
        <v>144</v>
      </c>
      <c r="N150" s="58">
        <v>314571.60000000003</v>
      </c>
      <c r="O150" s="1">
        <f t="shared" si="10"/>
        <v>314571.60000000003</v>
      </c>
      <c r="P150" s="1">
        <f t="shared" si="11"/>
        <v>319785.49392265192</v>
      </c>
      <c r="R150" s="1">
        <f>IFERROR(VLOOKUP(A150,#REF!,19,FALSE),0)</f>
        <v>0</v>
      </c>
      <c r="S150" s="66">
        <f t="shared" si="12"/>
        <v>319785.49392265192</v>
      </c>
    </row>
    <row r="151" spans="1:19" hidden="1" x14ac:dyDescent="0.25">
      <c r="A151" s="51">
        <v>6293</v>
      </c>
      <c r="B151" s="52" t="s">
        <v>266</v>
      </c>
      <c r="C151" s="53">
        <v>45147</v>
      </c>
      <c r="D151" s="54">
        <v>0</v>
      </c>
      <c r="E151" s="55">
        <v>527478.9</v>
      </c>
      <c r="F151" s="55">
        <v>520748.4</v>
      </c>
      <c r="G151" s="55">
        <v>458785.6</v>
      </c>
      <c r="H151" s="55">
        <v>568378.5</v>
      </c>
      <c r="I151" s="55">
        <v>728452.4</v>
      </c>
      <c r="J151" s="55">
        <v>352237.6</v>
      </c>
      <c r="K151" s="56">
        <v>728452.4</v>
      </c>
      <c r="L151" s="56">
        <v>327</v>
      </c>
      <c r="M151" s="57">
        <v>181</v>
      </c>
      <c r="N151" s="58">
        <v>358287.7293478261</v>
      </c>
      <c r="O151" s="1">
        <f t="shared" si="10"/>
        <v>358287.7293478261</v>
      </c>
      <c r="P151" s="1">
        <f t="shared" si="11"/>
        <v>364226.2</v>
      </c>
      <c r="R151" s="1">
        <f>IFERROR(VLOOKUP(A151,#REF!,19,FALSE),0)</f>
        <v>0</v>
      </c>
      <c r="S151" s="66">
        <f t="shared" si="12"/>
        <v>364226.2</v>
      </c>
    </row>
    <row r="152" spans="1:19" hidden="1" x14ac:dyDescent="0.25">
      <c r="A152" s="51">
        <v>6295</v>
      </c>
      <c r="B152" s="52" t="s">
        <v>268</v>
      </c>
      <c r="C152" s="53">
        <v>45261</v>
      </c>
      <c r="D152" s="54">
        <v>0</v>
      </c>
      <c r="E152" s="55">
        <v>249220.8</v>
      </c>
      <c r="F152" s="55">
        <v>438828.6</v>
      </c>
      <c r="G152" s="55">
        <v>523888</v>
      </c>
      <c r="H152" s="55">
        <v>574875.9</v>
      </c>
      <c r="I152" s="55">
        <v>906265.8</v>
      </c>
      <c r="J152" s="55">
        <v>352237.6</v>
      </c>
      <c r="K152" s="56">
        <v>906265.8</v>
      </c>
      <c r="L152" s="56">
        <v>213</v>
      </c>
      <c r="M152" s="57">
        <v>181</v>
      </c>
      <c r="N152" s="58">
        <v>445744.86358695658</v>
      </c>
      <c r="O152" s="1">
        <f t="shared" si="10"/>
        <v>445744.86358695658</v>
      </c>
      <c r="P152" s="1">
        <f t="shared" si="11"/>
        <v>453132.90000000008</v>
      </c>
      <c r="R152" s="1">
        <f>IFERROR(VLOOKUP(A152,#REF!,19,FALSE),0)</f>
        <v>0</v>
      </c>
      <c r="S152" s="66">
        <f t="shared" si="12"/>
        <v>453132.90000000008</v>
      </c>
    </row>
    <row r="153" spans="1:19" x14ac:dyDescent="0.25">
      <c r="A153" s="83">
        <v>6306</v>
      </c>
      <c r="B153" s="52" t="s">
        <v>270</v>
      </c>
      <c r="C153" s="53">
        <v>45110</v>
      </c>
      <c r="D153" s="54">
        <v>0</v>
      </c>
      <c r="E153" s="55">
        <v>417009.6</v>
      </c>
      <c r="F153" s="55">
        <v>340416</v>
      </c>
      <c r="G153" s="55">
        <v>446236.8</v>
      </c>
      <c r="H153" s="84">
        <v>741239.1</v>
      </c>
      <c r="I153" s="84">
        <v>693985.4</v>
      </c>
      <c r="J153" s="55">
        <v>299798.40000000002</v>
      </c>
      <c r="K153" s="56">
        <v>741239.1</v>
      </c>
      <c r="L153" s="56">
        <v>364</v>
      </c>
      <c r="M153" s="57">
        <v>181</v>
      </c>
      <c r="N153" s="58">
        <v>364576.83994565217</v>
      </c>
      <c r="O153" s="1">
        <f t="shared" si="10"/>
        <v>364576.83994565217</v>
      </c>
      <c r="P153" s="1">
        <f t="shared" si="11"/>
        <v>370619.55</v>
      </c>
      <c r="R153" s="1">
        <f>IFERROR(VLOOKUP(A153,#REF!,19,FALSE),0)</f>
        <v>0</v>
      </c>
      <c r="S153" s="66">
        <f t="shared" si="12"/>
        <v>370619.55</v>
      </c>
    </row>
    <row r="154" spans="1:19" hidden="1" x14ac:dyDescent="0.25">
      <c r="A154" s="51">
        <v>6322</v>
      </c>
      <c r="B154" s="52" t="s">
        <v>272</v>
      </c>
      <c r="C154" s="53">
        <v>45261</v>
      </c>
      <c r="D154" s="54">
        <v>0</v>
      </c>
      <c r="E154" s="55">
        <v>528055.80000000005</v>
      </c>
      <c r="F154" s="55">
        <v>405849.15</v>
      </c>
      <c r="G154" s="55">
        <v>449140.8</v>
      </c>
      <c r="H154" s="55">
        <v>651122.15</v>
      </c>
      <c r="I154" s="55">
        <v>784764.6</v>
      </c>
      <c r="J154" s="55">
        <v>379948.6</v>
      </c>
      <c r="K154" s="56">
        <v>784764.6</v>
      </c>
      <c r="L154" s="56">
        <v>213</v>
      </c>
      <c r="M154" s="57">
        <v>181</v>
      </c>
      <c r="N154" s="58">
        <v>385984.76249999995</v>
      </c>
      <c r="O154" s="1">
        <f t="shared" si="10"/>
        <v>385984.76249999995</v>
      </c>
      <c r="P154" s="1">
        <f t="shared" si="11"/>
        <v>392382.3</v>
      </c>
      <c r="R154" s="1">
        <f>IFERROR(VLOOKUP(A154,#REF!,19,FALSE),0)</f>
        <v>0</v>
      </c>
      <c r="S154" s="66">
        <f t="shared" si="12"/>
        <v>392382.3</v>
      </c>
    </row>
    <row r="155" spans="1:19" hidden="1" x14ac:dyDescent="0.25">
      <c r="A155" s="51">
        <v>6341</v>
      </c>
      <c r="B155" s="52" t="s">
        <v>274</v>
      </c>
      <c r="C155" s="53">
        <v>45261</v>
      </c>
      <c r="D155" s="54">
        <v>0</v>
      </c>
      <c r="E155" s="55">
        <v>464596.8</v>
      </c>
      <c r="F155" s="55">
        <v>354408.9</v>
      </c>
      <c r="G155" s="55">
        <v>612444.80000000005</v>
      </c>
      <c r="H155" s="55">
        <v>633754.1</v>
      </c>
      <c r="I155" s="55">
        <v>826235.9</v>
      </c>
      <c r="J155" s="55">
        <v>401193.7</v>
      </c>
      <c r="K155" s="56">
        <v>826235.9</v>
      </c>
      <c r="L155" s="56">
        <v>213</v>
      </c>
      <c r="M155" s="57">
        <v>181</v>
      </c>
      <c r="N155" s="58">
        <v>406382.33125000005</v>
      </c>
      <c r="O155" s="1">
        <f t="shared" si="10"/>
        <v>406382.33125000005</v>
      </c>
      <c r="P155" s="1">
        <f t="shared" si="11"/>
        <v>413117.95</v>
      </c>
      <c r="R155" s="1">
        <f>IFERROR(VLOOKUP(A155,#REF!,19,FALSE),0)</f>
        <v>0</v>
      </c>
      <c r="S155" s="66">
        <f t="shared" si="12"/>
        <v>413117.95</v>
      </c>
    </row>
    <row r="156" spans="1:19" hidden="1" x14ac:dyDescent="0.25">
      <c r="A156" s="51">
        <v>6378</v>
      </c>
      <c r="B156" s="52" t="s">
        <v>276</v>
      </c>
      <c r="C156" s="53">
        <v>45390</v>
      </c>
      <c r="D156" s="54">
        <v>0</v>
      </c>
      <c r="E156" s="59"/>
      <c r="F156" s="59"/>
      <c r="G156" s="59"/>
      <c r="H156" s="55">
        <v>508371.7</v>
      </c>
      <c r="I156" s="55">
        <v>803905.2</v>
      </c>
      <c r="J156" s="55">
        <v>292197.09999999998</v>
      </c>
      <c r="K156" s="56">
        <v>803905.2</v>
      </c>
      <c r="L156" s="56">
        <v>84</v>
      </c>
      <c r="M156" s="57">
        <v>84</v>
      </c>
      <c r="N156" s="58">
        <v>183500.1</v>
      </c>
      <c r="O156" s="1">
        <f t="shared" si="10"/>
        <v>183500.1</v>
      </c>
      <c r="P156" s="1">
        <f t="shared" si="11"/>
        <v>186541.53812154694</v>
      </c>
      <c r="R156" s="1">
        <f>IFERROR(VLOOKUP(A156,#REF!,19,FALSE),0)</f>
        <v>0</v>
      </c>
      <c r="S156" s="66">
        <f t="shared" si="12"/>
        <v>186541.53812154694</v>
      </c>
    </row>
    <row r="157" spans="1:19" hidden="1" x14ac:dyDescent="0.25">
      <c r="A157" s="51">
        <v>6383</v>
      </c>
      <c r="B157" s="52" t="s">
        <v>638</v>
      </c>
      <c r="C157" s="53">
        <v>45390</v>
      </c>
      <c r="D157" s="54">
        <v>0</v>
      </c>
      <c r="E157" s="59"/>
      <c r="F157" s="59"/>
      <c r="G157" s="60">
        <v>0</v>
      </c>
      <c r="H157" s="55">
        <v>449895.1</v>
      </c>
      <c r="I157" s="55">
        <v>684900.6</v>
      </c>
      <c r="J157" s="55">
        <v>379948.6</v>
      </c>
      <c r="K157" s="56">
        <v>684900.6</v>
      </c>
      <c r="L157" s="56">
        <v>84</v>
      </c>
      <c r="M157" s="57">
        <v>84</v>
      </c>
      <c r="N157" s="58">
        <v>156336.00652173912</v>
      </c>
      <c r="O157" s="1">
        <f t="shared" si="10"/>
        <v>156336.00652173912</v>
      </c>
      <c r="P157" s="1">
        <f t="shared" si="11"/>
        <v>158927.21104972376</v>
      </c>
      <c r="R157" s="1">
        <f>IFERROR(VLOOKUP(A157,#REF!,19,FALSE),0)</f>
        <v>0</v>
      </c>
      <c r="S157" s="66">
        <f t="shared" si="12"/>
        <v>158927.21104972376</v>
      </c>
    </row>
    <row r="158" spans="1:19" x14ac:dyDescent="0.25">
      <c r="A158" s="83">
        <v>6427</v>
      </c>
      <c r="B158" s="52" t="s">
        <v>278</v>
      </c>
      <c r="C158" s="53">
        <v>45261</v>
      </c>
      <c r="D158" s="54">
        <v>0</v>
      </c>
      <c r="E158" s="55">
        <v>588245.69999999995</v>
      </c>
      <c r="F158" s="55">
        <v>448251.3</v>
      </c>
      <c r="G158" s="55">
        <v>376147.20000000001</v>
      </c>
      <c r="H158" s="84">
        <v>1028838.8</v>
      </c>
      <c r="I158" s="84">
        <v>824987.6</v>
      </c>
      <c r="J158" s="55">
        <v>352237.6</v>
      </c>
      <c r="K158" s="56">
        <v>1028838.8</v>
      </c>
      <c r="L158" s="56">
        <v>213</v>
      </c>
      <c r="M158" s="57">
        <v>181</v>
      </c>
      <c r="N158" s="58">
        <v>506032.12717391306</v>
      </c>
      <c r="O158" s="1">
        <f t="shared" si="10"/>
        <v>506032.12717391306</v>
      </c>
      <c r="P158" s="1">
        <f t="shared" si="11"/>
        <v>514419.39999999997</v>
      </c>
      <c r="R158" s="1">
        <f>IFERROR(VLOOKUP(A158,#REF!,19,FALSE),0)</f>
        <v>0</v>
      </c>
      <c r="S158" s="66">
        <f t="shared" si="12"/>
        <v>514419.39999999997</v>
      </c>
    </row>
    <row r="159" spans="1:19" hidden="1" x14ac:dyDescent="0.25">
      <c r="A159" s="51">
        <v>6432</v>
      </c>
      <c r="B159" s="52" t="s">
        <v>1470</v>
      </c>
      <c r="C159" s="53">
        <v>45455</v>
      </c>
      <c r="D159" s="54">
        <v>0</v>
      </c>
      <c r="E159" s="59"/>
      <c r="F159" s="59"/>
      <c r="G159" s="59"/>
      <c r="H159" s="59"/>
      <c r="I159" s="59"/>
      <c r="J159" s="55">
        <v>104070.2</v>
      </c>
      <c r="K159" s="56">
        <v>104070.2</v>
      </c>
      <c r="L159" s="56">
        <v>19</v>
      </c>
      <c r="M159" s="57">
        <v>19</v>
      </c>
      <c r="N159" s="58">
        <v>5373.1896739130425</v>
      </c>
      <c r="O159" s="1">
        <f t="shared" si="10"/>
        <v>5373.1896739130425</v>
      </c>
      <c r="P159" s="1">
        <f t="shared" si="11"/>
        <v>5462.2480662983426</v>
      </c>
      <c r="R159" s="1">
        <f>IFERROR(VLOOKUP(A159,#REF!,19,FALSE),0)</f>
        <v>0</v>
      </c>
      <c r="S159" s="66">
        <f t="shared" si="12"/>
        <v>5462.2480662983426</v>
      </c>
    </row>
    <row r="160" spans="1:19" x14ac:dyDescent="0.25">
      <c r="A160" s="83">
        <v>6468</v>
      </c>
      <c r="B160" s="52" t="s">
        <v>280</v>
      </c>
      <c r="C160" s="53">
        <v>45194</v>
      </c>
      <c r="D160" s="54">
        <v>0</v>
      </c>
      <c r="E160" s="55">
        <v>527478.9</v>
      </c>
      <c r="F160" s="55">
        <v>520748.4</v>
      </c>
      <c r="G160" s="55">
        <v>530025.6</v>
      </c>
      <c r="H160" s="84">
        <v>999895.2</v>
      </c>
      <c r="I160" s="84">
        <v>886293</v>
      </c>
      <c r="J160" s="55">
        <v>396463.38</v>
      </c>
      <c r="K160" s="56">
        <v>999895.2</v>
      </c>
      <c r="L160" s="56">
        <v>280</v>
      </c>
      <c r="M160" s="57">
        <v>181</v>
      </c>
      <c r="N160" s="58">
        <v>491796.28043478256</v>
      </c>
      <c r="O160" s="1">
        <f t="shared" si="10"/>
        <v>491796.28043478256</v>
      </c>
      <c r="P160" s="1">
        <f t="shared" si="11"/>
        <v>499947.6</v>
      </c>
      <c r="R160" s="1">
        <f>IFERROR(VLOOKUP(A160,#REF!,19,FALSE),0)</f>
        <v>0</v>
      </c>
      <c r="S160" s="66">
        <f t="shared" si="12"/>
        <v>499947.6</v>
      </c>
    </row>
    <row r="161" spans="1:19" hidden="1" x14ac:dyDescent="0.25">
      <c r="A161" s="51">
        <v>6480</v>
      </c>
      <c r="B161" s="52" t="s">
        <v>282</v>
      </c>
      <c r="C161" s="53">
        <v>45261</v>
      </c>
      <c r="D161" s="54">
        <v>0</v>
      </c>
      <c r="E161" s="55">
        <v>318641.09999999998</v>
      </c>
      <c r="F161" s="55">
        <v>493634.1</v>
      </c>
      <c r="G161" s="55">
        <v>617486.4</v>
      </c>
      <c r="H161" s="55">
        <v>662492.6</v>
      </c>
      <c r="I161" s="55">
        <v>842741.2</v>
      </c>
      <c r="J161" s="55">
        <v>379948.6</v>
      </c>
      <c r="K161" s="56">
        <v>842741.2</v>
      </c>
      <c r="L161" s="56">
        <v>213</v>
      </c>
      <c r="M161" s="57">
        <v>181</v>
      </c>
      <c r="N161" s="58">
        <v>414500.42717391305</v>
      </c>
      <c r="O161" s="1">
        <f t="shared" si="10"/>
        <v>414500.42717391305</v>
      </c>
      <c r="P161" s="1">
        <f t="shared" si="11"/>
        <v>421370.6</v>
      </c>
      <c r="R161" s="1">
        <f>IFERROR(VLOOKUP(A161,#REF!,19,FALSE),0)</f>
        <v>0</v>
      </c>
      <c r="S161" s="66">
        <f t="shared" si="12"/>
        <v>421370.6</v>
      </c>
    </row>
    <row r="162" spans="1:19" hidden="1" x14ac:dyDescent="0.25">
      <c r="A162" s="51">
        <v>6517</v>
      </c>
      <c r="B162" s="52" t="s">
        <v>560</v>
      </c>
      <c r="C162" s="53">
        <v>45377</v>
      </c>
      <c r="D162" s="54">
        <v>0</v>
      </c>
      <c r="E162" s="59"/>
      <c r="F162" s="59"/>
      <c r="G162" s="55">
        <v>264622.34999999998</v>
      </c>
      <c r="H162" s="55">
        <v>1108965.99</v>
      </c>
      <c r="I162" s="55">
        <v>1344280.13</v>
      </c>
      <c r="J162" s="55">
        <v>239392.25</v>
      </c>
      <c r="K162" s="56">
        <v>1344280.13</v>
      </c>
      <c r="L162" s="56">
        <v>97</v>
      </c>
      <c r="M162" s="57">
        <v>97</v>
      </c>
      <c r="N162" s="58">
        <v>354334.7081793478</v>
      </c>
      <c r="O162" s="1">
        <f t="shared" si="10"/>
        <v>354334.7081793478</v>
      </c>
      <c r="P162" s="1">
        <f t="shared" si="11"/>
        <v>360207.65914364636</v>
      </c>
      <c r="R162" s="1">
        <f>IFERROR(VLOOKUP(A162,#REF!,19,FALSE),0)</f>
        <v>0</v>
      </c>
      <c r="S162" s="66">
        <f t="shared" si="12"/>
        <v>360207.65914364636</v>
      </c>
    </row>
    <row r="163" spans="1:19" hidden="1" x14ac:dyDescent="0.25">
      <c r="A163" s="51">
        <v>6532</v>
      </c>
      <c r="B163" s="52" t="s">
        <v>284</v>
      </c>
      <c r="C163" s="53">
        <v>45261</v>
      </c>
      <c r="D163" s="54">
        <v>0</v>
      </c>
      <c r="E163" s="55">
        <v>564701.30000000005</v>
      </c>
      <c r="F163" s="55">
        <v>515959.1</v>
      </c>
      <c r="G163" s="55">
        <v>610108.80000000005</v>
      </c>
      <c r="H163" s="55">
        <v>664971.9</v>
      </c>
      <c r="I163" s="55">
        <v>825708</v>
      </c>
      <c r="J163" s="55">
        <v>387358.4</v>
      </c>
      <c r="K163" s="56">
        <v>825708</v>
      </c>
      <c r="L163" s="56">
        <v>213</v>
      </c>
      <c r="M163" s="57">
        <v>181</v>
      </c>
      <c r="N163" s="58">
        <v>406122.6847826087</v>
      </c>
      <c r="O163" s="1">
        <f t="shared" si="10"/>
        <v>406122.6847826087</v>
      </c>
      <c r="P163" s="1">
        <f t="shared" si="11"/>
        <v>412854</v>
      </c>
      <c r="R163" s="1">
        <f>IFERROR(VLOOKUP(A163,#REF!,19,FALSE),0)</f>
        <v>0</v>
      </c>
      <c r="S163" s="66">
        <f t="shared" si="12"/>
        <v>412854</v>
      </c>
    </row>
    <row r="164" spans="1:19" hidden="1" x14ac:dyDescent="0.25">
      <c r="A164" s="51">
        <v>6570</v>
      </c>
      <c r="B164" s="52" t="s">
        <v>639</v>
      </c>
      <c r="C164" s="53">
        <v>45390</v>
      </c>
      <c r="D164" s="54">
        <v>0</v>
      </c>
      <c r="E164" s="59"/>
      <c r="F164" s="59"/>
      <c r="G164" s="59"/>
      <c r="H164" s="55">
        <v>458042.3</v>
      </c>
      <c r="I164" s="55">
        <v>695996.6</v>
      </c>
      <c r="J164" s="55">
        <v>267565.09999999998</v>
      </c>
      <c r="K164" s="56">
        <v>695996.6</v>
      </c>
      <c r="L164" s="56">
        <v>84</v>
      </c>
      <c r="M164" s="57">
        <v>84</v>
      </c>
      <c r="N164" s="58">
        <v>158868.78913043477</v>
      </c>
      <c r="O164" s="1">
        <f t="shared" si="10"/>
        <v>158868.78913043477</v>
      </c>
      <c r="P164" s="1">
        <f t="shared" si="11"/>
        <v>161501.97348066297</v>
      </c>
      <c r="R164" s="1">
        <f>IFERROR(VLOOKUP(A164,#REF!,19,FALSE),0)</f>
        <v>0</v>
      </c>
      <c r="S164" s="66">
        <f t="shared" si="12"/>
        <v>161501.97348066297</v>
      </c>
    </row>
    <row r="165" spans="1:19" hidden="1" x14ac:dyDescent="0.25">
      <c r="A165" s="51">
        <v>6574</v>
      </c>
      <c r="B165" s="52" t="s">
        <v>286</v>
      </c>
      <c r="C165" s="53">
        <v>45104</v>
      </c>
      <c r="D165" s="54">
        <v>0</v>
      </c>
      <c r="E165" s="55">
        <v>531709.5</v>
      </c>
      <c r="F165" s="55">
        <v>369792.9</v>
      </c>
      <c r="G165" s="55">
        <v>397628.8</v>
      </c>
      <c r="H165" s="55">
        <v>411796.2</v>
      </c>
      <c r="I165" s="55">
        <v>778939.2</v>
      </c>
      <c r="J165" s="55">
        <v>415357.1</v>
      </c>
      <c r="K165" s="56">
        <v>778939.2</v>
      </c>
      <c r="L165" s="56">
        <v>370</v>
      </c>
      <c r="M165" s="57">
        <v>181</v>
      </c>
      <c r="N165" s="58">
        <v>383119.55217391305</v>
      </c>
      <c r="O165" s="1">
        <f t="shared" si="10"/>
        <v>383119.55217391305</v>
      </c>
      <c r="P165" s="1">
        <f t="shared" si="11"/>
        <v>389469.6</v>
      </c>
      <c r="R165" s="1">
        <f>IFERROR(VLOOKUP(A165,#REF!,19,FALSE),0)</f>
        <v>0</v>
      </c>
      <c r="S165" s="66">
        <f t="shared" si="12"/>
        <v>389469.6</v>
      </c>
    </row>
    <row r="166" spans="1:19" hidden="1" x14ac:dyDescent="0.25">
      <c r="A166" s="51">
        <v>6581</v>
      </c>
      <c r="B166" s="52" t="s">
        <v>288</v>
      </c>
      <c r="C166" s="53">
        <v>45261</v>
      </c>
      <c r="D166" s="54">
        <v>0</v>
      </c>
      <c r="E166" s="55">
        <v>417009.6</v>
      </c>
      <c r="F166" s="55">
        <v>385475.4</v>
      </c>
      <c r="G166" s="55">
        <v>592278.4</v>
      </c>
      <c r="H166" s="55">
        <v>622476.97</v>
      </c>
      <c r="I166" s="55">
        <v>918607.2</v>
      </c>
      <c r="J166" s="55">
        <v>453185.04</v>
      </c>
      <c r="K166" s="56">
        <v>918607.2</v>
      </c>
      <c r="L166" s="56">
        <v>213</v>
      </c>
      <c r="M166" s="57">
        <v>181</v>
      </c>
      <c r="N166" s="58">
        <v>451814.95434782607</v>
      </c>
      <c r="O166" s="1">
        <f t="shared" si="10"/>
        <v>451814.95434782607</v>
      </c>
      <c r="P166" s="1">
        <f t="shared" si="11"/>
        <v>459303.6</v>
      </c>
      <c r="R166" s="1">
        <f>IFERROR(VLOOKUP(A166,#REF!,19,FALSE),0)</f>
        <v>0</v>
      </c>
      <c r="S166" s="66">
        <f t="shared" si="12"/>
        <v>459303.6</v>
      </c>
    </row>
    <row r="167" spans="1:19" x14ac:dyDescent="0.25">
      <c r="A167" s="83">
        <v>6582</v>
      </c>
      <c r="B167" s="52" t="s">
        <v>290</v>
      </c>
      <c r="C167" s="53">
        <v>45261</v>
      </c>
      <c r="D167" s="54">
        <v>0</v>
      </c>
      <c r="E167" s="55">
        <v>346524.6</v>
      </c>
      <c r="F167" s="55">
        <v>401330.1</v>
      </c>
      <c r="G167" s="55">
        <v>524326.40000000002</v>
      </c>
      <c r="H167" s="84">
        <v>1008891.6</v>
      </c>
      <c r="I167" s="55">
        <v>728452.4</v>
      </c>
      <c r="J167" s="55">
        <v>408891.2</v>
      </c>
      <c r="K167" s="56">
        <v>1008891.6</v>
      </c>
      <c r="L167" s="56">
        <v>213</v>
      </c>
      <c r="M167" s="57">
        <v>181</v>
      </c>
      <c r="N167" s="58">
        <v>496221.14021739131</v>
      </c>
      <c r="O167" s="1">
        <f t="shared" si="10"/>
        <v>496221.14021739131</v>
      </c>
      <c r="P167" s="1">
        <f t="shared" si="11"/>
        <v>504445.80000000005</v>
      </c>
      <c r="R167" s="1">
        <f>IFERROR(VLOOKUP(A167,#REF!,19,FALSE),0)</f>
        <v>0</v>
      </c>
      <c r="S167" s="66">
        <f t="shared" si="12"/>
        <v>504445.80000000005</v>
      </c>
    </row>
    <row r="168" spans="1:19" hidden="1" x14ac:dyDescent="0.25">
      <c r="A168" s="51">
        <v>6589</v>
      </c>
      <c r="B168" s="52" t="s">
        <v>292</v>
      </c>
      <c r="C168" s="53">
        <v>45261</v>
      </c>
      <c r="D168" s="54">
        <v>0</v>
      </c>
      <c r="E168" s="55">
        <v>467001.59999999998</v>
      </c>
      <c r="F168" s="55">
        <v>462481.5</v>
      </c>
      <c r="G168" s="55">
        <v>552822.4</v>
      </c>
      <c r="H168" s="55">
        <v>591535.1</v>
      </c>
      <c r="I168" s="55">
        <v>729284.6</v>
      </c>
      <c r="J168" s="55">
        <v>325142.40000000002</v>
      </c>
      <c r="K168" s="56">
        <v>729284.6</v>
      </c>
      <c r="L168" s="56">
        <v>213</v>
      </c>
      <c r="M168" s="57">
        <v>181</v>
      </c>
      <c r="N168" s="58">
        <v>358697.04510869563</v>
      </c>
      <c r="O168" s="1">
        <f t="shared" si="10"/>
        <v>358697.04510869563</v>
      </c>
      <c r="P168" s="1">
        <f t="shared" si="11"/>
        <v>364642.3</v>
      </c>
      <c r="R168" s="1">
        <f>IFERROR(VLOOKUP(A168,#REF!,19,FALSE),0)</f>
        <v>0</v>
      </c>
      <c r="S168" s="66">
        <f t="shared" si="12"/>
        <v>364642.3</v>
      </c>
    </row>
    <row r="169" spans="1:19" hidden="1" x14ac:dyDescent="0.25">
      <c r="A169" s="51">
        <v>6598</v>
      </c>
      <c r="B169" s="52" t="s">
        <v>294</v>
      </c>
      <c r="C169" s="53">
        <v>45261</v>
      </c>
      <c r="D169" s="54">
        <v>0</v>
      </c>
      <c r="E169" s="55">
        <v>301334.09999999998</v>
      </c>
      <c r="F169" s="55">
        <v>497095.5</v>
      </c>
      <c r="G169" s="55">
        <v>581756.80000000005</v>
      </c>
      <c r="H169" s="55">
        <v>662492.6</v>
      </c>
      <c r="I169" s="55">
        <v>797525</v>
      </c>
      <c r="J169" s="55">
        <v>394112</v>
      </c>
      <c r="K169" s="56">
        <v>797525</v>
      </c>
      <c r="L169" s="56">
        <v>213</v>
      </c>
      <c r="M169" s="57">
        <v>181</v>
      </c>
      <c r="N169" s="58">
        <v>392260.9375</v>
      </c>
      <c r="O169" s="1">
        <f t="shared" si="10"/>
        <v>392260.9375</v>
      </c>
      <c r="P169" s="1">
        <f t="shared" si="11"/>
        <v>398762.49999999994</v>
      </c>
      <c r="R169" s="1">
        <f>IFERROR(VLOOKUP(A169,#REF!,19,FALSE),0)</f>
        <v>0</v>
      </c>
      <c r="S169" s="66">
        <f t="shared" si="12"/>
        <v>398762.49999999994</v>
      </c>
    </row>
    <row r="170" spans="1:19" hidden="1" x14ac:dyDescent="0.25">
      <c r="A170" s="51">
        <v>6599</v>
      </c>
      <c r="B170" s="52" t="s">
        <v>296</v>
      </c>
      <c r="C170" s="53">
        <v>44935</v>
      </c>
      <c r="D170" s="54">
        <v>0</v>
      </c>
      <c r="E170" s="55">
        <v>479508.15</v>
      </c>
      <c r="F170" s="55">
        <v>510364.2</v>
      </c>
      <c r="G170" s="55">
        <v>546904</v>
      </c>
      <c r="H170" s="55">
        <v>582774.5</v>
      </c>
      <c r="I170" s="55">
        <v>778384.4</v>
      </c>
      <c r="J170" s="55">
        <v>311594.8</v>
      </c>
      <c r="K170" s="56">
        <v>778384.4</v>
      </c>
      <c r="L170" s="56">
        <v>539</v>
      </c>
      <c r="M170" s="57">
        <v>181</v>
      </c>
      <c r="N170" s="58">
        <v>382846.67500000005</v>
      </c>
      <c r="O170" s="1">
        <f t="shared" si="10"/>
        <v>382846.67500000005</v>
      </c>
      <c r="P170" s="1">
        <f t="shared" si="11"/>
        <v>389192.2</v>
      </c>
      <c r="R170" s="1">
        <f>IFERROR(VLOOKUP(A170,#REF!,19,FALSE),0)</f>
        <v>0</v>
      </c>
      <c r="S170" s="66">
        <f t="shared" si="12"/>
        <v>389192.2</v>
      </c>
    </row>
    <row r="171" spans="1:19" hidden="1" x14ac:dyDescent="0.25">
      <c r="A171" s="51">
        <v>6602</v>
      </c>
      <c r="B171" s="52" t="s">
        <v>1456</v>
      </c>
      <c r="C171" s="53">
        <v>45453</v>
      </c>
      <c r="D171" s="54">
        <v>0</v>
      </c>
      <c r="E171" s="59"/>
      <c r="F171" s="60">
        <v>0</v>
      </c>
      <c r="G171" s="60">
        <v>0</v>
      </c>
      <c r="H171" s="60">
        <v>0</v>
      </c>
      <c r="I171" s="59"/>
      <c r="J171" s="55">
        <v>203829.8</v>
      </c>
      <c r="K171" s="56">
        <v>203829.8</v>
      </c>
      <c r="L171" s="56">
        <v>21</v>
      </c>
      <c r="M171" s="57">
        <v>21</v>
      </c>
      <c r="N171" s="58">
        <v>11631.591847826086</v>
      </c>
      <c r="O171" s="1">
        <f t="shared" si="10"/>
        <v>11631.591847826086</v>
      </c>
      <c r="P171" s="1">
        <f t="shared" si="11"/>
        <v>11824.380662983425</v>
      </c>
      <c r="R171" s="1">
        <f>IFERROR(VLOOKUP(A171,#REF!,19,FALSE),0)</f>
        <v>0</v>
      </c>
      <c r="S171" s="66">
        <f t="shared" si="12"/>
        <v>11824.380662983425</v>
      </c>
    </row>
    <row r="172" spans="1:19" x14ac:dyDescent="0.25">
      <c r="A172" s="83">
        <v>6621</v>
      </c>
      <c r="B172" s="52" t="s">
        <v>649</v>
      </c>
      <c r="C172" s="53">
        <v>45398</v>
      </c>
      <c r="D172" s="54">
        <v>0</v>
      </c>
      <c r="E172" s="60">
        <v>0</v>
      </c>
      <c r="F172" s="60">
        <v>0</v>
      </c>
      <c r="G172" s="60">
        <v>0</v>
      </c>
      <c r="H172" s="84">
        <v>49766.400000000001</v>
      </c>
      <c r="I172" s="55">
        <v>612385.19999999995</v>
      </c>
      <c r="J172" s="55">
        <v>348913.1</v>
      </c>
      <c r="K172" s="56">
        <v>612385.19999999995</v>
      </c>
      <c r="L172" s="56">
        <v>76</v>
      </c>
      <c r="M172" s="57">
        <v>76</v>
      </c>
      <c r="N172" s="58">
        <v>126470.85652173912</v>
      </c>
      <c r="O172" s="1">
        <f t="shared" si="10"/>
        <v>126470.85652173912</v>
      </c>
      <c r="P172" s="1">
        <f t="shared" si="11"/>
        <v>128567.0585635359</v>
      </c>
      <c r="R172" s="1">
        <f>IFERROR(VLOOKUP(A172,#REF!,19,FALSE),0)</f>
        <v>0</v>
      </c>
      <c r="S172" s="66">
        <f t="shared" si="12"/>
        <v>128567.0585635359</v>
      </c>
    </row>
    <row r="173" spans="1:19" hidden="1" x14ac:dyDescent="0.25">
      <c r="A173" s="51">
        <v>6625</v>
      </c>
      <c r="B173" s="52" t="s">
        <v>298</v>
      </c>
      <c r="C173" s="53">
        <v>45415</v>
      </c>
      <c r="D173" s="54">
        <v>0</v>
      </c>
      <c r="E173" s="59"/>
      <c r="F173" s="59"/>
      <c r="G173" s="59"/>
      <c r="H173" s="59"/>
      <c r="I173" s="55">
        <v>592340.57999999996</v>
      </c>
      <c r="J173" s="55">
        <v>453185.04</v>
      </c>
      <c r="K173" s="56">
        <v>592340.57999999996</v>
      </c>
      <c r="L173" s="56">
        <v>59</v>
      </c>
      <c r="M173" s="57">
        <v>59</v>
      </c>
      <c r="N173" s="58">
        <v>94967.647336956521</v>
      </c>
      <c r="O173" s="1">
        <f t="shared" si="10"/>
        <v>94967.647336956521</v>
      </c>
      <c r="P173" s="1">
        <f t="shared" si="11"/>
        <v>96541.696740331492</v>
      </c>
      <c r="R173" s="1">
        <f>IFERROR(VLOOKUP(A173,#REF!,19,FALSE),0)</f>
        <v>0</v>
      </c>
      <c r="S173" s="66">
        <f t="shared" si="12"/>
        <v>96541.696740331492</v>
      </c>
    </row>
    <row r="174" spans="1:19" hidden="1" x14ac:dyDescent="0.25">
      <c r="A174" s="51">
        <v>6635</v>
      </c>
      <c r="B174" s="52" t="s">
        <v>530</v>
      </c>
      <c r="C174" s="53">
        <v>45338</v>
      </c>
      <c r="D174" s="54">
        <v>0</v>
      </c>
      <c r="E174" s="59"/>
      <c r="F174" s="55">
        <v>217299</v>
      </c>
      <c r="G174" s="55">
        <v>592278.4</v>
      </c>
      <c r="H174" s="55">
        <v>662492.6</v>
      </c>
      <c r="I174" s="55">
        <v>874642.2</v>
      </c>
      <c r="J174" s="55">
        <v>408275.4</v>
      </c>
      <c r="K174" s="56">
        <v>874642.2</v>
      </c>
      <c r="L174" s="56">
        <v>136</v>
      </c>
      <c r="M174" s="57">
        <v>136</v>
      </c>
      <c r="N174" s="58">
        <v>323237.33478260867</v>
      </c>
      <c r="O174" s="1">
        <f t="shared" si="10"/>
        <v>323237.33478260867</v>
      </c>
      <c r="P174" s="1">
        <f t="shared" si="11"/>
        <v>328594.85966850829</v>
      </c>
      <c r="R174" s="1">
        <f>IFERROR(VLOOKUP(A174,#REF!,19,FALSE),0)</f>
        <v>0</v>
      </c>
      <c r="S174" s="66">
        <f t="shared" si="12"/>
        <v>328594.85966850829</v>
      </c>
    </row>
    <row r="175" spans="1:19" hidden="1" x14ac:dyDescent="0.25">
      <c r="A175" s="51">
        <v>6667</v>
      </c>
      <c r="B175" s="52" t="s">
        <v>300</v>
      </c>
      <c r="C175" s="53">
        <v>45261</v>
      </c>
      <c r="D175" s="54">
        <v>0</v>
      </c>
      <c r="E175" s="55">
        <v>281907</v>
      </c>
      <c r="F175" s="55">
        <v>447150.6</v>
      </c>
      <c r="G175" s="55">
        <v>619459.19999999995</v>
      </c>
      <c r="H175" s="55">
        <v>655995.19999999995</v>
      </c>
      <c r="I175" s="55">
        <v>810285.4</v>
      </c>
      <c r="J175" s="55">
        <v>401193.7</v>
      </c>
      <c r="K175" s="56">
        <v>810285.4</v>
      </c>
      <c r="L175" s="56">
        <v>213</v>
      </c>
      <c r="M175" s="57">
        <v>181</v>
      </c>
      <c r="N175" s="58">
        <v>398537.11250000005</v>
      </c>
      <c r="O175" s="1">
        <f t="shared" si="10"/>
        <v>398537.11250000005</v>
      </c>
      <c r="P175" s="1">
        <f t="shared" si="11"/>
        <v>405142.7</v>
      </c>
      <c r="R175" s="1">
        <f>IFERROR(VLOOKUP(A175,#REF!,19,FALSE),0)</f>
        <v>0</v>
      </c>
      <c r="S175" s="66">
        <f t="shared" si="12"/>
        <v>405142.7</v>
      </c>
    </row>
    <row r="176" spans="1:19" hidden="1" x14ac:dyDescent="0.25">
      <c r="A176" s="51">
        <v>6668</v>
      </c>
      <c r="B176" s="52" t="s">
        <v>640</v>
      </c>
      <c r="C176" s="53">
        <v>45369</v>
      </c>
      <c r="D176" s="54">
        <v>0</v>
      </c>
      <c r="E176" s="59"/>
      <c r="F176" s="59"/>
      <c r="G176" s="55">
        <v>193334.39999999999</v>
      </c>
      <c r="H176" s="55">
        <v>662492.6</v>
      </c>
      <c r="I176" s="55">
        <v>874642.2</v>
      </c>
      <c r="J176" s="55">
        <v>408275.4</v>
      </c>
      <c r="K176" s="56">
        <v>874642.2</v>
      </c>
      <c r="L176" s="56">
        <v>105</v>
      </c>
      <c r="M176" s="57">
        <v>105</v>
      </c>
      <c r="N176" s="58">
        <v>249558.23641304346</v>
      </c>
      <c r="O176" s="1">
        <f t="shared" si="10"/>
        <v>249558.23641304346</v>
      </c>
      <c r="P176" s="1">
        <f t="shared" si="11"/>
        <v>253694.56077348065</v>
      </c>
      <c r="R176" s="1">
        <f>IFERROR(VLOOKUP(A176,#REF!,19,FALSE),0)</f>
        <v>0</v>
      </c>
      <c r="S176" s="66">
        <f t="shared" si="12"/>
        <v>253694.56077348065</v>
      </c>
    </row>
    <row r="177" spans="1:19" hidden="1" x14ac:dyDescent="0.25">
      <c r="A177" s="51">
        <v>6674</v>
      </c>
      <c r="B177" s="52" t="s">
        <v>302</v>
      </c>
      <c r="C177" s="53">
        <v>45293</v>
      </c>
      <c r="D177" s="54">
        <v>0</v>
      </c>
      <c r="E177" s="59"/>
      <c r="F177" s="55">
        <v>514787.1</v>
      </c>
      <c r="G177" s="55">
        <v>622528</v>
      </c>
      <c r="H177" s="55">
        <v>670055</v>
      </c>
      <c r="I177" s="55">
        <v>816665.59999999998</v>
      </c>
      <c r="J177" s="55">
        <v>415357.1</v>
      </c>
      <c r="K177" s="56">
        <v>816665.59999999998</v>
      </c>
      <c r="L177" s="56">
        <v>181</v>
      </c>
      <c r="M177" s="57">
        <v>181</v>
      </c>
      <c r="N177" s="58">
        <v>401675.19999999995</v>
      </c>
      <c r="O177" s="1">
        <f t="shared" si="10"/>
        <v>401675.19999999995</v>
      </c>
      <c r="P177" s="1">
        <f t="shared" si="11"/>
        <v>408332.79999999999</v>
      </c>
      <c r="R177" s="1">
        <f>IFERROR(VLOOKUP(A177,#REF!,19,FALSE),0)</f>
        <v>0</v>
      </c>
      <c r="S177" s="66">
        <f t="shared" si="12"/>
        <v>408332.79999999999</v>
      </c>
    </row>
    <row r="178" spans="1:19" hidden="1" x14ac:dyDescent="0.25">
      <c r="A178" s="51">
        <v>6678</v>
      </c>
      <c r="B178" s="52" t="s">
        <v>304</v>
      </c>
      <c r="C178" s="53">
        <v>45261</v>
      </c>
      <c r="D178" s="54">
        <v>0</v>
      </c>
      <c r="E178" s="55">
        <v>459029.7</v>
      </c>
      <c r="F178" s="55">
        <v>253539</v>
      </c>
      <c r="G178" s="55">
        <v>485444.2</v>
      </c>
      <c r="H178" s="55">
        <v>565536.5</v>
      </c>
      <c r="I178" s="55">
        <v>680428</v>
      </c>
      <c r="J178" s="55">
        <v>342667.3</v>
      </c>
      <c r="K178" s="56">
        <v>680428</v>
      </c>
      <c r="L178" s="56">
        <v>213</v>
      </c>
      <c r="M178" s="57">
        <v>181</v>
      </c>
      <c r="N178" s="58">
        <v>334667.03260869562</v>
      </c>
      <c r="O178" s="1">
        <f t="shared" si="10"/>
        <v>334667.03260869562</v>
      </c>
      <c r="P178" s="1">
        <f t="shared" si="11"/>
        <v>340214</v>
      </c>
      <c r="R178" s="1">
        <f>IFERROR(VLOOKUP(A178,#REF!,19,FALSE),0)</f>
        <v>0</v>
      </c>
      <c r="S178" s="66">
        <f t="shared" si="12"/>
        <v>340214</v>
      </c>
    </row>
    <row r="179" spans="1:19" hidden="1" x14ac:dyDescent="0.25">
      <c r="A179" s="51">
        <v>6687</v>
      </c>
      <c r="B179" s="52" t="s">
        <v>306</v>
      </c>
      <c r="C179" s="53">
        <v>45261</v>
      </c>
      <c r="D179" s="54">
        <v>0</v>
      </c>
      <c r="E179" s="55">
        <v>544543.6</v>
      </c>
      <c r="F179" s="55">
        <v>497095.5</v>
      </c>
      <c r="G179" s="55">
        <v>576496</v>
      </c>
      <c r="H179" s="55">
        <v>646710.19999999995</v>
      </c>
      <c r="I179" s="55">
        <v>803905.2</v>
      </c>
      <c r="J179" s="55">
        <v>374406.40000000002</v>
      </c>
      <c r="K179" s="56">
        <v>803905.2</v>
      </c>
      <c r="L179" s="56">
        <v>213</v>
      </c>
      <c r="M179" s="57">
        <v>181</v>
      </c>
      <c r="N179" s="58">
        <v>395399.02500000002</v>
      </c>
      <c r="O179" s="1">
        <f t="shared" si="10"/>
        <v>395399.02500000002</v>
      </c>
      <c r="P179" s="1">
        <f t="shared" si="11"/>
        <v>401952.6</v>
      </c>
      <c r="R179" s="1">
        <f>IFERROR(VLOOKUP(A179,#REF!,19,FALSE),0)</f>
        <v>0</v>
      </c>
      <c r="S179" s="66">
        <f t="shared" si="12"/>
        <v>401952.6</v>
      </c>
    </row>
    <row r="180" spans="1:19" hidden="1" x14ac:dyDescent="0.25">
      <c r="A180" s="51">
        <v>6719</v>
      </c>
      <c r="B180" s="52" t="s">
        <v>308</v>
      </c>
      <c r="C180" s="53">
        <v>45261</v>
      </c>
      <c r="D180" s="54">
        <v>0</v>
      </c>
      <c r="E180" s="55">
        <v>474596.4</v>
      </c>
      <c r="F180" s="55">
        <v>354408.9</v>
      </c>
      <c r="G180" s="55">
        <v>611787.19999999995</v>
      </c>
      <c r="H180" s="55">
        <v>662492.6</v>
      </c>
      <c r="I180" s="55">
        <v>810285.4</v>
      </c>
      <c r="J180" s="55">
        <v>401193.7</v>
      </c>
      <c r="K180" s="56">
        <v>810285.4</v>
      </c>
      <c r="L180" s="56">
        <v>213</v>
      </c>
      <c r="M180" s="57">
        <v>181</v>
      </c>
      <c r="N180" s="58">
        <v>398537.11250000005</v>
      </c>
      <c r="O180" s="1">
        <f t="shared" ref="O180:O243" si="13">+K180/2/184*M180</f>
        <v>398537.11250000005</v>
      </c>
      <c r="P180" s="1">
        <f t="shared" ref="P180:P243" si="14">+K180/2/181*M180</f>
        <v>405142.7</v>
      </c>
      <c r="R180" s="1">
        <f>IFERROR(VLOOKUP(A180,#REF!,19,FALSE),0)</f>
        <v>0</v>
      </c>
      <c r="S180" s="66">
        <f t="shared" si="12"/>
        <v>405142.7</v>
      </c>
    </row>
    <row r="181" spans="1:19" hidden="1" x14ac:dyDescent="0.25">
      <c r="A181" s="51">
        <v>6726</v>
      </c>
      <c r="B181" s="52" t="s">
        <v>310</v>
      </c>
      <c r="C181" s="53">
        <v>45265</v>
      </c>
      <c r="D181" s="54">
        <v>0</v>
      </c>
      <c r="E181" s="55">
        <v>410752.8</v>
      </c>
      <c r="F181" s="55">
        <v>390176.7</v>
      </c>
      <c r="G181" s="55">
        <v>440811.2</v>
      </c>
      <c r="H181" s="55">
        <v>574875.9</v>
      </c>
      <c r="I181" s="55">
        <v>717633.8</v>
      </c>
      <c r="J181" s="55">
        <v>408275.4</v>
      </c>
      <c r="K181" s="56">
        <v>717633.8</v>
      </c>
      <c r="L181" s="56">
        <v>209</v>
      </c>
      <c r="M181" s="57">
        <v>181</v>
      </c>
      <c r="N181" s="58">
        <v>352966.62445652176</v>
      </c>
      <c r="O181" s="1">
        <f t="shared" si="13"/>
        <v>352966.62445652176</v>
      </c>
      <c r="P181" s="1">
        <f t="shared" si="14"/>
        <v>358816.9</v>
      </c>
      <c r="R181" s="1">
        <f>IFERROR(VLOOKUP(A181,#REF!,19,FALSE),0)</f>
        <v>0</v>
      </c>
      <c r="S181" s="66">
        <f t="shared" si="12"/>
        <v>358816.9</v>
      </c>
    </row>
    <row r="182" spans="1:19" hidden="1" x14ac:dyDescent="0.25">
      <c r="A182" s="51">
        <v>6735</v>
      </c>
      <c r="B182" s="52" t="s">
        <v>312</v>
      </c>
      <c r="C182" s="53">
        <v>45261</v>
      </c>
      <c r="D182" s="54">
        <v>0</v>
      </c>
      <c r="E182" s="55">
        <v>359793.3</v>
      </c>
      <c r="F182" s="55">
        <v>547208.88</v>
      </c>
      <c r="G182" s="55">
        <v>668910.72</v>
      </c>
      <c r="H182" s="55">
        <v>714045.26</v>
      </c>
      <c r="I182" s="55">
        <v>877959.91</v>
      </c>
      <c r="J182" s="55">
        <v>415357.1</v>
      </c>
      <c r="K182" s="56">
        <v>877959.91</v>
      </c>
      <c r="L182" s="56">
        <v>213</v>
      </c>
      <c r="M182" s="57">
        <v>181</v>
      </c>
      <c r="N182" s="58">
        <v>431822.67312499997</v>
      </c>
      <c r="O182" s="1">
        <f t="shared" si="13"/>
        <v>431822.67312499997</v>
      </c>
      <c r="P182" s="1">
        <f t="shared" si="14"/>
        <v>438979.95500000002</v>
      </c>
      <c r="R182" s="1">
        <f>IFERROR(VLOOKUP(A182,#REF!,19,FALSE),0)</f>
        <v>0</v>
      </c>
      <c r="S182" s="66">
        <f t="shared" si="12"/>
        <v>438979.95500000002</v>
      </c>
    </row>
    <row r="183" spans="1:19" hidden="1" x14ac:dyDescent="0.25">
      <c r="A183" s="51">
        <v>6749</v>
      </c>
      <c r="B183" s="52" t="s">
        <v>314</v>
      </c>
      <c r="C183" s="53">
        <v>45261</v>
      </c>
      <c r="D183" s="54">
        <v>0</v>
      </c>
      <c r="E183" s="55">
        <v>564208.19999999995</v>
      </c>
      <c r="F183" s="55">
        <v>541324.5</v>
      </c>
      <c r="G183" s="55">
        <v>621212.80000000005</v>
      </c>
      <c r="H183" s="55">
        <v>562756.6</v>
      </c>
      <c r="I183" s="55">
        <v>842186.4</v>
      </c>
      <c r="J183" s="55">
        <v>379948.6</v>
      </c>
      <c r="K183" s="56">
        <v>842186.4</v>
      </c>
      <c r="L183" s="56">
        <v>213</v>
      </c>
      <c r="M183" s="57">
        <v>181</v>
      </c>
      <c r="N183" s="58">
        <v>414227.55000000005</v>
      </c>
      <c r="O183" s="1">
        <f t="shared" si="13"/>
        <v>414227.55000000005</v>
      </c>
      <c r="P183" s="1">
        <f t="shared" si="14"/>
        <v>421093.20000000007</v>
      </c>
      <c r="R183" s="1">
        <f>IFERROR(VLOOKUP(A183,#REF!,19,FALSE),0)</f>
        <v>0</v>
      </c>
      <c r="S183" s="66">
        <f t="shared" si="12"/>
        <v>421093.20000000007</v>
      </c>
    </row>
    <row r="184" spans="1:19" hidden="1" x14ac:dyDescent="0.25">
      <c r="A184" s="51">
        <v>6780</v>
      </c>
      <c r="B184" s="52" t="s">
        <v>650</v>
      </c>
      <c r="C184" s="53">
        <v>45398</v>
      </c>
      <c r="D184" s="54">
        <v>0</v>
      </c>
      <c r="E184" s="59"/>
      <c r="F184" s="59"/>
      <c r="G184" s="60">
        <v>0</v>
      </c>
      <c r="H184" s="55">
        <v>337115.1</v>
      </c>
      <c r="I184" s="55">
        <v>797525</v>
      </c>
      <c r="J184" s="55">
        <v>394112</v>
      </c>
      <c r="K184" s="56">
        <v>797525</v>
      </c>
      <c r="L184" s="56">
        <v>76</v>
      </c>
      <c r="M184" s="57">
        <v>76</v>
      </c>
      <c r="N184" s="58">
        <v>164706.25</v>
      </c>
      <c r="O184" s="1">
        <f t="shared" si="13"/>
        <v>164706.25</v>
      </c>
      <c r="P184" s="1">
        <f t="shared" si="14"/>
        <v>167436.18784530385</v>
      </c>
      <c r="R184" s="1">
        <f>IFERROR(VLOOKUP(A184,#REF!,19,FALSE),0)</f>
        <v>0</v>
      </c>
      <c r="S184" s="66">
        <f t="shared" si="12"/>
        <v>167436.18784530385</v>
      </c>
    </row>
    <row r="185" spans="1:19" hidden="1" x14ac:dyDescent="0.25">
      <c r="A185" s="51">
        <v>6781</v>
      </c>
      <c r="B185" s="52" t="s">
        <v>316</v>
      </c>
      <c r="C185" s="53">
        <v>45261</v>
      </c>
      <c r="D185" s="54">
        <v>0</v>
      </c>
      <c r="E185" s="55">
        <v>542093.69999999995</v>
      </c>
      <c r="F185" s="55">
        <v>434790.3</v>
      </c>
      <c r="G185" s="55">
        <v>555343.19999999995</v>
      </c>
      <c r="H185" s="55">
        <v>605673.80000000005</v>
      </c>
      <c r="I185" s="55">
        <v>785874.2</v>
      </c>
      <c r="J185" s="55">
        <v>363322</v>
      </c>
      <c r="K185" s="56">
        <v>785874.2</v>
      </c>
      <c r="L185" s="56">
        <v>213</v>
      </c>
      <c r="M185" s="57">
        <v>181</v>
      </c>
      <c r="N185" s="58">
        <v>386530.51684782607</v>
      </c>
      <c r="O185" s="1">
        <f t="shared" si="13"/>
        <v>386530.51684782607</v>
      </c>
      <c r="P185" s="1">
        <f t="shared" si="14"/>
        <v>392937.1</v>
      </c>
      <c r="R185" s="1">
        <f>IFERROR(VLOOKUP(A185,#REF!,19,FALSE),0)</f>
        <v>0</v>
      </c>
      <c r="S185" s="66">
        <f t="shared" si="12"/>
        <v>392937.1</v>
      </c>
    </row>
    <row r="186" spans="1:19" hidden="1" x14ac:dyDescent="0.25">
      <c r="A186" s="51">
        <v>6784</v>
      </c>
      <c r="B186" s="52" t="s">
        <v>1440</v>
      </c>
      <c r="C186" s="53">
        <v>45261</v>
      </c>
      <c r="D186" s="54">
        <v>0</v>
      </c>
      <c r="E186" s="55">
        <v>358043.37</v>
      </c>
      <c r="F186" s="55">
        <v>497095.5</v>
      </c>
      <c r="G186" s="55">
        <v>592278.4</v>
      </c>
      <c r="H186" s="55">
        <v>662492.6</v>
      </c>
      <c r="I186" s="55">
        <v>823600.6</v>
      </c>
      <c r="J186" s="55">
        <v>352237.6</v>
      </c>
      <c r="K186" s="56">
        <v>823600.6</v>
      </c>
      <c r="L186" s="56">
        <v>213</v>
      </c>
      <c r="M186" s="57">
        <v>181</v>
      </c>
      <c r="N186" s="58">
        <v>405086.16467391304</v>
      </c>
      <c r="O186" s="1">
        <f t="shared" si="13"/>
        <v>405086.16467391304</v>
      </c>
      <c r="P186" s="1">
        <f t="shared" si="14"/>
        <v>411800.3</v>
      </c>
      <c r="R186" s="1">
        <f>IFERROR(VLOOKUP(A186,#REF!,19,FALSE),0)</f>
        <v>0</v>
      </c>
      <c r="S186" s="66">
        <f t="shared" si="12"/>
        <v>411800.3</v>
      </c>
    </row>
    <row r="187" spans="1:19" hidden="1" x14ac:dyDescent="0.25">
      <c r="A187" s="51">
        <v>6786</v>
      </c>
      <c r="B187" s="52" t="s">
        <v>320</v>
      </c>
      <c r="C187" s="53">
        <v>45261</v>
      </c>
      <c r="D187" s="54">
        <v>0</v>
      </c>
      <c r="E187" s="55">
        <v>530940.30000000005</v>
      </c>
      <c r="F187" s="55">
        <v>497095.5</v>
      </c>
      <c r="G187" s="55">
        <v>308414.40000000002</v>
      </c>
      <c r="H187" s="55">
        <v>633754.1</v>
      </c>
      <c r="I187" s="55">
        <v>848082.45</v>
      </c>
      <c r="J187" s="55">
        <v>507656.75</v>
      </c>
      <c r="K187" s="56">
        <v>848082.45</v>
      </c>
      <c r="L187" s="56">
        <v>213</v>
      </c>
      <c r="M187" s="57">
        <v>181</v>
      </c>
      <c r="N187" s="58">
        <v>417127.50937500002</v>
      </c>
      <c r="O187" s="1">
        <f t="shared" si="13"/>
        <v>417127.50937500002</v>
      </c>
      <c r="P187" s="1">
        <f t="shared" si="14"/>
        <v>424041.22499999992</v>
      </c>
      <c r="R187" s="1">
        <f>IFERROR(VLOOKUP(A187,#REF!,19,FALSE),0)</f>
        <v>0</v>
      </c>
      <c r="S187" s="66">
        <f t="shared" si="12"/>
        <v>424041.22499999992</v>
      </c>
    </row>
    <row r="188" spans="1:19" hidden="1" x14ac:dyDescent="0.25">
      <c r="A188" s="51">
        <v>6789</v>
      </c>
      <c r="B188" s="52" t="s">
        <v>322</v>
      </c>
      <c r="C188" s="53">
        <v>45261</v>
      </c>
      <c r="D188" s="54">
        <v>0</v>
      </c>
      <c r="E188" s="55">
        <v>256730.4</v>
      </c>
      <c r="F188" s="55">
        <v>435448.8</v>
      </c>
      <c r="G188" s="55">
        <v>510908.8</v>
      </c>
      <c r="H188" s="55">
        <v>555398.9</v>
      </c>
      <c r="I188" s="55">
        <v>680428</v>
      </c>
      <c r="J188" s="55">
        <v>342667.3</v>
      </c>
      <c r="K188" s="56">
        <v>680428</v>
      </c>
      <c r="L188" s="56">
        <v>213</v>
      </c>
      <c r="M188" s="57">
        <v>181</v>
      </c>
      <c r="N188" s="58">
        <v>334667.03260869562</v>
      </c>
      <c r="O188" s="1">
        <f t="shared" si="13"/>
        <v>334667.03260869562</v>
      </c>
      <c r="P188" s="1">
        <f t="shared" si="14"/>
        <v>340214</v>
      </c>
      <c r="R188" s="1">
        <f>IFERROR(VLOOKUP(A188,#REF!,19,FALSE),0)</f>
        <v>0</v>
      </c>
      <c r="S188" s="66">
        <f t="shared" si="12"/>
        <v>340214</v>
      </c>
    </row>
    <row r="189" spans="1:19" hidden="1" x14ac:dyDescent="0.25">
      <c r="A189" s="51">
        <v>6794</v>
      </c>
      <c r="B189" s="52" t="s">
        <v>324</v>
      </c>
      <c r="C189" s="53">
        <v>45261</v>
      </c>
      <c r="D189" s="54">
        <v>0</v>
      </c>
      <c r="E189" s="55">
        <v>474596.4</v>
      </c>
      <c r="F189" s="55">
        <v>333736.65000000002</v>
      </c>
      <c r="G189" s="55">
        <v>633707.19999999995</v>
      </c>
      <c r="H189" s="55">
        <v>662492.6</v>
      </c>
      <c r="I189" s="55">
        <v>797663.7</v>
      </c>
      <c r="J189" s="55">
        <v>370095.8</v>
      </c>
      <c r="K189" s="56">
        <v>797663.7</v>
      </c>
      <c r="L189" s="56">
        <v>213</v>
      </c>
      <c r="M189" s="57">
        <v>181</v>
      </c>
      <c r="N189" s="58">
        <v>392329.15679347829</v>
      </c>
      <c r="O189" s="1">
        <f t="shared" si="13"/>
        <v>392329.15679347829</v>
      </c>
      <c r="P189" s="1">
        <f t="shared" si="14"/>
        <v>398831.85</v>
      </c>
      <c r="R189" s="1">
        <f>IFERROR(VLOOKUP(A189,#REF!,19,FALSE),0)</f>
        <v>0</v>
      </c>
      <c r="S189" s="66">
        <f t="shared" si="12"/>
        <v>398831.85</v>
      </c>
    </row>
    <row r="190" spans="1:19" hidden="1" x14ac:dyDescent="0.25">
      <c r="A190" s="51">
        <v>6807</v>
      </c>
      <c r="B190" s="52" t="s">
        <v>1457</v>
      </c>
      <c r="C190" s="53">
        <v>45453</v>
      </c>
      <c r="D190" s="54">
        <v>0</v>
      </c>
      <c r="E190" s="59"/>
      <c r="F190" s="60">
        <v>0</v>
      </c>
      <c r="G190" s="60">
        <v>0</v>
      </c>
      <c r="H190" s="60">
        <v>0</v>
      </c>
      <c r="I190" s="59"/>
      <c r="J190" s="55">
        <v>264215.28000000003</v>
      </c>
      <c r="K190" s="56">
        <v>264215.28000000003</v>
      </c>
      <c r="L190" s="56">
        <v>21</v>
      </c>
      <c r="M190" s="57">
        <v>21</v>
      </c>
      <c r="N190" s="58">
        <v>15077.50239130435</v>
      </c>
      <c r="O190" s="1">
        <f t="shared" si="13"/>
        <v>15077.50239130435</v>
      </c>
      <c r="P190" s="1">
        <f t="shared" si="14"/>
        <v>15327.405745856355</v>
      </c>
      <c r="R190" s="1">
        <f>IFERROR(VLOOKUP(A190,#REF!,19,FALSE),0)</f>
        <v>0</v>
      </c>
      <c r="S190" s="66">
        <f t="shared" si="12"/>
        <v>15327.405745856355</v>
      </c>
    </row>
    <row r="191" spans="1:19" hidden="1" x14ac:dyDescent="0.25">
      <c r="A191" s="51">
        <v>6808</v>
      </c>
      <c r="B191" s="52" t="s">
        <v>1459</v>
      </c>
      <c r="C191" s="53">
        <v>45453</v>
      </c>
      <c r="D191" s="54">
        <v>0</v>
      </c>
      <c r="E191" s="59"/>
      <c r="F191" s="59"/>
      <c r="G191" s="59"/>
      <c r="H191" s="60">
        <v>0</v>
      </c>
      <c r="I191" s="59"/>
      <c r="J191" s="55">
        <v>264215.28000000003</v>
      </c>
      <c r="K191" s="56">
        <v>264215.28000000003</v>
      </c>
      <c r="L191" s="56">
        <v>21</v>
      </c>
      <c r="M191" s="57">
        <v>21</v>
      </c>
      <c r="N191" s="58">
        <v>15077.50239130435</v>
      </c>
      <c r="O191" s="1">
        <f t="shared" si="13"/>
        <v>15077.50239130435</v>
      </c>
      <c r="P191" s="1">
        <f t="shared" si="14"/>
        <v>15327.405745856355</v>
      </c>
      <c r="R191" s="1">
        <f>IFERROR(VLOOKUP(A191,#REF!,19,FALSE),0)</f>
        <v>0</v>
      </c>
      <c r="S191" s="66">
        <f t="shared" si="12"/>
        <v>15327.405745856355</v>
      </c>
    </row>
    <row r="192" spans="1:19" hidden="1" x14ac:dyDescent="0.25">
      <c r="A192" s="51">
        <v>6813</v>
      </c>
      <c r="B192" s="52" t="s">
        <v>328</v>
      </c>
      <c r="C192" s="53">
        <v>45261</v>
      </c>
      <c r="D192" s="54">
        <v>0</v>
      </c>
      <c r="E192" s="55">
        <v>460536.75</v>
      </c>
      <c r="F192" s="55">
        <v>241482.6</v>
      </c>
      <c r="G192" s="55">
        <v>485444.2</v>
      </c>
      <c r="H192" s="55">
        <v>640134.19999999995</v>
      </c>
      <c r="I192" s="55">
        <v>778384.4</v>
      </c>
      <c r="J192" s="55">
        <v>401193.7</v>
      </c>
      <c r="K192" s="56">
        <v>778384.4</v>
      </c>
      <c r="L192" s="56">
        <v>213</v>
      </c>
      <c r="M192" s="57">
        <v>181</v>
      </c>
      <c r="N192" s="58">
        <v>382846.67500000005</v>
      </c>
      <c r="O192" s="1">
        <f t="shared" si="13"/>
        <v>382846.67500000005</v>
      </c>
      <c r="P192" s="1">
        <f t="shared" si="14"/>
        <v>389192.2</v>
      </c>
      <c r="R192" s="1">
        <f>IFERROR(VLOOKUP(A192,#REF!,19,FALSE),0)</f>
        <v>0</v>
      </c>
      <c r="S192" s="66">
        <f t="shared" si="12"/>
        <v>389192.2</v>
      </c>
    </row>
    <row r="193" spans="1:19" hidden="1" x14ac:dyDescent="0.25">
      <c r="A193" s="51">
        <v>6814</v>
      </c>
      <c r="B193" s="52" t="s">
        <v>1338</v>
      </c>
      <c r="C193" s="53">
        <v>45433</v>
      </c>
      <c r="D193" s="54">
        <v>0</v>
      </c>
      <c r="E193" s="59"/>
      <c r="F193" s="59"/>
      <c r="G193" s="59"/>
      <c r="H193" s="59"/>
      <c r="I193" s="55">
        <v>309855.8</v>
      </c>
      <c r="J193" s="55">
        <v>401193.7</v>
      </c>
      <c r="K193" s="56">
        <v>401193.7</v>
      </c>
      <c r="L193" s="56">
        <v>41</v>
      </c>
      <c r="M193" s="57">
        <v>41</v>
      </c>
      <c r="N193" s="58">
        <v>44698.211141304346</v>
      </c>
      <c r="O193" s="1">
        <f t="shared" si="13"/>
        <v>44698.211141304346</v>
      </c>
      <c r="P193" s="1">
        <f t="shared" si="14"/>
        <v>45439.065469613262</v>
      </c>
      <c r="R193" s="1">
        <f>IFERROR(VLOOKUP(A193,#REF!,19,FALSE),0)</f>
        <v>0</v>
      </c>
      <c r="S193" s="66">
        <f t="shared" si="12"/>
        <v>45439.065469613262</v>
      </c>
    </row>
    <row r="194" spans="1:19" hidden="1" x14ac:dyDescent="0.25">
      <c r="A194" s="51">
        <v>6817</v>
      </c>
      <c r="B194" s="52" t="s">
        <v>330</v>
      </c>
      <c r="C194" s="53">
        <v>45261</v>
      </c>
      <c r="D194" s="54">
        <v>0</v>
      </c>
      <c r="E194" s="55">
        <v>444405.3</v>
      </c>
      <c r="F194" s="55">
        <v>294795.90000000002</v>
      </c>
      <c r="G194" s="55">
        <v>560494.4</v>
      </c>
      <c r="H194" s="55">
        <v>586681.4</v>
      </c>
      <c r="I194" s="55">
        <v>829980.8</v>
      </c>
      <c r="J194" s="55">
        <v>401193.7</v>
      </c>
      <c r="K194" s="56">
        <v>829980.8</v>
      </c>
      <c r="L194" s="56">
        <v>213</v>
      </c>
      <c r="M194" s="57">
        <v>181</v>
      </c>
      <c r="N194" s="58">
        <v>408224.25217391306</v>
      </c>
      <c r="O194" s="1">
        <f t="shared" si="13"/>
        <v>408224.25217391306</v>
      </c>
      <c r="P194" s="1">
        <f t="shared" si="14"/>
        <v>414990.40000000008</v>
      </c>
      <c r="R194" s="1">
        <f>IFERROR(VLOOKUP(A194,#REF!,19,FALSE),0)</f>
        <v>0</v>
      </c>
      <c r="S194" s="66">
        <f t="shared" si="12"/>
        <v>414990.40000000008</v>
      </c>
    </row>
    <row r="195" spans="1:19" hidden="1" x14ac:dyDescent="0.25">
      <c r="A195" s="51">
        <v>6835</v>
      </c>
      <c r="B195" s="52" t="s">
        <v>332</v>
      </c>
      <c r="C195" s="53">
        <v>45261</v>
      </c>
      <c r="D195" s="54">
        <v>0</v>
      </c>
      <c r="E195" s="55">
        <v>403712.1</v>
      </c>
      <c r="F195" s="55">
        <v>453888</v>
      </c>
      <c r="G195" s="55">
        <v>490294.6</v>
      </c>
      <c r="H195" s="55">
        <v>540192.5</v>
      </c>
      <c r="I195" s="55">
        <v>691683.2</v>
      </c>
      <c r="J195" s="55">
        <v>342667.3</v>
      </c>
      <c r="K195" s="56">
        <v>691683.2</v>
      </c>
      <c r="L195" s="56">
        <v>213</v>
      </c>
      <c r="M195" s="57">
        <v>181</v>
      </c>
      <c r="N195" s="58">
        <v>340202.87826086953</v>
      </c>
      <c r="O195" s="1">
        <f t="shared" si="13"/>
        <v>340202.87826086953</v>
      </c>
      <c r="P195" s="1">
        <f t="shared" si="14"/>
        <v>345841.6</v>
      </c>
      <c r="R195" s="1">
        <f>IFERROR(VLOOKUP(A195,#REF!,19,FALSE),0)</f>
        <v>0</v>
      </c>
      <c r="S195" s="66">
        <f t="shared" ref="S195:S258" si="15">+P195-R195</f>
        <v>345841.6</v>
      </c>
    </row>
    <row r="196" spans="1:19" hidden="1" x14ac:dyDescent="0.25">
      <c r="A196" s="51">
        <v>6843</v>
      </c>
      <c r="B196" s="52" t="s">
        <v>334</v>
      </c>
      <c r="C196" s="53">
        <v>45261</v>
      </c>
      <c r="D196" s="54">
        <v>0</v>
      </c>
      <c r="E196" s="55">
        <v>532863.30000000005</v>
      </c>
      <c r="F196" s="55">
        <v>510364.2</v>
      </c>
      <c r="G196" s="55">
        <v>597320</v>
      </c>
      <c r="H196" s="55">
        <v>662492.6</v>
      </c>
      <c r="I196" s="55">
        <v>810285.4</v>
      </c>
      <c r="J196" s="55">
        <v>408915.83</v>
      </c>
      <c r="K196" s="56">
        <v>810285.4</v>
      </c>
      <c r="L196" s="56">
        <v>213</v>
      </c>
      <c r="M196" s="57">
        <v>181</v>
      </c>
      <c r="N196" s="58">
        <v>398537.11250000005</v>
      </c>
      <c r="O196" s="1">
        <f t="shared" si="13"/>
        <v>398537.11250000005</v>
      </c>
      <c r="P196" s="1">
        <f t="shared" si="14"/>
        <v>405142.7</v>
      </c>
      <c r="R196" s="1">
        <f>IFERROR(VLOOKUP(A196,#REF!,19,FALSE),0)</f>
        <v>0</v>
      </c>
      <c r="S196" s="66">
        <f t="shared" si="15"/>
        <v>405142.7</v>
      </c>
    </row>
    <row r="197" spans="1:19" hidden="1" x14ac:dyDescent="0.25">
      <c r="A197" s="51">
        <v>6848</v>
      </c>
      <c r="B197" s="52" t="s">
        <v>336</v>
      </c>
      <c r="C197" s="53">
        <v>44614</v>
      </c>
      <c r="D197" s="54">
        <v>0</v>
      </c>
      <c r="E197" s="55">
        <v>687746.7</v>
      </c>
      <c r="F197" s="55">
        <v>495021.6</v>
      </c>
      <c r="G197" s="55">
        <v>405614.7</v>
      </c>
      <c r="H197" s="55">
        <v>443097.8</v>
      </c>
      <c r="I197" s="55">
        <v>655615.4</v>
      </c>
      <c r="J197" s="55">
        <v>290997.5</v>
      </c>
      <c r="K197" s="56">
        <v>687746.7</v>
      </c>
      <c r="L197" s="56">
        <v>860</v>
      </c>
      <c r="M197" s="57">
        <v>181</v>
      </c>
      <c r="N197" s="58">
        <v>338266.71929347824</v>
      </c>
      <c r="O197" s="1">
        <f t="shared" si="13"/>
        <v>338266.71929347824</v>
      </c>
      <c r="P197" s="1">
        <f t="shared" si="14"/>
        <v>343873.35</v>
      </c>
      <c r="R197" s="1">
        <f>IFERROR(VLOOKUP(A197,#REF!,19,FALSE),0)</f>
        <v>0</v>
      </c>
      <c r="S197" s="66">
        <f t="shared" si="15"/>
        <v>343873.35</v>
      </c>
    </row>
    <row r="198" spans="1:19" hidden="1" x14ac:dyDescent="0.25">
      <c r="A198" s="51">
        <v>6855</v>
      </c>
      <c r="B198" s="52" t="s">
        <v>340</v>
      </c>
      <c r="C198" s="53">
        <v>45261</v>
      </c>
      <c r="D198" s="54">
        <v>0</v>
      </c>
      <c r="E198" s="55">
        <v>329698.34999999998</v>
      </c>
      <c r="F198" s="55">
        <v>489980.4</v>
      </c>
      <c r="G198" s="55">
        <v>558740.80000000005</v>
      </c>
      <c r="H198" s="55">
        <v>642000.80000000005</v>
      </c>
      <c r="I198" s="55">
        <v>789203</v>
      </c>
      <c r="J198" s="55">
        <v>379948.6</v>
      </c>
      <c r="K198" s="56">
        <v>789203</v>
      </c>
      <c r="L198" s="56">
        <v>213</v>
      </c>
      <c r="M198" s="57">
        <v>181</v>
      </c>
      <c r="N198" s="58">
        <v>388167.77989130438</v>
      </c>
      <c r="O198" s="1">
        <f t="shared" si="13"/>
        <v>388167.77989130438</v>
      </c>
      <c r="P198" s="1">
        <f t="shared" si="14"/>
        <v>394601.5</v>
      </c>
      <c r="R198" s="1">
        <f>IFERROR(VLOOKUP(A198,#REF!,19,FALSE),0)</f>
        <v>0</v>
      </c>
      <c r="S198" s="66">
        <f t="shared" si="15"/>
        <v>394601.5</v>
      </c>
    </row>
    <row r="199" spans="1:19" hidden="1" x14ac:dyDescent="0.25">
      <c r="A199" s="51">
        <v>6861</v>
      </c>
      <c r="B199" s="52" t="s">
        <v>342</v>
      </c>
      <c r="C199" s="53">
        <v>45161</v>
      </c>
      <c r="D199" s="54">
        <v>0</v>
      </c>
      <c r="E199" s="55">
        <v>447866.7</v>
      </c>
      <c r="F199" s="55">
        <v>472288.8</v>
      </c>
      <c r="G199" s="55">
        <v>498022.40000000002</v>
      </c>
      <c r="H199" s="55">
        <v>619134.94999999995</v>
      </c>
      <c r="I199" s="55">
        <v>701544.6</v>
      </c>
      <c r="J199" s="55">
        <v>343924.3</v>
      </c>
      <c r="K199" s="56">
        <v>701544.6</v>
      </c>
      <c r="L199" s="56">
        <v>313</v>
      </c>
      <c r="M199" s="57">
        <v>181</v>
      </c>
      <c r="N199" s="58">
        <v>345053.18641304347</v>
      </c>
      <c r="O199" s="1">
        <f t="shared" si="13"/>
        <v>345053.18641304347</v>
      </c>
      <c r="P199" s="1">
        <f t="shared" si="14"/>
        <v>350772.3</v>
      </c>
      <c r="R199" s="1">
        <f>IFERROR(VLOOKUP(A199,#REF!,19,FALSE),0)</f>
        <v>0</v>
      </c>
      <c r="S199" s="66">
        <f t="shared" si="15"/>
        <v>350772.3</v>
      </c>
    </row>
    <row r="200" spans="1:19" hidden="1" x14ac:dyDescent="0.25">
      <c r="A200" s="51">
        <v>6863</v>
      </c>
      <c r="B200" s="52" t="s">
        <v>344</v>
      </c>
      <c r="C200" s="53">
        <v>45261</v>
      </c>
      <c r="D200" s="54">
        <v>0</v>
      </c>
      <c r="E200" s="55">
        <v>758813.16</v>
      </c>
      <c r="F200" s="55">
        <v>812791.57000000007</v>
      </c>
      <c r="G200" s="55">
        <v>909232.2</v>
      </c>
      <c r="H200" s="55">
        <v>1097900.43</v>
      </c>
      <c r="I200" s="55">
        <v>1213054.33</v>
      </c>
      <c r="J200" s="55">
        <v>659715.07000000007</v>
      </c>
      <c r="K200" s="56">
        <v>1213054.33</v>
      </c>
      <c r="L200" s="56">
        <v>213</v>
      </c>
      <c r="M200" s="57">
        <v>181</v>
      </c>
      <c r="N200" s="58">
        <v>596638.13513586961</v>
      </c>
      <c r="O200" s="1">
        <f t="shared" si="13"/>
        <v>596638.13513586961</v>
      </c>
      <c r="P200" s="1">
        <f t="shared" si="14"/>
        <v>606527.16500000004</v>
      </c>
      <c r="R200" s="1">
        <f>IFERROR(VLOOKUP(A200,#REF!,19,FALSE),0)</f>
        <v>0</v>
      </c>
      <c r="S200" s="66">
        <f t="shared" si="15"/>
        <v>606527.16500000004</v>
      </c>
    </row>
    <row r="201" spans="1:19" hidden="1" x14ac:dyDescent="0.25">
      <c r="A201" s="51">
        <v>6864</v>
      </c>
      <c r="B201" s="52" t="s">
        <v>346</v>
      </c>
      <c r="C201" s="53">
        <v>45174</v>
      </c>
      <c r="D201" s="54">
        <v>0</v>
      </c>
      <c r="E201" s="55">
        <v>758813.16</v>
      </c>
      <c r="F201" s="55">
        <v>812791.57000000007</v>
      </c>
      <c r="G201" s="55">
        <v>909232.2</v>
      </c>
      <c r="H201" s="55">
        <v>1178291.31</v>
      </c>
      <c r="I201" s="55">
        <v>1213054.33</v>
      </c>
      <c r="J201" s="55">
        <v>659715.07000000007</v>
      </c>
      <c r="K201" s="56">
        <v>1213054.33</v>
      </c>
      <c r="L201" s="56">
        <v>300</v>
      </c>
      <c r="M201" s="57">
        <v>181</v>
      </c>
      <c r="N201" s="58">
        <v>596638.13513586961</v>
      </c>
      <c r="O201" s="1">
        <f t="shared" si="13"/>
        <v>596638.13513586961</v>
      </c>
      <c r="P201" s="1">
        <f t="shared" si="14"/>
        <v>606527.16500000004</v>
      </c>
      <c r="R201" s="1">
        <f>IFERROR(VLOOKUP(A201,#REF!,19,FALSE),0)</f>
        <v>0</v>
      </c>
      <c r="S201" s="66">
        <f t="shared" si="15"/>
        <v>606527.16500000004</v>
      </c>
    </row>
    <row r="202" spans="1:19" hidden="1" x14ac:dyDescent="0.25">
      <c r="A202" s="51">
        <v>6865</v>
      </c>
      <c r="B202" s="52" t="s">
        <v>348</v>
      </c>
      <c r="C202" s="53">
        <v>45194</v>
      </c>
      <c r="D202" s="54">
        <v>0</v>
      </c>
      <c r="E202" s="55">
        <v>758813.16</v>
      </c>
      <c r="F202" s="55">
        <v>828426.17</v>
      </c>
      <c r="G202" s="55">
        <v>909232.2</v>
      </c>
      <c r="H202" s="55">
        <v>1225306.23</v>
      </c>
      <c r="I202" s="55">
        <v>1213054.33</v>
      </c>
      <c r="J202" s="55">
        <v>659715.07000000007</v>
      </c>
      <c r="K202" s="56">
        <v>1225306.23</v>
      </c>
      <c r="L202" s="56">
        <v>280</v>
      </c>
      <c r="M202" s="57">
        <v>181</v>
      </c>
      <c r="N202" s="58">
        <v>602664.20551630436</v>
      </c>
      <c r="O202" s="1">
        <f t="shared" si="13"/>
        <v>602664.20551630436</v>
      </c>
      <c r="P202" s="1">
        <f t="shared" si="14"/>
        <v>612653.11499999999</v>
      </c>
      <c r="R202" s="1">
        <f>IFERROR(VLOOKUP(A202,#REF!,19,FALSE),0)</f>
        <v>0</v>
      </c>
      <c r="S202" s="66">
        <f t="shared" si="15"/>
        <v>612653.11499999999</v>
      </c>
    </row>
    <row r="203" spans="1:19" hidden="1" x14ac:dyDescent="0.25">
      <c r="A203" s="51">
        <v>6874</v>
      </c>
      <c r="B203" s="52" t="s">
        <v>350</v>
      </c>
      <c r="C203" s="53">
        <v>45261</v>
      </c>
      <c r="D203" s="54">
        <v>0</v>
      </c>
      <c r="E203" s="55">
        <v>432963.45</v>
      </c>
      <c r="F203" s="55">
        <v>527478.9</v>
      </c>
      <c r="G203" s="55">
        <v>592278.4</v>
      </c>
      <c r="H203" s="55">
        <v>626958.9</v>
      </c>
      <c r="I203" s="55">
        <v>771172</v>
      </c>
      <c r="J203" s="55">
        <v>502431.22</v>
      </c>
      <c r="K203" s="56">
        <v>771172</v>
      </c>
      <c r="L203" s="56">
        <v>213</v>
      </c>
      <c r="M203" s="57">
        <v>181</v>
      </c>
      <c r="N203" s="58">
        <v>379299.27173913037</v>
      </c>
      <c r="O203" s="1">
        <f t="shared" si="13"/>
        <v>379299.27173913037</v>
      </c>
      <c r="P203" s="1">
        <f t="shared" si="14"/>
        <v>385586</v>
      </c>
      <c r="R203" s="1">
        <f>IFERROR(VLOOKUP(A203,#REF!,19,FALSE),0)</f>
        <v>0</v>
      </c>
      <c r="S203" s="66">
        <f t="shared" si="15"/>
        <v>385586</v>
      </c>
    </row>
    <row r="204" spans="1:19" hidden="1" x14ac:dyDescent="0.25">
      <c r="A204" s="51">
        <v>6875</v>
      </c>
      <c r="B204" s="52" t="s">
        <v>1437</v>
      </c>
      <c r="C204" s="53">
        <v>45054</v>
      </c>
      <c r="D204" s="54">
        <v>0</v>
      </c>
      <c r="E204" s="55">
        <v>523566.9</v>
      </c>
      <c r="F204" s="55">
        <v>684466.65</v>
      </c>
      <c r="G204" s="55">
        <v>553956.1</v>
      </c>
      <c r="H204" s="55">
        <v>565536.5</v>
      </c>
      <c r="I204" s="55">
        <v>747447.6</v>
      </c>
      <c r="J204" s="55">
        <v>348913.1</v>
      </c>
      <c r="K204" s="56">
        <v>747447.6</v>
      </c>
      <c r="L204" s="56">
        <v>420</v>
      </c>
      <c r="M204" s="57">
        <v>181</v>
      </c>
      <c r="N204" s="58">
        <v>367630.47717391304</v>
      </c>
      <c r="O204" s="1">
        <f t="shared" si="13"/>
        <v>367630.47717391304</v>
      </c>
      <c r="P204" s="1">
        <f t="shared" si="14"/>
        <v>373723.8</v>
      </c>
      <c r="R204" s="1">
        <f>IFERROR(VLOOKUP(A204,#REF!,19,FALSE),0)</f>
        <v>0</v>
      </c>
      <c r="S204" s="66">
        <f t="shared" si="15"/>
        <v>373723.8</v>
      </c>
    </row>
    <row r="205" spans="1:19" hidden="1" x14ac:dyDescent="0.25">
      <c r="A205" s="51">
        <v>6879</v>
      </c>
      <c r="B205" s="52" t="s">
        <v>531</v>
      </c>
      <c r="C205" s="53">
        <v>45341</v>
      </c>
      <c r="D205" s="54">
        <v>0</v>
      </c>
      <c r="E205" s="59"/>
      <c r="F205" s="55">
        <v>362248.05</v>
      </c>
      <c r="G205" s="55">
        <v>909232.2</v>
      </c>
      <c r="H205" s="55">
        <v>1151494.3500000001</v>
      </c>
      <c r="I205" s="55">
        <v>1262058.97</v>
      </c>
      <c r="J205" s="55">
        <v>659715.07000000007</v>
      </c>
      <c r="K205" s="56">
        <v>1262058.97</v>
      </c>
      <c r="L205" s="56">
        <v>133</v>
      </c>
      <c r="M205" s="57">
        <v>133</v>
      </c>
      <c r="N205" s="58">
        <v>456124.57339673914</v>
      </c>
      <c r="O205" s="1">
        <f t="shared" si="13"/>
        <v>456124.57339673914</v>
      </c>
      <c r="P205" s="1">
        <f t="shared" si="14"/>
        <v>463684.64919889503</v>
      </c>
      <c r="R205" s="1">
        <f>IFERROR(VLOOKUP(A205,#REF!,19,FALSE),0)</f>
        <v>0</v>
      </c>
      <c r="S205" s="66">
        <f t="shared" si="15"/>
        <v>463684.64919889503</v>
      </c>
    </row>
    <row r="206" spans="1:19" hidden="1" x14ac:dyDescent="0.25">
      <c r="A206" s="51">
        <v>6884</v>
      </c>
      <c r="B206" s="52" t="s">
        <v>354</v>
      </c>
      <c r="C206" s="53">
        <v>45261</v>
      </c>
      <c r="D206" s="54">
        <v>0</v>
      </c>
      <c r="E206" s="55">
        <v>443072.7</v>
      </c>
      <c r="F206" s="55">
        <v>423392.4</v>
      </c>
      <c r="G206" s="55">
        <v>526824.80000000005</v>
      </c>
      <c r="H206" s="55">
        <v>550330.1</v>
      </c>
      <c r="I206" s="55">
        <v>686055.6</v>
      </c>
      <c r="J206" s="55">
        <v>342667.3</v>
      </c>
      <c r="K206" s="56">
        <v>686055.6</v>
      </c>
      <c r="L206" s="56">
        <v>213</v>
      </c>
      <c r="M206" s="57">
        <v>181</v>
      </c>
      <c r="N206" s="58">
        <v>337434.95543478261</v>
      </c>
      <c r="O206" s="1">
        <f t="shared" si="13"/>
        <v>337434.95543478261</v>
      </c>
      <c r="P206" s="1">
        <f t="shared" si="14"/>
        <v>343027.8</v>
      </c>
      <c r="R206" s="1">
        <f>IFERROR(VLOOKUP(A206,#REF!,19,FALSE),0)</f>
        <v>0</v>
      </c>
      <c r="S206" s="66">
        <f t="shared" si="15"/>
        <v>343027.8</v>
      </c>
    </row>
    <row r="207" spans="1:19" hidden="1" x14ac:dyDescent="0.25">
      <c r="A207" s="51">
        <v>6886</v>
      </c>
      <c r="B207" s="52" t="s">
        <v>356</v>
      </c>
      <c r="C207" s="53">
        <v>45261</v>
      </c>
      <c r="D207" s="54">
        <v>0</v>
      </c>
      <c r="E207" s="55">
        <v>207618.3</v>
      </c>
      <c r="F207" s="55">
        <v>387577.8</v>
      </c>
      <c r="G207" s="55">
        <v>604772.80000000005</v>
      </c>
      <c r="H207" s="55">
        <v>614049.4</v>
      </c>
      <c r="I207" s="55">
        <v>723459.2</v>
      </c>
      <c r="J207" s="55">
        <v>401193.7</v>
      </c>
      <c r="K207" s="56">
        <v>723459.2</v>
      </c>
      <c r="L207" s="56">
        <v>213</v>
      </c>
      <c r="M207" s="57">
        <v>181</v>
      </c>
      <c r="N207" s="58">
        <v>355831.83478260867</v>
      </c>
      <c r="O207" s="1">
        <f t="shared" si="13"/>
        <v>355831.83478260867</v>
      </c>
      <c r="P207" s="1">
        <f t="shared" si="14"/>
        <v>361729.6</v>
      </c>
      <c r="R207" s="1">
        <f>IFERROR(VLOOKUP(A207,#REF!,19,FALSE),0)</f>
        <v>0</v>
      </c>
      <c r="S207" s="66">
        <f t="shared" si="15"/>
        <v>361729.6</v>
      </c>
    </row>
    <row r="208" spans="1:19" hidden="1" x14ac:dyDescent="0.25">
      <c r="A208" s="51">
        <v>6887</v>
      </c>
      <c r="B208" s="52" t="s">
        <v>358</v>
      </c>
      <c r="C208" s="53">
        <v>45155</v>
      </c>
      <c r="D208" s="54">
        <v>0</v>
      </c>
      <c r="E208" s="55">
        <v>764137.55</v>
      </c>
      <c r="F208" s="55">
        <v>883496.5</v>
      </c>
      <c r="G208" s="55">
        <v>909232.2</v>
      </c>
      <c r="H208" s="55">
        <v>1225306.23</v>
      </c>
      <c r="I208" s="55">
        <v>1213054.33</v>
      </c>
      <c r="J208" s="55">
        <v>659715.07000000007</v>
      </c>
      <c r="K208" s="56">
        <v>1225306.23</v>
      </c>
      <c r="L208" s="56">
        <v>319</v>
      </c>
      <c r="M208" s="57">
        <v>181</v>
      </c>
      <c r="N208" s="58">
        <v>602664.20551630436</v>
      </c>
      <c r="O208" s="1">
        <f t="shared" si="13"/>
        <v>602664.20551630436</v>
      </c>
      <c r="P208" s="1">
        <f t="shared" si="14"/>
        <v>612653.11499999999</v>
      </c>
      <c r="R208" s="1">
        <f>IFERROR(VLOOKUP(A208,#REF!,19,FALSE),0)</f>
        <v>0</v>
      </c>
      <c r="S208" s="66">
        <f t="shared" si="15"/>
        <v>612653.11499999999</v>
      </c>
    </row>
    <row r="209" spans="1:19" hidden="1" x14ac:dyDescent="0.25">
      <c r="A209" s="51">
        <v>6888</v>
      </c>
      <c r="B209" s="52" t="s">
        <v>360</v>
      </c>
      <c r="C209" s="53">
        <v>45156</v>
      </c>
      <c r="D209" s="54">
        <v>0</v>
      </c>
      <c r="E209" s="55">
        <v>764137.55</v>
      </c>
      <c r="F209" s="55">
        <v>841171.24</v>
      </c>
      <c r="G209" s="55">
        <v>909232.2</v>
      </c>
      <c r="H209" s="55">
        <v>1225306.23</v>
      </c>
      <c r="I209" s="55">
        <v>1213054.33</v>
      </c>
      <c r="J209" s="55">
        <v>413327.2</v>
      </c>
      <c r="K209" s="56">
        <v>1225306.23</v>
      </c>
      <c r="L209" s="56">
        <v>318</v>
      </c>
      <c r="M209" s="57">
        <v>181</v>
      </c>
      <c r="N209" s="58">
        <v>602664.20551630436</v>
      </c>
      <c r="O209" s="1">
        <f t="shared" si="13"/>
        <v>602664.20551630436</v>
      </c>
      <c r="P209" s="1">
        <f t="shared" si="14"/>
        <v>612653.11499999999</v>
      </c>
      <c r="R209" s="1">
        <f>IFERROR(VLOOKUP(A209,#REF!,19,FALSE),0)</f>
        <v>0</v>
      </c>
      <c r="S209" s="66">
        <f t="shared" si="15"/>
        <v>612653.11499999999</v>
      </c>
    </row>
    <row r="210" spans="1:19" hidden="1" x14ac:dyDescent="0.25">
      <c r="A210" s="51">
        <v>6894</v>
      </c>
      <c r="B210" s="52" t="s">
        <v>364</v>
      </c>
      <c r="C210" s="53">
        <v>45261</v>
      </c>
      <c r="D210" s="54">
        <v>0</v>
      </c>
      <c r="E210" s="55">
        <v>513729.45</v>
      </c>
      <c r="F210" s="55">
        <v>528825</v>
      </c>
      <c r="G210" s="55">
        <v>480705.6</v>
      </c>
      <c r="H210" s="55">
        <v>1307060.23</v>
      </c>
      <c r="I210" s="55">
        <v>1830939.86</v>
      </c>
      <c r="J210" s="55">
        <v>1203691.95</v>
      </c>
      <c r="K210" s="56">
        <v>1830939.86</v>
      </c>
      <c r="L210" s="56">
        <v>213</v>
      </c>
      <c r="M210" s="57">
        <v>181</v>
      </c>
      <c r="N210" s="58">
        <v>900543.78983695654</v>
      </c>
      <c r="O210" s="1">
        <f t="shared" si="13"/>
        <v>900543.78983695654</v>
      </c>
      <c r="P210" s="1">
        <f t="shared" si="14"/>
        <v>915469.93</v>
      </c>
      <c r="R210" s="1">
        <f>IFERROR(VLOOKUP(A210,#REF!,19,FALSE),0)</f>
        <v>0</v>
      </c>
      <c r="S210" s="66">
        <f t="shared" si="15"/>
        <v>915469.93</v>
      </c>
    </row>
    <row r="211" spans="1:19" hidden="1" x14ac:dyDescent="0.25">
      <c r="A211" s="51">
        <v>6897</v>
      </c>
      <c r="B211" s="52" t="s">
        <v>701</v>
      </c>
      <c r="C211" s="53">
        <v>45415</v>
      </c>
      <c r="D211" s="54">
        <v>0</v>
      </c>
      <c r="E211" s="59"/>
      <c r="F211" s="59"/>
      <c r="G211" s="59"/>
      <c r="H211" s="59"/>
      <c r="I211" s="55">
        <v>590307.19999999995</v>
      </c>
      <c r="J211" s="55">
        <v>408275.4</v>
      </c>
      <c r="K211" s="56">
        <v>590307.19999999995</v>
      </c>
      <c r="L211" s="56">
        <v>59</v>
      </c>
      <c r="M211" s="57">
        <v>59</v>
      </c>
      <c r="N211" s="58">
        <v>94641.643478260856</v>
      </c>
      <c r="O211" s="1">
        <f t="shared" si="13"/>
        <v>94641.643478260856</v>
      </c>
      <c r="P211" s="1">
        <f t="shared" si="14"/>
        <v>96210.289502762433</v>
      </c>
      <c r="R211" s="1">
        <f>IFERROR(VLOOKUP(A211,#REF!,19,FALSE),0)</f>
        <v>0</v>
      </c>
      <c r="S211" s="66">
        <f t="shared" si="15"/>
        <v>96210.289502762433</v>
      </c>
    </row>
    <row r="212" spans="1:19" hidden="1" x14ac:dyDescent="0.25">
      <c r="A212" s="51">
        <v>6899</v>
      </c>
      <c r="B212" s="52" t="s">
        <v>651</v>
      </c>
      <c r="C212" s="53">
        <v>45405</v>
      </c>
      <c r="D212" s="54">
        <v>0</v>
      </c>
      <c r="E212" s="59"/>
      <c r="F212" s="59"/>
      <c r="G212" s="59"/>
      <c r="H212" s="55">
        <v>117818.58</v>
      </c>
      <c r="I212" s="55">
        <v>1997546.31</v>
      </c>
      <c r="J212" s="55">
        <v>964970.91</v>
      </c>
      <c r="K212" s="56">
        <v>1997546.31</v>
      </c>
      <c r="L212" s="56">
        <v>69</v>
      </c>
      <c r="M212" s="57">
        <v>69</v>
      </c>
      <c r="N212" s="58">
        <v>374539.93312499998</v>
      </c>
      <c r="O212" s="1">
        <f t="shared" si="13"/>
        <v>374539.93312499998</v>
      </c>
      <c r="P212" s="1">
        <f t="shared" si="14"/>
        <v>380747.77732044196</v>
      </c>
      <c r="R212" s="1">
        <f>IFERROR(VLOOKUP(A212,#REF!,19,FALSE),0)</f>
        <v>0</v>
      </c>
      <c r="S212" s="66">
        <f t="shared" si="15"/>
        <v>380747.77732044196</v>
      </c>
    </row>
    <row r="213" spans="1:19" hidden="1" x14ac:dyDescent="0.25">
      <c r="A213" s="51">
        <v>6900</v>
      </c>
      <c r="B213" s="52" t="s">
        <v>652</v>
      </c>
      <c r="C213" s="53">
        <v>45405</v>
      </c>
      <c r="D213" s="54">
        <v>0</v>
      </c>
      <c r="E213" s="59"/>
      <c r="F213" s="59"/>
      <c r="G213" s="59"/>
      <c r="H213" s="55">
        <v>146415.35999999999</v>
      </c>
      <c r="I213" s="55">
        <v>2449192.2000000002</v>
      </c>
      <c r="J213" s="55">
        <v>1115983.44</v>
      </c>
      <c r="K213" s="56">
        <v>2449192.2000000002</v>
      </c>
      <c r="L213" s="56">
        <v>69</v>
      </c>
      <c r="M213" s="57">
        <v>69</v>
      </c>
      <c r="N213" s="58">
        <v>459223.53750000003</v>
      </c>
      <c r="O213" s="1">
        <f t="shared" si="13"/>
        <v>459223.53750000003</v>
      </c>
      <c r="P213" s="1">
        <f t="shared" si="14"/>
        <v>466834.97734806634</v>
      </c>
      <c r="R213" s="1">
        <f>IFERROR(VLOOKUP(A213,#REF!,19,FALSE),0)</f>
        <v>0</v>
      </c>
      <c r="S213" s="66">
        <f t="shared" si="15"/>
        <v>466834.97734806634</v>
      </c>
    </row>
    <row r="214" spans="1:19" hidden="1" x14ac:dyDescent="0.25">
      <c r="A214" s="51">
        <v>6905</v>
      </c>
      <c r="B214" s="52" t="s">
        <v>705</v>
      </c>
      <c r="C214" s="53">
        <v>45422</v>
      </c>
      <c r="D214" s="54">
        <v>0</v>
      </c>
      <c r="E214" s="59"/>
      <c r="F214" s="59"/>
      <c r="G214" s="59"/>
      <c r="H214" s="59"/>
      <c r="I214" s="55">
        <v>606396.4</v>
      </c>
      <c r="J214" s="55">
        <v>401193.7</v>
      </c>
      <c r="K214" s="56">
        <v>606396.4</v>
      </c>
      <c r="L214" s="56">
        <v>52</v>
      </c>
      <c r="M214" s="57">
        <v>52</v>
      </c>
      <c r="N214" s="58">
        <v>85686.447826086966</v>
      </c>
      <c r="O214" s="1">
        <f t="shared" si="13"/>
        <v>85686.447826086966</v>
      </c>
      <c r="P214" s="1">
        <f t="shared" si="14"/>
        <v>87106.665193370165</v>
      </c>
      <c r="R214" s="1">
        <f>IFERROR(VLOOKUP(A214,#REF!,19,FALSE),0)</f>
        <v>0</v>
      </c>
      <c r="S214" s="66">
        <f t="shared" si="15"/>
        <v>87106.665193370165</v>
      </c>
    </row>
    <row r="215" spans="1:19" hidden="1" x14ac:dyDescent="0.25">
      <c r="A215" s="51">
        <v>6906</v>
      </c>
      <c r="B215" s="52" t="s">
        <v>366</v>
      </c>
      <c r="C215" s="53">
        <v>45261</v>
      </c>
      <c r="D215" s="54">
        <v>0</v>
      </c>
      <c r="E215" s="55">
        <v>546516.6</v>
      </c>
      <c r="F215" s="55">
        <v>387099.9</v>
      </c>
      <c r="G215" s="55">
        <v>336252.8</v>
      </c>
      <c r="H215" s="55">
        <v>371198.1</v>
      </c>
      <c r="I215" s="55">
        <v>457987.4</v>
      </c>
      <c r="J215" s="55">
        <v>200135</v>
      </c>
      <c r="K215" s="56">
        <v>546516.6</v>
      </c>
      <c r="L215" s="56">
        <v>213</v>
      </c>
      <c r="M215" s="57">
        <v>181</v>
      </c>
      <c r="N215" s="58">
        <v>268803.00163043477</v>
      </c>
      <c r="O215" s="1">
        <f t="shared" si="13"/>
        <v>268803.00163043477</v>
      </c>
      <c r="P215" s="1">
        <f t="shared" si="14"/>
        <v>273258.3</v>
      </c>
      <c r="R215" s="1">
        <f>IFERROR(VLOOKUP(A215,#REF!,19,FALSE),0)</f>
        <v>0</v>
      </c>
      <c r="S215" s="66">
        <f t="shared" si="15"/>
        <v>273258.3</v>
      </c>
    </row>
    <row r="216" spans="1:19" hidden="1" x14ac:dyDescent="0.25">
      <c r="A216" s="51">
        <v>6908</v>
      </c>
      <c r="B216" s="52" t="s">
        <v>1454</v>
      </c>
      <c r="C216" s="53">
        <v>45453</v>
      </c>
      <c r="D216" s="54">
        <v>0</v>
      </c>
      <c r="E216" s="60">
        <v>0</v>
      </c>
      <c r="F216" s="60">
        <v>0</v>
      </c>
      <c r="G216" s="60">
        <v>0</v>
      </c>
      <c r="H216" s="60">
        <v>0</v>
      </c>
      <c r="I216" s="59"/>
      <c r="J216" s="55">
        <v>140094.5</v>
      </c>
      <c r="K216" s="56">
        <v>140094.5</v>
      </c>
      <c r="L216" s="56">
        <v>21</v>
      </c>
      <c r="M216" s="57">
        <v>21</v>
      </c>
      <c r="N216" s="58">
        <v>7994.5230978260861</v>
      </c>
      <c r="O216" s="1">
        <f t="shared" si="13"/>
        <v>7994.5230978260861</v>
      </c>
      <c r="P216" s="1">
        <f t="shared" si="14"/>
        <v>8127.0290055248624</v>
      </c>
      <c r="R216" s="1">
        <f>IFERROR(VLOOKUP(A216,#REF!,19,FALSE),0)</f>
        <v>0</v>
      </c>
      <c r="S216" s="66">
        <f t="shared" si="15"/>
        <v>8127.0290055248624</v>
      </c>
    </row>
    <row r="217" spans="1:19" hidden="1" x14ac:dyDescent="0.25">
      <c r="A217" s="51">
        <v>6917</v>
      </c>
      <c r="B217" s="52" t="s">
        <v>368</v>
      </c>
      <c r="C217" s="53">
        <v>45261</v>
      </c>
      <c r="D217" s="54">
        <v>0</v>
      </c>
      <c r="E217" s="55">
        <v>423037.8</v>
      </c>
      <c r="F217" s="55">
        <v>431548.2</v>
      </c>
      <c r="G217" s="55">
        <v>507271</v>
      </c>
      <c r="H217" s="55">
        <v>534347.9</v>
      </c>
      <c r="I217" s="55">
        <v>686055.6</v>
      </c>
      <c r="J217" s="55">
        <v>417003.10000000003</v>
      </c>
      <c r="K217" s="56">
        <v>686055.6</v>
      </c>
      <c r="L217" s="56">
        <v>213</v>
      </c>
      <c r="M217" s="57">
        <v>181</v>
      </c>
      <c r="N217" s="58">
        <v>337434.95543478261</v>
      </c>
      <c r="O217" s="1">
        <f t="shared" si="13"/>
        <v>337434.95543478261</v>
      </c>
      <c r="P217" s="1">
        <f t="shared" si="14"/>
        <v>343027.8</v>
      </c>
      <c r="R217" s="1">
        <f>IFERROR(VLOOKUP(A217,#REF!,19,FALSE),0)</f>
        <v>0</v>
      </c>
      <c r="S217" s="66">
        <f t="shared" si="15"/>
        <v>343027.8</v>
      </c>
    </row>
    <row r="218" spans="1:19" x14ac:dyDescent="0.25">
      <c r="A218" s="83">
        <v>6919</v>
      </c>
      <c r="B218" s="52" t="s">
        <v>370</v>
      </c>
      <c r="C218" s="53">
        <v>45261</v>
      </c>
      <c r="D218" s="54">
        <v>0</v>
      </c>
      <c r="E218" s="55">
        <v>323064</v>
      </c>
      <c r="F218" s="55">
        <v>520748.4</v>
      </c>
      <c r="G218" s="55">
        <v>531676.70000000007</v>
      </c>
      <c r="H218" s="84">
        <v>1008891.6</v>
      </c>
      <c r="I218" s="84">
        <v>886293</v>
      </c>
      <c r="J218" s="55">
        <v>453185.04</v>
      </c>
      <c r="K218" s="56">
        <v>1008891.6</v>
      </c>
      <c r="L218" s="56">
        <v>213</v>
      </c>
      <c r="M218" s="57">
        <v>181</v>
      </c>
      <c r="N218" s="58">
        <v>496221.14021739131</v>
      </c>
      <c r="O218" s="1">
        <f t="shared" si="13"/>
        <v>496221.14021739131</v>
      </c>
      <c r="P218" s="1">
        <f t="shared" si="14"/>
        <v>504445.80000000005</v>
      </c>
      <c r="R218" s="1">
        <f>IFERROR(VLOOKUP(A218,#REF!,19,FALSE),0)</f>
        <v>0</v>
      </c>
      <c r="S218" s="66">
        <f t="shared" si="15"/>
        <v>504445.80000000005</v>
      </c>
    </row>
    <row r="219" spans="1:19" hidden="1" x14ac:dyDescent="0.25">
      <c r="A219" s="51">
        <v>6921</v>
      </c>
      <c r="B219" s="52" t="s">
        <v>372</v>
      </c>
      <c r="C219" s="53">
        <v>45252</v>
      </c>
      <c r="D219" s="54">
        <v>0</v>
      </c>
      <c r="E219" s="55">
        <v>469845</v>
      </c>
      <c r="F219" s="55">
        <v>445377.6</v>
      </c>
      <c r="G219" s="55">
        <v>402583.2</v>
      </c>
      <c r="H219" s="55">
        <v>496760.7</v>
      </c>
      <c r="I219" s="55">
        <v>620059.19999999995</v>
      </c>
      <c r="J219" s="55">
        <v>299798.40000000002</v>
      </c>
      <c r="K219" s="56">
        <v>620059.19999999995</v>
      </c>
      <c r="L219" s="56">
        <v>222</v>
      </c>
      <c r="M219" s="57">
        <v>181</v>
      </c>
      <c r="N219" s="58">
        <v>304974.76956521737</v>
      </c>
      <c r="O219" s="1">
        <f t="shared" si="13"/>
        <v>304974.76956521737</v>
      </c>
      <c r="P219" s="1">
        <f t="shared" si="14"/>
        <v>310029.59999999998</v>
      </c>
      <c r="R219" s="1">
        <f>IFERROR(VLOOKUP(A219,#REF!,19,FALSE),0)</f>
        <v>0</v>
      </c>
      <c r="S219" s="66">
        <f t="shared" si="15"/>
        <v>310029.59999999998</v>
      </c>
    </row>
    <row r="220" spans="1:19" hidden="1" x14ac:dyDescent="0.25">
      <c r="A220" s="51">
        <v>6928</v>
      </c>
      <c r="B220" s="52" t="s">
        <v>374</v>
      </c>
      <c r="C220" s="53">
        <v>45246</v>
      </c>
      <c r="D220" s="54">
        <v>0</v>
      </c>
      <c r="E220" s="55">
        <v>767655.3</v>
      </c>
      <c r="F220" s="55">
        <v>786903.9</v>
      </c>
      <c r="G220" s="55">
        <v>1080045.3</v>
      </c>
      <c r="H220" s="55">
        <v>1108965.99</v>
      </c>
      <c r="I220" s="55">
        <v>1440298.58</v>
      </c>
      <c r="J220" s="55">
        <v>761794.73</v>
      </c>
      <c r="K220" s="56">
        <v>1440298.58</v>
      </c>
      <c r="L220" s="56">
        <v>228</v>
      </c>
      <c r="M220" s="57">
        <v>181</v>
      </c>
      <c r="N220" s="58">
        <v>708407.72548913048</v>
      </c>
      <c r="O220" s="1">
        <f t="shared" si="13"/>
        <v>708407.72548913048</v>
      </c>
      <c r="P220" s="1">
        <f t="shared" si="14"/>
        <v>720149.29</v>
      </c>
      <c r="R220" s="1">
        <f>IFERROR(VLOOKUP(A220,#REF!,19,FALSE),0)</f>
        <v>0</v>
      </c>
      <c r="S220" s="66">
        <f t="shared" si="15"/>
        <v>720149.29</v>
      </c>
    </row>
    <row r="221" spans="1:19" hidden="1" x14ac:dyDescent="0.25">
      <c r="A221" s="51">
        <v>6943</v>
      </c>
      <c r="B221" s="52" t="s">
        <v>707</v>
      </c>
      <c r="C221" s="53">
        <v>45405</v>
      </c>
      <c r="D221" s="54">
        <v>0</v>
      </c>
      <c r="E221" s="59"/>
      <c r="F221" s="60">
        <v>0</v>
      </c>
      <c r="G221" s="60">
        <v>0</v>
      </c>
      <c r="H221" s="59">
        <v>0</v>
      </c>
      <c r="I221" s="55">
        <v>1618895.3</v>
      </c>
      <c r="J221" s="55">
        <v>1203691.95</v>
      </c>
      <c r="K221" s="56">
        <v>1618895.3</v>
      </c>
      <c r="L221" s="56">
        <v>69</v>
      </c>
      <c r="M221" s="57">
        <v>69</v>
      </c>
      <c r="N221" s="58">
        <v>303542.86875000002</v>
      </c>
      <c r="O221" s="1">
        <f t="shared" si="13"/>
        <v>303542.86875000002</v>
      </c>
      <c r="P221" s="1">
        <f t="shared" si="14"/>
        <v>308573.96602209948</v>
      </c>
      <c r="R221" s="1">
        <f>IFERROR(VLOOKUP(A221,#REF!,19,FALSE),0)</f>
        <v>0</v>
      </c>
      <c r="S221" s="66">
        <f t="shared" si="15"/>
        <v>308573.96602209948</v>
      </c>
    </row>
    <row r="222" spans="1:19" hidden="1" x14ac:dyDescent="0.25">
      <c r="A222" s="51">
        <v>6955</v>
      </c>
      <c r="B222" s="52" t="s">
        <v>376</v>
      </c>
      <c r="C222" s="53">
        <v>45261</v>
      </c>
      <c r="D222" s="54">
        <v>0</v>
      </c>
      <c r="E222" s="55">
        <v>714779.1</v>
      </c>
      <c r="F222" s="55">
        <v>720071.4</v>
      </c>
      <c r="G222" s="55">
        <v>1006922.45</v>
      </c>
      <c r="H222" s="55">
        <v>1263210.3399999999</v>
      </c>
      <c r="I222" s="55">
        <v>1463496.83</v>
      </c>
      <c r="J222" s="55">
        <v>805372.1</v>
      </c>
      <c r="K222" s="56">
        <v>1463496.83</v>
      </c>
      <c r="L222" s="56">
        <v>213</v>
      </c>
      <c r="M222" s="57">
        <v>181</v>
      </c>
      <c r="N222" s="58">
        <v>719817.73432065221</v>
      </c>
      <c r="O222" s="1">
        <f t="shared" si="13"/>
        <v>719817.73432065221</v>
      </c>
      <c r="P222" s="1">
        <f t="shared" si="14"/>
        <v>731748.41500000004</v>
      </c>
      <c r="R222" s="1">
        <f>IFERROR(VLOOKUP(A222,#REF!,19,FALSE),0)</f>
        <v>0</v>
      </c>
      <c r="S222" s="66">
        <f t="shared" si="15"/>
        <v>731748.41500000004</v>
      </c>
    </row>
    <row r="223" spans="1:19" hidden="1" x14ac:dyDescent="0.25">
      <c r="A223" s="51">
        <v>6956</v>
      </c>
      <c r="B223" s="52" t="s">
        <v>378</v>
      </c>
      <c r="C223" s="53">
        <v>45316</v>
      </c>
      <c r="D223" s="54">
        <v>0</v>
      </c>
      <c r="E223" s="59"/>
      <c r="F223" s="55">
        <v>611936.1</v>
      </c>
      <c r="G223" s="55">
        <v>674189.92</v>
      </c>
      <c r="H223" s="55">
        <v>917870.29999999993</v>
      </c>
      <c r="I223" s="55">
        <v>903573.21000000008</v>
      </c>
      <c r="J223" s="55">
        <v>453185.04</v>
      </c>
      <c r="K223" s="56">
        <v>917870.29999999993</v>
      </c>
      <c r="L223" s="56">
        <v>158</v>
      </c>
      <c r="M223" s="57">
        <v>158</v>
      </c>
      <c r="N223" s="58">
        <v>394085.61793478258</v>
      </c>
      <c r="O223" s="1">
        <f t="shared" si="13"/>
        <v>394085.61793478258</v>
      </c>
      <c r="P223" s="1">
        <f t="shared" si="14"/>
        <v>400617.42375690606</v>
      </c>
      <c r="R223" s="1">
        <f>IFERROR(VLOOKUP(A223,#REF!,19,FALSE),0)</f>
        <v>0</v>
      </c>
      <c r="S223" s="66">
        <f t="shared" si="15"/>
        <v>400617.42375690606</v>
      </c>
    </row>
    <row r="224" spans="1:19" hidden="1" x14ac:dyDescent="0.25">
      <c r="A224" s="51">
        <v>6963</v>
      </c>
      <c r="B224" s="52" t="s">
        <v>380</v>
      </c>
      <c r="C224" s="53">
        <v>45261</v>
      </c>
      <c r="D224" s="54">
        <v>0</v>
      </c>
      <c r="E224" s="55">
        <v>525363.6</v>
      </c>
      <c r="F224" s="55">
        <v>233836.79999999999</v>
      </c>
      <c r="G224" s="55">
        <v>583072</v>
      </c>
      <c r="H224" s="55">
        <v>645078.80000000005</v>
      </c>
      <c r="I224" s="55">
        <v>803350.4</v>
      </c>
      <c r="J224" s="55">
        <v>401193.7</v>
      </c>
      <c r="K224" s="56">
        <v>803350.4</v>
      </c>
      <c r="L224" s="56">
        <v>213</v>
      </c>
      <c r="M224" s="57">
        <v>181</v>
      </c>
      <c r="N224" s="58">
        <v>395126.14782608696</v>
      </c>
      <c r="O224" s="1">
        <f t="shared" si="13"/>
        <v>395126.14782608696</v>
      </c>
      <c r="P224" s="1">
        <f t="shared" si="14"/>
        <v>401675.20000000007</v>
      </c>
      <c r="R224" s="1">
        <f>IFERROR(VLOOKUP(A224,#REF!,19,FALSE),0)</f>
        <v>0</v>
      </c>
      <c r="S224" s="66">
        <f t="shared" si="15"/>
        <v>401675.20000000007</v>
      </c>
    </row>
    <row r="225" spans="1:19" hidden="1" x14ac:dyDescent="0.25">
      <c r="A225" s="51">
        <v>6965</v>
      </c>
      <c r="B225" s="52" t="s">
        <v>382</v>
      </c>
      <c r="C225" s="53">
        <v>45261</v>
      </c>
      <c r="D225" s="54">
        <v>0</v>
      </c>
      <c r="E225" s="55">
        <v>419983.2</v>
      </c>
      <c r="F225" s="55">
        <v>462481.5</v>
      </c>
      <c r="G225" s="55">
        <v>552822.4</v>
      </c>
      <c r="H225" s="55">
        <v>591535.1</v>
      </c>
      <c r="I225" s="55">
        <v>760908.2</v>
      </c>
      <c r="J225" s="55">
        <v>352237.6</v>
      </c>
      <c r="K225" s="56">
        <v>760908.2</v>
      </c>
      <c r="L225" s="56">
        <v>213</v>
      </c>
      <c r="M225" s="57">
        <v>181</v>
      </c>
      <c r="N225" s="58">
        <v>374251.04402173916</v>
      </c>
      <c r="O225" s="1">
        <f t="shared" si="13"/>
        <v>374251.04402173916</v>
      </c>
      <c r="P225" s="1">
        <f t="shared" si="14"/>
        <v>380454.1</v>
      </c>
      <c r="R225" s="1">
        <f>IFERROR(VLOOKUP(A225,#REF!,19,FALSE),0)</f>
        <v>0</v>
      </c>
      <c r="S225" s="66">
        <f t="shared" si="15"/>
        <v>380454.1</v>
      </c>
    </row>
    <row r="226" spans="1:19" hidden="1" x14ac:dyDescent="0.25">
      <c r="A226" s="51">
        <v>6966</v>
      </c>
      <c r="B226" s="52" t="s">
        <v>384</v>
      </c>
      <c r="C226" s="53">
        <v>44914</v>
      </c>
      <c r="D226" s="54">
        <v>0</v>
      </c>
      <c r="E226" s="55">
        <v>549016.5</v>
      </c>
      <c r="F226" s="55">
        <v>502095.3</v>
      </c>
      <c r="G226" s="55">
        <v>584606.4</v>
      </c>
      <c r="H226" s="55">
        <v>667534.19999999995</v>
      </c>
      <c r="I226" s="55">
        <v>797525</v>
      </c>
      <c r="J226" s="55">
        <v>387030.3</v>
      </c>
      <c r="K226" s="56">
        <v>797525</v>
      </c>
      <c r="L226" s="56">
        <v>560</v>
      </c>
      <c r="M226" s="57">
        <v>181</v>
      </c>
      <c r="N226" s="58">
        <v>392260.9375</v>
      </c>
      <c r="O226" s="1">
        <f t="shared" si="13"/>
        <v>392260.9375</v>
      </c>
      <c r="P226" s="1">
        <f t="shared" si="14"/>
        <v>398762.49999999994</v>
      </c>
      <c r="R226" s="1">
        <f>IFERROR(VLOOKUP(A226,#REF!,19,FALSE),0)</f>
        <v>0</v>
      </c>
      <c r="S226" s="66">
        <f t="shared" si="15"/>
        <v>398762.49999999994</v>
      </c>
    </row>
    <row r="227" spans="1:19" hidden="1" x14ac:dyDescent="0.25">
      <c r="A227" s="51">
        <v>6967</v>
      </c>
      <c r="B227" s="52" t="s">
        <v>386</v>
      </c>
      <c r="C227" s="53">
        <v>44911</v>
      </c>
      <c r="D227" s="54">
        <v>0</v>
      </c>
      <c r="E227" s="55">
        <v>630478.80000000005</v>
      </c>
      <c r="F227" s="55">
        <v>575161.19999999995</v>
      </c>
      <c r="G227" s="55">
        <v>470488.8</v>
      </c>
      <c r="H227" s="55">
        <v>503430</v>
      </c>
      <c r="I227" s="55">
        <v>647685.6</v>
      </c>
      <c r="J227" s="55">
        <v>299798.40000000002</v>
      </c>
      <c r="K227" s="56">
        <v>647685.6</v>
      </c>
      <c r="L227" s="56">
        <v>563</v>
      </c>
      <c r="M227" s="57">
        <v>181</v>
      </c>
      <c r="N227" s="58">
        <v>318562.75434782606</v>
      </c>
      <c r="O227" s="1">
        <f t="shared" si="13"/>
        <v>318562.75434782606</v>
      </c>
      <c r="P227" s="1">
        <f t="shared" si="14"/>
        <v>323842.8</v>
      </c>
      <c r="R227" s="1">
        <f>IFERROR(VLOOKUP(A227,#REF!,19,FALSE),0)</f>
        <v>0</v>
      </c>
      <c r="S227" s="66">
        <f t="shared" si="15"/>
        <v>323842.8</v>
      </c>
    </row>
    <row r="228" spans="1:19" hidden="1" x14ac:dyDescent="0.25">
      <c r="A228" s="51">
        <v>6972</v>
      </c>
      <c r="B228" s="52" t="s">
        <v>388</v>
      </c>
      <c r="C228" s="53">
        <v>44935</v>
      </c>
      <c r="D228" s="54">
        <v>0</v>
      </c>
      <c r="E228" s="55">
        <v>624837.6</v>
      </c>
      <c r="F228" s="55">
        <v>460173.9</v>
      </c>
      <c r="G228" s="55">
        <v>552822.4</v>
      </c>
      <c r="H228" s="55">
        <v>571344.30000000005</v>
      </c>
      <c r="I228" s="55">
        <v>729284.6</v>
      </c>
      <c r="J228" s="55">
        <v>325142.40000000002</v>
      </c>
      <c r="K228" s="56">
        <v>729284.6</v>
      </c>
      <c r="L228" s="56">
        <v>539</v>
      </c>
      <c r="M228" s="57">
        <v>181</v>
      </c>
      <c r="N228" s="58">
        <v>358697.04510869563</v>
      </c>
      <c r="O228" s="1">
        <f t="shared" si="13"/>
        <v>358697.04510869563</v>
      </c>
      <c r="P228" s="1">
        <f t="shared" si="14"/>
        <v>364642.3</v>
      </c>
      <c r="R228" s="1">
        <f>IFERROR(VLOOKUP(A228,#REF!,19,FALSE),0)</f>
        <v>0</v>
      </c>
      <c r="S228" s="66">
        <f t="shared" si="15"/>
        <v>364642.3</v>
      </c>
    </row>
    <row r="229" spans="1:19" hidden="1" x14ac:dyDescent="0.25">
      <c r="A229" s="51">
        <v>6975</v>
      </c>
      <c r="B229" s="52" t="s">
        <v>390</v>
      </c>
      <c r="C229" s="53">
        <v>45002</v>
      </c>
      <c r="D229" s="54">
        <v>0</v>
      </c>
      <c r="E229" s="55">
        <v>474454.8</v>
      </c>
      <c r="F229" s="55">
        <v>448993.2</v>
      </c>
      <c r="G229" s="55">
        <v>597539.19999999995</v>
      </c>
      <c r="H229" s="55">
        <v>631878.30000000005</v>
      </c>
      <c r="I229" s="55">
        <v>803905.2</v>
      </c>
      <c r="J229" s="55">
        <v>408275.4</v>
      </c>
      <c r="K229" s="56">
        <v>803905.2</v>
      </c>
      <c r="L229" s="56">
        <v>472</v>
      </c>
      <c r="M229" s="57">
        <v>181</v>
      </c>
      <c r="N229" s="58">
        <v>395399.02500000002</v>
      </c>
      <c r="O229" s="1">
        <f t="shared" si="13"/>
        <v>395399.02500000002</v>
      </c>
      <c r="P229" s="1">
        <f t="shared" si="14"/>
        <v>401952.6</v>
      </c>
      <c r="R229" s="1">
        <f>IFERROR(VLOOKUP(A229,#REF!,19,FALSE),0)</f>
        <v>0</v>
      </c>
      <c r="S229" s="66">
        <f t="shared" si="15"/>
        <v>401952.6</v>
      </c>
    </row>
    <row r="230" spans="1:19" hidden="1" x14ac:dyDescent="0.25">
      <c r="A230" s="51">
        <v>6988</v>
      </c>
      <c r="B230" s="52" t="s">
        <v>392</v>
      </c>
      <c r="C230" s="53">
        <v>44986</v>
      </c>
      <c r="D230" s="54">
        <v>0</v>
      </c>
      <c r="E230" s="55">
        <v>438731.95</v>
      </c>
      <c r="F230" s="55">
        <v>425697.3</v>
      </c>
      <c r="G230" s="55">
        <v>504845.8</v>
      </c>
      <c r="H230" s="55">
        <v>565536.5</v>
      </c>
      <c r="I230" s="55">
        <v>680428</v>
      </c>
      <c r="J230" s="55">
        <v>323929.90000000002</v>
      </c>
      <c r="K230" s="56">
        <v>680428</v>
      </c>
      <c r="L230" s="56">
        <v>488</v>
      </c>
      <c r="M230" s="57">
        <v>181</v>
      </c>
      <c r="N230" s="58">
        <v>334667.03260869562</v>
      </c>
      <c r="O230" s="1">
        <f t="shared" si="13"/>
        <v>334667.03260869562</v>
      </c>
      <c r="P230" s="1">
        <f t="shared" si="14"/>
        <v>340214</v>
      </c>
      <c r="R230" s="1">
        <f>IFERROR(VLOOKUP(A230,#REF!,19,FALSE),0)</f>
        <v>0</v>
      </c>
      <c r="S230" s="66">
        <f t="shared" si="15"/>
        <v>340214</v>
      </c>
    </row>
    <row r="231" spans="1:19" hidden="1" x14ac:dyDescent="0.25">
      <c r="A231" s="51">
        <v>6989</v>
      </c>
      <c r="B231" s="52" t="s">
        <v>394</v>
      </c>
      <c r="C231" s="53">
        <v>44992</v>
      </c>
      <c r="D231" s="54">
        <v>0</v>
      </c>
      <c r="E231" s="55">
        <v>590086.80000000005</v>
      </c>
      <c r="F231" s="55">
        <v>469981.2</v>
      </c>
      <c r="G231" s="55">
        <v>590305.6</v>
      </c>
      <c r="H231" s="55">
        <v>662492.6</v>
      </c>
      <c r="I231" s="55">
        <v>810285.4</v>
      </c>
      <c r="J231" s="55">
        <v>401193.7</v>
      </c>
      <c r="K231" s="56">
        <v>810285.4</v>
      </c>
      <c r="L231" s="56">
        <v>482</v>
      </c>
      <c r="M231" s="57">
        <v>181</v>
      </c>
      <c r="N231" s="58">
        <v>398537.11250000005</v>
      </c>
      <c r="O231" s="1">
        <f t="shared" si="13"/>
        <v>398537.11250000005</v>
      </c>
      <c r="P231" s="1">
        <f t="shared" si="14"/>
        <v>405142.7</v>
      </c>
      <c r="R231" s="1">
        <f>IFERROR(VLOOKUP(A231,#REF!,19,FALSE),0)</f>
        <v>0</v>
      </c>
      <c r="S231" s="66">
        <f t="shared" si="15"/>
        <v>405142.7</v>
      </c>
    </row>
    <row r="232" spans="1:19" hidden="1" x14ac:dyDescent="0.25">
      <c r="A232" s="51">
        <v>7000</v>
      </c>
      <c r="B232" s="52" t="s">
        <v>397</v>
      </c>
      <c r="C232" s="53">
        <v>45128</v>
      </c>
      <c r="D232" s="54">
        <v>0</v>
      </c>
      <c r="E232" s="55">
        <v>904193.75</v>
      </c>
      <c r="F232" s="55">
        <v>494731.95999999996</v>
      </c>
      <c r="G232" s="55">
        <v>672067.6</v>
      </c>
      <c r="H232" s="55">
        <v>694306.6</v>
      </c>
      <c r="I232" s="55">
        <v>937114.5</v>
      </c>
      <c r="J232" s="55">
        <v>432837.4</v>
      </c>
      <c r="K232" s="56">
        <v>937114.5</v>
      </c>
      <c r="L232" s="56">
        <v>346</v>
      </c>
      <c r="M232" s="57">
        <v>181</v>
      </c>
      <c r="N232" s="58">
        <v>460917.72961956525</v>
      </c>
      <c r="O232" s="1">
        <f t="shared" si="13"/>
        <v>460917.72961956525</v>
      </c>
      <c r="P232" s="1">
        <f t="shared" si="14"/>
        <v>468557.25</v>
      </c>
      <c r="R232" s="1">
        <f>IFERROR(VLOOKUP(A232,#REF!,19,FALSE),0)</f>
        <v>0</v>
      </c>
      <c r="S232" s="66">
        <f t="shared" si="15"/>
        <v>468557.25</v>
      </c>
    </row>
    <row r="233" spans="1:19" hidden="1" x14ac:dyDescent="0.25">
      <c r="A233" s="51">
        <v>7001</v>
      </c>
      <c r="B233" s="52" t="s">
        <v>399</v>
      </c>
      <c r="C233" s="53">
        <v>45124</v>
      </c>
      <c r="D233" s="54">
        <v>0</v>
      </c>
      <c r="E233" s="55">
        <v>431902.8</v>
      </c>
      <c r="F233" s="55">
        <v>393606</v>
      </c>
      <c r="G233" s="55">
        <v>470488.8</v>
      </c>
      <c r="H233" s="55">
        <v>503430</v>
      </c>
      <c r="I233" s="55">
        <v>647685.6</v>
      </c>
      <c r="J233" s="55">
        <v>345222.40000000002</v>
      </c>
      <c r="K233" s="56">
        <v>647685.6</v>
      </c>
      <c r="L233" s="56">
        <v>350</v>
      </c>
      <c r="M233" s="57">
        <v>181</v>
      </c>
      <c r="N233" s="58">
        <v>318562.75434782606</v>
      </c>
      <c r="O233" s="1">
        <f t="shared" si="13"/>
        <v>318562.75434782606</v>
      </c>
      <c r="P233" s="1">
        <f t="shared" si="14"/>
        <v>323842.8</v>
      </c>
      <c r="R233" s="1">
        <f>IFERROR(VLOOKUP(A233,#REF!,19,FALSE),0)</f>
        <v>0</v>
      </c>
      <c r="S233" s="66">
        <f t="shared" si="15"/>
        <v>323842.8</v>
      </c>
    </row>
    <row r="234" spans="1:19" hidden="1" x14ac:dyDescent="0.25">
      <c r="A234" s="51">
        <v>7002</v>
      </c>
      <c r="B234" s="52" t="s">
        <v>401</v>
      </c>
      <c r="C234" s="53">
        <v>45299</v>
      </c>
      <c r="D234" s="54">
        <v>0</v>
      </c>
      <c r="E234" s="59"/>
      <c r="F234" s="55">
        <v>348255.3</v>
      </c>
      <c r="G234" s="55">
        <v>397628.8</v>
      </c>
      <c r="H234" s="55">
        <v>515754.6</v>
      </c>
      <c r="I234" s="55">
        <v>829426</v>
      </c>
      <c r="J234" s="55">
        <v>408275.4</v>
      </c>
      <c r="K234" s="56">
        <v>829426</v>
      </c>
      <c r="L234" s="56">
        <v>175</v>
      </c>
      <c r="M234" s="57">
        <v>175</v>
      </c>
      <c r="N234" s="58">
        <v>394428.125</v>
      </c>
      <c r="O234" s="1">
        <f t="shared" si="13"/>
        <v>394428.125</v>
      </c>
      <c r="P234" s="1">
        <f t="shared" si="14"/>
        <v>400965.6077348066</v>
      </c>
      <c r="R234" s="1">
        <f>IFERROR(VLOOKUP(A234,#REF!,19,FALSE),0)</f>
        <v>0</v>
      </c>
      <c r="S234" s="66">
        <f t="shared" si="15"/>
        <v>400965.6077348066</v>
      </c>
    </row>
    <row r="235" spans="1:19" hidden="1" x14ac:dyDescent="0.25">
      <c r="A235" s="51">
        <v>7012</v>
      </c>
      <c r="B235" s="52" t="s">
        <v>403</v>
      </c>
      <c r="C235" s="53">
        <v>45139</v>
      </c>
      <c r="D235" s="54">
        <v>0</v>
      </c>
      <c r="E235" s="55">
        <v>402291.6</v>
      </c>
      <c r="F235" s="55">
        <v>433540.35</v>
      </c>
      <c r="G235" s="55">
        <v>552822.4</v>
      </c>
      <c r="H235" s="55">
        <v>591535.1</v>
      </c>
      <c r="I235" s="55">
        <v>760908.2</v>
      </c>
      <c r="J235" s="55">
        <v>352237.6</v>
      </c>
      <c r="K235" s="56">
        <v>760908.2</v>
      </c>
      <c r="L235" s="56">
        <v>335</v>
      </c>
      <c r="M235" s="57">
        <v>181</v>
      </c>
      <c r="N235" s="58">
        <v>374251.04402173916</v>
      </c>
      <c r="O235" s="1">
        <f t="shared" si="13"/>
        <v>374251.04402173916</v>
      </c>
      <c r="P235" s="1">
        <f t="shared" si="14"/>
        <v>380454.1</v>
      </c>
      <c r="R235" s="1">
        <f>IFERROR(VLOOKUP(A235,#REF!,19,FALSE),0)</f>
        <v>0</v>
      </c>
      <c r="S235" s="66">
        <f t="shared" si="15"/>
        <v>380454.1</v>
      </c>
    </row>
    <row r="236" spans="1:19" hidden="1" x14ac:dyDescent="0.25">
      <c r="A236" s="51">
        <v>7013</v>
      </c>
      <c r="B236" s="52" t="s">
        <v>561</v>
      </c>
      <c r="C236" s="53">
        <v>45369</v>
      </c>
      <c r="D236" s="54">
        <v>0</v>
      </c>
      <c r="E236" s="59"/>
      <c r="F236" s="59"/>
      <c r="G236" s="55">
        <v>273342.40000000002</v>
      </c>
      <c r="H236" s="55">
        <v>645249.5</v>
      </c>
      <c r="I236" s="55">
        <v>810573.89</v>
      </c>
      <c r="J236" s="55">
        <v>416477.85</v>
      </c>
      <c r="K236" s="56">
        <v>810573.89</v>
      </c>
      <c r="L236" s="56">
        <v>105</v>
      </c>
      <c r="M236" s="57">
        <v>105</v>
      </c>
      <c r="N236" s="58">
        <v>231277.8762228261</v>
      </c>
      <c r="O236" s="1">
        <f t="shared" si="13"/>
        <v>231277.8762228261</v>
      </c>
      <c r="P236" s="1">
        <f t="shared" si="14"/>
        <v>235111.21118784533</v>
      </c>
      <c r="R236" s="1">
        <f>IFERROR(VLOOKUP(A236,#REF!,19,FALSE),0)</f>
        <v>0</v>
      </c>
      <c r="S236" s="66">
        <f t="shared" si="15"/>
        <v>235111.21118784533</v>
      </c>
    </row>
    <row r="237" spans="1:19" hidden="1" x14ac:dyDescent="0.25">
      <c r="A237" s="51">
        <v>7016</v>
      </c>
      <c r="B237" s="52" t="s">
        <v>405</v>
      </c>
      <c r="C237" s="53">
        <v>45141</v>
      </c>
      <c r="D237" s="54">
        <v>0</v>
      </c>
      <c r="E237" s="55">
        <v>553631.69999999995</v>
      </c>
      <c r="F237" s="55">
        <v>504787.5</v>
      </c>
      <c r="G237" s="55">
        <v>633707.19999999995</v>
      </c>
      <c r="H237" s="55">
        <v>662492.6</v>
      </c>
      <c r="I237" s="55">
        <v>803073</v>
      </c>
      <c r="J237" s="55">
        <v>401193.7</v>
      </c>
      <c r="K237" s="56">
        <v>803073</v>
      </c>
      <c r="L237" s="56">
        <v>333</v>
      </c>
      <c r="M237" s="57">
        <v>181</v>
      </c>
      <c r="N237" s="58">
        <v>394989.70923913037</v>
      </c>
      <c r="O237" s="1">
        <f t="shared" si="13"/>
        <v>394989.70923913037</v>
      </c>
      <c r="P237" s="1">
        <f t="shared" si="14"/>
        <v>401536.5</v>
      </c>
      <c r="R237" s="1">
        <f>IFERROR(VLOOKUP(A237,#REF!,19,FALSE),0)</f>
        <v>0</v>
      </c>
      <c r="S237" s="66">
        <f t="shared" si="15"/>
        <v>401536.5</v>
      </c>
    </row>
    <row r="238" spans="1:19" hidden="1" x14ac:dyDescent="0.25">
      <c r="A238" s="51">
        <v>7017</v>
      </c>
      <c r="B238" s="52" t="s">
        <v>407</v>
      </c>
      <c r="C238" s="53">
        <v>45391</v>
      </c>
      <c r="D238" s="54">
        <v>0</v>
      </c>
      <c r="E238" s="60">
        <v>0</v>
      </c>
      <c r="F238" s="60">
        <v>0</v>
      </c>
      <c r="G238" s="60">
        <v>0</v>
      </c>
      <c r="H238" s="55">
        <v>469838.85</v>
      </c>
      <c r="I238" s="55">
        <v>1167255.45</v>
      </c>
      <c r="J238" s="55">
        <v>598442.93999999994</v>
      </c>
      <c r="K238" s="56">
        <v>1167255.45</v>
      </c>
      <c r="L238" s="56">
        <v>83</v>
      </c>
      <c r="M238" s="57">
        <v>83</v>
      </c>
      <c r="N238" s="58">
        <v>263266.8542119565</v>
      </c>
      <c r="O238" s="1">
        <f t="shared" si="13"/>
        <v>263266.8542119565</v>
      </c>
      <c r="P238" s="1">
        <f t="shared" si="14"/>
        <v>267630.39323204418</v>
      </c>
      <c r="R238" s="1">
        <f>IFERROR(VLOOKUP(A238,#REF!,19,FALSE),0)</f>
        <v>0</v>
      </c>
      <c r="S238" s="66">
        <f t="shared" si="15"/>
        <v>267630.39323204418</v>
      </c>
    </row>
    <row r="239" spans="1:19" hidden="1" x14ac:dyDescent="0.25">
      <c r="A239" s="51">
        <v>7018</v>
      </c>
      <c r="B239" s="52" t="s">
        <v>408</v>
      </c>
      <c r="C239" s="53">
        <v>45145</v>
      </c>
      <c r="D239" s="54">
        <v>0</v>
      </c>
      <c r="E239" s="55">
        <v>562573.65</v>
      </c>
      <c r="F239" s="55">
        <v>398830.2</v>
      </c>
      <c r="G239" s="55">
        <v>466896</v>
      </c>
      <c r="H239" s="55">
        <v>626958.9</v>
      </c>
      <c r="I239" s="55">
        <v>1773384.9</v>
      </c>
      <c r="J239" s="55">
        <v>457268.45</v>
      </c>
      <c r="K239" s="56">
        <v>1773384.9</v>
      </c>
      <c r="L239" s="56">
        <v>329</v>
      </c>
      <c r="M239" s="57">
        <v>181</v>
      </c>
      <c r="N239" s="58">
        <v>872235.50788043474</v>
      </c>
      <c r="O239" s="1">
        <f t="shared" si="13"/>
        <v>872235.50788043474</v>
      </c>
      <c r="P239" s="1">
        <f t="shared" si="14"/>
        <v>886692.45</v>
      </c>
      <c r="R239" s="1">
        <f>IFERROR(VLOOKUP(A239,#REF!,19,FALSE),0)</f>
        <v>0</v>
      </c>
      <c r="S239" s="66">
        <f t="shared" si="15"/>
        <v>886692.45</v>
      </c>
    </row>
    <row r="240" spans="1:19" hidden="1" x14ac:dyDescent="0.25">
      <c r="A240" s="51">
        <v>7022</v>
      </c>
      <c r="B240" s="52" t="s">
        <v>410</v>
      </c>
      <c r="C240" s="53">
        <v>45152</v>
      </c>
      <c r="D240" s="54">
        <v>0</v>
      </c>
      <c r="E240" s="55">
        <v>362401.2</v>
      </c>
      <c r="F240" s="55">
        <v>365947.2</v>
      </c>
      <c r="G240" s="55">
        <v>421984.8</v>
      </c>
      <c r="H240" s="55">
        <v>373971</v>
      </c>
      <c r="I240" s="55">
        <v>551504.80000000005</v>
      </c>
      <c r="J240" s="55">
        <v>296391.59999999998</v>
      </c>
      <c r="K240" s="56">
        <v>551504.80000000005</v>
      </c>
      <c r="L240" s="56">
        <v>322</v>
      </c>
      <c r="M240" s="57">
        <v>181</v>
      </c>
      <c r="N240" s="58">
        <v>271256.43695652176</v>
      </c>
      <c r="O240" s="1">
        <f t="shared" si="13"/>
        <v>271256.43695652176</v>
      </c>
      <c r="P240" s="1">
        <f t="shared" si="14"/>
        <v>275752.40000000002</v>
      </c>
      <c r="R240" s="1">
        <f>IFERROR(VLOOKUP(A240,#REF!,19,FALSE),0)</f>
        <v>0</v>
      </c>
      <c r="S240" s="66">
        <f t="shared" si="15"/>
        <v>275752.40000000002</v>
      </c>
    </row>
    <row r="241" spans="1:19" hidden="1" x14ac:dyDescent="0.25">
      <c r="A241" s="51">
        <v>7026</v>
      </c>
      <c r="B241" s="52" t="s">
        <v>412</v>
      </c>
      <c r="C241" s="53">
        <v>45160</v>
      </c>
      <c r="D241" s="54">
        <v>0</v>
      </c>
      <c r="E241" s="55">
        <v>427470.3</v>
      </c>
      <c r="F241" s="55">
        <v>434030.4</v>
      </c>
      <c r="G241" s="55">
        <v>1137267.22</v>
      </c>
      <c r="H241" s="55">
        <v>1466768.22</v>
      </c>
      <c r="I241" s="55">
        <v>1509283.95</v>
      </c>
      <c r="J241" s="55">
        <v>542532.9</v>
      </c>
      <c r="K241" s="56">
        <v>1509283.95</v>
      </c>
      <c r="L241" s="56">
        <v>314</v>
      </c>
      <c r="M241" s="57">
        <v>181</v>
      </c>
      <c r="N241" s="58">
        <v>742338.02975543472</v>
      </c>
      <c r="O241" s="1">
        <f t="shared" si="13"/>
        <v>742338.02975543472</v>
      </c>
      <c r="P241" s="1">
        <f t="shared" si="14"/>
        <v>754641.97499999998</v>
      </c>
      <c r="R241" s="1">
        <f>IFERROR(VLOOKUP(A241,#REF!,19,FALSE),0)</f>
        <v>0</v>
      </c>
      <c r="S241" s="66">
        <f t="shared" si="15"/>
        <v>754641.97499999998</v>
      </c>
    </row>
    <row r="242" spans="1:19" hidden="1" x14ac:dyDescent="0.25">
      <c r="A242" s="51">
        <v>7030</v>
      </c>
      <c r="B242" s="52" t="s">
        <v>414</v>
      </c>
      <c r="C242" s="53">
        <v>45156</v>
      </c>
      <c r="D242" s="54">
        <v>0</v>
      </c>
      <c r="E242" s="55">
        <v>758813.16</v>
      </c>
      <c r="F242" s="55">
        <v>866700.08000000007</v>
      </c>
      <c r="G242" s="55">
        <v>909232.2</v>
      </c>
      <c r="H242" s="55">
        <v>1097900.43</v>
      </c>
      <c r="I242" s="55">
        <v>1213054.33</v>
      </c>
      <c r="J242" s="55">
        <v>659715.07000000007</v>
      </c>
      <c r="K242" s="56">
        <v>1213054.33</v>
      </c>
      <c r="L242" s="56">
        <v>318</v>
      </c>
      <c r="M242" s="57">
        <v>181</v>
      </c>
      <c r="N242" s="58">
        <v>596638.13513586961</v>
      </c>
      <c r="O242" s="1">
        <f t="shared" si="13"/>
        <v>596638.13513586961</v>
      </c>
      <c r="P242" s="1">
        <f t="shared" si="14"/>
        <v>606527.16500000004</v>
      </c>
      <c r="R242" s="1">
        <f>IFERROR(VLOOKUP(A242,#REF!,19,FALSE),0)</f>
        <v>0</v>
      </c>
      <c r="S242" s="66">
        <f t="shared" si="15"/>
        <v>606527.16500000004</v>
      </c>
    </row>
    <row r="243" spans="1:19" hidden="1" x14ac:dyDescent="0.25">
      <c r="A243" s="51">
        <v>7031</v>
      </c>
      <c r="B243" s="52" t="s">
        <v>1438</v>
      </c>
      <c r="C243" s="53">
        <v>45154</v>
      </c>
      <c r="D243" s="54">
        <v>0</v>
      </c>
      <c r="E243" s="55">
        <v>409917.6</v>
      </c>
      <c r="F243" s="55">
        <v>365415.3</v>
      </c>
      <c r="G243" s="55">
        <v>483827.4</v>
      </c>
      <c r="H243" s="55">
        <v>397637</v>
      </c>
      <c r="I243" s="55">
        <v>686055.6</v>
      </c>
      <c r="J243" s="55">
        <v>323929.90000000002</v>
      </c>
      <c r="K243" s="56">
        <v>686055.6</v>
      </c>
      <c r="L243" s="56">
        <v>320</v>
      </c>
      <c r="M243" s="57">
        <v>181</v>
      </c>
      <c r="N243" s="58">
        <v>337434.95543478261</v>
      </c>
      <c r="O243" s="1">
        <f t="shared" si="13"/>
        <v>337434.95543478261</v>
      </c>
      <c r="P243" s="1">
        <f t="shared" si="14"/>
        <v>343027.8</v>
      </c>
      <c r="R243" s="1">
        <f>IFERROR(VLOOKUP(A243,#REF!,19,FALSE),0)</f>
        <v>0</v>
      </c>
      <c r="S243" s="66">
        <f t="shared" si="15"/>
        <v>343027.8</v>
      </c>
    </row>
    <row r="244" spans="1:19" hidden="1" x14ac:dyDescent="0.25">
      <c r="A244" s="51">
        <v>7034</v>
      </c>
      <c r="B244" s="52" t="s">
        <v>418</v>
      </c>
      <c r="C244" s="53">
        <v>45160</v>
      </c>
      <c r="D244" s="54">
        <v>0</v>
      </c>
      <c r="E244" s="55">
        <v>475068.8</v>
      </c>
      <c r="F244" s="55">
        <v>443903.32</v>
      </c>
      <c r="G244" s="55">
        <v>562728.61</v>
      </c>
      <c r="H244" s="55">
        <v>837616.67999999993</v>
      </c>
      <c r="I244" s="55">
        <v>955608.47</v>
      </c>
      <c r="J244" s="55">
        <v>466010.76</v>
      </c>
      <c r="K244" s="56">
        <v>955608.47</v>
      </c>
      <c r="L244" s="56">
        <v>314</v>
      </c>
      <c r="M244" s="57">
        <v>181</v>
      </c>
      <c r="N244" s="58">
        <v>470013.94855978258</v>
      </c>
      <c r="O244" s="1">
        <f t="shared" ref="O244:O307" si="16">+K244/2/184*M244</f>
        <v>470013.94855978258</v>
      </c>
      <c r="P244" s="1">
        <f t="shared" ref="P244:P307" si="17">+K244/2/181*M244</f>
        <v>477804.23500000004</v>
      </c>
      <c r="R244" s="1">
        <f>IFERROR(VLOOKUP(A244,#REF!,19,FALSE),0)</f>
        <v>0</v>
      </c>
      <c r="S244" s="66">
        <f t="shared" si="15"/>
        <v>477804.23500000004</v>
      </c>
    </row>
    <row r="245" spans="1:19" hidden="1" x14ac:dyDescent="0.25">
      <c r="A245" s="51">
        <v>7037</v>
      </c>
      <c r="B245" s="52" t="s">
        <v>420</v>
      </c>
      <c r="C245" s="53">
        <v>45166</v>
      </c>
      <c r="D245" s="54">
        <v>0</v>
      </c>
      <c r="E245" s="55">
        <v>672360.95999999996</v>
      </c>
      <c r="F245" s="55">
        <v>789782</v>
      </c>
      <c r="G245" s="55">
        <v>1000075.3200000001</v>
      </c>
      <c r="H245" s="55">
        <v>1026231.22</v>
      </c>
      <c r="I245" s="55">
        <v>1258272.42</v>
      </c>
      <c r="J245" s="55">
        <v>619756.89999999991</v>
      </c>
      <c r="K245" s="56">
        <v>1258272.42</v>
      </c>
      <c r="L245" s="56">
        <v>308</v>
      </c>
      <c r="M245" s="57">
        <v>181</v>
      </c>
      <c r="N245" s="58">
        <v>618878.55440217385</v>
      </c>
      <c r="O245" s="1">
        <f t="shared" si="16"/>
        <v>618878.55440217385</v>
      </c>
      <c r="P245" s="1">
        <f t="shared" si="17"/>
        <v>629136.21</v>
      </c>
      <c r="R245" s="1">
        <f>IFERROR(VLOOKUP(A245,#REF!,19,FALSE),0)</f>
        <v>0</v>
      </c>
      <c r="S245" s="66">
        <f t="shared" si="15"/>
        <v>629136.21</v>
      </c>
    </row>
    <row r="246" spans="1:19" hidden="1" x14ac:dyDescent="0.25">
      <c r="A246" s="51">
        <v>7039</v>
      </c>
      <c r="B246" s="52" t="s">
        <v>422</v>
      </c>
      <c r="C246" s="53">
        <v>45166</v>
      </c>
      <c r="D246" s="54">
        <v>0</v>
      </c>
      <c r="E246" s="55">
        <v>542093.69999999995</v>
      </c>
      <c r="F246" s="55">
        <v>611312.9</v>
      </c>
      <c r="G246" s="55">
        <v>477636.8</v>
      </c>
      <c r="H246" s="55">
        <v>564545.9</v>
      </c>
      <c r="I246" s="55">
        <v>797525</v>
      </c>
      <c r="J246" s="55">
        <v>261715</v>
      </c>
      <c r="K246" s="56">
        <v>797525</v>
      </c>
      <c r="L246" s="56">
        <v>308</v>
      </c>
      <c r="M246" s="57">
        <v>181</v>
      </c>
      <c r="N246" s="58">
        <v>392260.9375</v>
      </c>
      <c r="O246" s="1">
        <f t="shared" si="16"/>
        <v>392260.9375</v>
      </c>
      <c r="P246" s="1">
        <f t="shared" si="17"/>
        <v>398762.49999999994</v>
      </c>
      <c r="R246" s="1">
        <f>IFERROR(VLOOKUP(A246,#REF!,19,FALSE),0)</f>
        <v>0</v>
      </c>
      <c r="S246" s="66">
        <f t="shared" si="15"/>
        <v>398762.49999999994</v>
      </c>
    </row>
    <row r="247" spans="1:19" hidden="1" x14ac:dyDescent="0.25">
      <c r="A247" s="51">
        <v>7043</v>
      </c>
      <c r="B247" s="52" t="s">
        <v>424</v>
      </c>
      <c r="C247" s="53">
        <v>45170</v>
      </c>
      <c r="D247" s="54">
        <v>0</v>
      </c>
      <c r="E247" s="55">
        <v>517863.9</v>
      </c>
      <c r="F247" s="55">
        <v>469404.3</v>
      </c>
      <c r="G247" s="55">
        <v>564659.19999999995</v>
      </c>
      <c r="H247" s="55">
        <v>648998</v>
      </c>
      <c r="I247" s="55">
        <v>854669.4</v>
      </c>
      <c r="J247" s="55">
        <v>357779.8</v>
      </c>
      <c r="K247" s="56">
        <v>854669.4</v>
      </c>
      <c r="L247" s="56">
        <v>304</v>
      </c>
      <c r="M247" s="57">
        <v>181</v>
      </c>
      <c r="N247" s="58">
        <v>420367.2864130435</v>
      </c>
      <c r="O247" s="1">
        <f t="shared" si="16"/>
        <v>420367.2864130435</v>
      </c>
      <c r="P247" s="1">
        <f t="shared" si="17"/>
        <v>427334.7</v>
      </c>
      <c r="R247" s="1">
        <f>IFERROR(VLOOKUP(A247,#REF!,19,FALSE),0)</f>
        <v>0</v>
      </c>
      <c r="S247" s="66">
        <f t="shared" si="15"/>
        <v>427334.7</v>
      </c>
    </row>
    <row r="248" spans="1:19" hidden="1" x14ac:dyDescent="0.25">
      <c r="A248" s="51">
        <v>7052</v>
      </c>
      <c r="B248" s="52" t="s">
        <v>426</v>
      </c>
      <c r="C248" s="53">
        <v>45281</v>
      </c>
      <c r="D248" s="54">
        <v>0</v>
      </c>
      <c r="E248" s="55">
        <v>495941.7</v>
      </c>
      <c r="F248" s="55">
        <v>487095.9</v>
      </c>
      <c r="G248" s="55">
        <v>444099.2</v>
      </c>
      <c r="H248" s="55">
        <v>606158.19999999995</v>
      </c>
      <c r="I248" s="55">
        <v>797525</v>
      </c>
      <c r="J248" s="55">
        <v>379948.6</v>
      </c>
      <c r="K248" s="56">
        <v>797525</v>
      </c>
      <c r="L248" s="56">
        <v>193</v>
      </c>
      <c r="M248" s="57">
        <v>181</v>
      </c>
      <c r="N248" s="58">
        <v>392260.9375</v>
      </c>
      <c r="O248" s="1">
        <f t="shared" si="16"/>
        <v>392260.9375</v>
      </c>
      <c r="P248" s="1">
        <f t="shared" si="17"/>
        <v>398762.49999999994</v>
      </c>
      <c r="R248" s="1">
        <f>IFERROR(VLOOKUP(A248,#REF!,19,FALSE),0)</f>
        <v>0</v>
      </c>
      <c r="S248" s="66">
        <f t="shared" si="15"/>
        <v>398762.49999999994</v>
      </c>
    </row>
    <row r="249" spans="1:19" hidden="1" x14ac:dyDescent="0.25">
      <c r="A249" s="51">
        <v>7053</v>
      </c>
      <c r="B249" s="52" t="s">
        <v>428</v>
      </c>
      <c r="C249" s="53">
        <v>45182</v>
      </c>
      <c r="D249" s="54">
        <v>0</v>
      </c>
      <c r="E249" s="55">
        <v>409917.6</v>
      </c>
      <c r="F249" s="55">
        <v>423747</v>
      </c>
      <c r="G249" s="55">
        <v>424814.2</v>
      </c>
      <c r="H249" s="55">
        <v>514170.5</v>
      </c>
      <c r="I249" s="55">
        <v>680428</v>
      </c>
      <c r="J249" s="55">
        <v>323929.90000000002</v>
      </c>
      <c r="K249" s="56">
        <v>680428</v>
      </c>
      <c r="L249" s="56">
        <v>292</v>
      </c>
      <c r="M249" s="57">
        <v>181</v>
      </c>
      <c r="N249" s="58">
        <v>334667.03260869562</v>
      </c>
      <c r="O249" s="1">
        <f t="shared" si="16"/>
        <v>334667.03260869562</v>
      </c>
      <c r="P249" s="1">
        <f t="shared" si="17"/>
        <v>340214</v>
      </c>
      <c r="R249" s="1">
        <f>IFERROR(VLOOKUP(A249,#REF!,19,FALSE),0)</f>
        <v>0</v>
      </c>
      <c r="S249" s="66">
        <f t="shared" si="15"/>
        <v>340214</v>
      </c>
    </row>
    <row r="250" spans="1:19" hidden="1" x14ac:dyDescent="0.25">
      <c r="A250" s="51">
        <v>7054</v>
      </c>
      <c r="B250" s="52" t="s">
        <v>430</v>
      </c>
      <c r="C250" s="53">
        <v>45182</v>
      </c>
      <c r="D250" s="54">
        <v>0</v>
      </c>
      <c r="E250" s="55">
        <v>481546.8</v>
      </c>
      <c r="F250" s="55">
        <v>443250</v>
      </c>
      <c r="G250" s="55">
        <v>504845.8</v>
      </c>
      <c r="H250" s="55">
        <v>447475.4</v>
      </c>
      <c r="I250" s="55">
        <v>708566</v>
      </c>
      <c r="J250" s="55">
        <v>348913.1</v>
      </c>
      <c r="K250" s="56">
        <v>708566</v>
      </c>
      <c r="L250" s="56">
        <v>292</v>
      </c>
      <c r="M250" s="57">
        <v>181</v>
      </c>
      <c r="N250" s="58">
        <v>348506.64673913043</v>
      </c>
      <c r="O250" s="1">
        <f t="shared" si="16"/>
        <v>348506.64673913043</v>
      </c>
      <c r="P250" s="1">
        <f t="shared" si="17"/>
        <v>354283</v>
      </c>
      <c r="R250" s="1">
        <f>IFERROR(VLOOKUP(A250,#REF!,19,FALSE),0)</f>
        <v>0</v>
      </c>
      <c r="S250" s="66">
        <f t="shared" si="15"/>
        <v>354283</v>
      </c>
    </row>
    <row r="251" spans="1:19" hidden="1" x14ac:dyDescent="0.25">
      <c r="A251" s="51">
        <v>7061</v>
      </c>
      <c r="B251" s="52" t="s">
        <v>432</v>
      </c>
      <c r="C251" s="53">
        <v>45194</v>
      </c>
      <c r="D251" s="54">
        <v>0</v>
      </c>
      <c r="E251" s="55">
        <v>646461.30000000005</v>
      </c>
      <c r="F251" s="55">
        <v>582120.30000000005</v>
      </c>
      <c r="G251" s="55">
        <v>696561.60000000009</v>
      </c>
      <c r="H251" s="55">
        <v>737985.04</v>
      </c>
      <c r="I251" s="55">
        <v>960364.04999999993</v>
      </c>
      <c r="J251" s="55">
        <v>453185.04</v>
      </c>
      <c r="K251" s="56">
        <v>960364.04999999993</v>
      </c>
      <c r="L251" s="56">
        <v>280</v>
      </c>
      <c r="M251" s="57">
        <v>181</v>
      </c>
      <c r="N251" s="58">
        <v>472352.97024456522</v>
      </c>
      <c r="O251" s="1">
        <f t="shared" si="16"/>
        <v>472352.97024456522</v>
      </c>
      <c r="P251" s="1">
        <f t="shared" si="17"/>
        <v>480182.02499999997</v>
      </c>
      <c r="R251" s="1">
        <f>IFERROR(VLOOKUP(A251,#REF!,19,FALSE),0)</f>
        <v>0</v>
      </c>
      <c r="S251" s="66">
        <f t="shared" si="15"/>
        <v>480182.02499999997</v>
      </c>
    </row>
    <row r="252" spans="1:19" hidden="1" x14ac:dyDescent="0.25">
      <c r="A252" s="51">
        <v>7062</v>
      </c>
      <c r="B252" s="52" t="s">
        <v>434</v>
      </c>
      <c r="C252" s="53">
        <v>45194</v>
      </c>
      <c r="D252" s="54">
        <v>0</v>
      </c>
      <c r="E252" s="55">
        <v>646461.30000000005</v>
      </c>
      <c r="F252" s="55">
        <v>582120.30000000005</v>
      </c>
      <c r="G252" s="55">
        <v>696561.60000000009</v>
      </c>
      <c r="H252" s="55">
        <v>737985.04</v>
      </c>
      <c r="I252" s="55">
        <v>960364.04999999993</v>
      </c>
      <c r="J252" s="55">
        <v>453185.04</v>
      </c>
      <c r="K252" s="56">
        <v>960364.04999999993</v>
      </c>
      <c r="L252" s="56">
        <v>280</v>
      </c>
      <c r="M252" s="57">
        <v>181</v>
      </c>
      <c r="N252" s="58">
        <v>472352.97024456522</v>
      </c>
      <c r="O252" s="1">
        <f t="shared" si="16"/>
        <v>472352.97024456522</v>
      </c>
      <c r="P252" s="1">
        <f t="shared" si="17"/>
        <v>480182.02499999997</v>
      </c>
      <c r="R252" s="1">
        <f>IFERROR(VLOOKUP(A252,#REF!,19,FALSE),0)</f>
        <v>0</v>
      </c>
      <c r="S252" s="66">
        <f t="shared" si="15"/>
        <v>480182.02499999997</v>
      </c>
    </row>
    <row r="253" spans="1:19" hidden="1" x14ac:dyDescent="0.25">
      <c r="A253" s="51">
        <v>7064</v>
      </c>
      <c r="B253" s="52" t="s">
        <v>436</v>
      </c>
      <c r="C253" s="53">
        <v>45194</v>
      </c>
      <c r="D253" s="54">
        <v>0</v>
      </c>
      <c r="E253" s="55">
        <v>800606.1</v>
      </c>
      <c r="F253" s="55">
        <v>733048.8</v>
      </c>
      <c r="G253" s="55">
        <v>1080045.3</v>
      </c>
      <c r="H253" s="55">
        <v>1144118.8400000001</v>
      </c>
      <c r="I253" s="55">
        <v>1440298.58</v>
      </c>
      <c r="J253" s="55">
        <v>761794.73</v>
      </c>
      <c r="K253" s="56">
        <v>1440298.58</v>
      </c>
      <c r="L253" s="56">
        <v>280</v>
      </c>
      <c r="M253" s="57">
        <v>181</v>
      </c>
      <c r="N253" s="58">
        <v>708407.72548913048</v>
      </c>
      <c r="O253" s="1">
        <f t="shared" si="16"/>
        <v>708407.72548913048</v>
      </c>
      <c r="P253" s="1">
        <f t="shared" si="17"/>
        <v>720149.29</v>
      </c>
      <c r="R253" s="1">
        <f>IFERROR(VLOOKUP(A253,#REF!,19,FALSE),0)</f>
        <v>0</v>
      </c>
      <c r="S253" s="66">
        <f t="shared" si="15"/>
        <v>720149.29</v>
      </c>
    </row>
    <row r="254" spans="1:19" hidden="1" x14ac:dyDescent="0.25">
      <c r="A254" s="51">
        <v>7071</v>
      </c>
      <c r="B254" s="52" t="s">
        <v>438</v>
      </c>
      <c r="C254" s="53">
        <v>45401</v>
      </c>
      <c r="D254" s="54">
        <v>0</v>
      </c>
      <c r="E254" s="59">
        <v>0</v>
      </c>
      <c r="F254" s="59">
        <v>0</v>
      </c>
      <c r="G254" s="59">
        <v>0</v>
      </c>
      <c r="H254" s="55">
        <v>278638.5</v>
      </c>
      <c r="I254" s="55">
        <v>813891.6</v>
      </c>
      <c r="J254" s="55">
        <v>369941.85</v>
      </c>
      <c r="K254" s="56">
        <v>813891.6</v>
      </c>
      <c r="L254" s="56">
        <v>73</v>
      </c>
      <c r="M254" s="57">
        <v>73</v>
      </c>
      <c r="N254" s="58">
        <v>161451.32282608698</v>
      </c>
      <c r="O254" s="1">
        <f t="shared" si="16"/>
        <v>161451.32282608698</v>
      </c>
      <c r="P254" s="1">
        <f t="shared" si="17"/>
        <v>164127.31160220993</v>
      </c>
      <c r="R254" s="1">
        <f>IFERROR(VLOOKUP(A254,#REF!,19,FALSE),0)</f>
        <v>0</v>
      </c>
      <c r="S254" s="66">
        <f t="shared" si="15"/>
        <v>164127.31160220993</v>
      </c>
    </row>
    <row r="255" spans="1:19" hidden="1" x14ac:dyDescent="0.25">
      <c r="A255" s="51">
        <v>7072</v>
      </c>
      <c r="B255" s="52" t="s">
        <v>440</v>
      </c>
      <c r="C255" s="53">
        <v>45208</v>
      </c>
      <c r="D255" s="54">
        <v>0</v>
      </c>
      <c r="E255" s="55">
        <v>462043.8</v>
      </c>
      <c r="F255" s="55">
        <v>393960.6</v>
      </c>
      <c r="G255" s="55">
        <v>513738.2</v>
      </c>
      <c r="H255" s="55">
        <v>565536.5</v>
      </c>
      <c r="I255" s="55">
        <v>663545.19999999995</v>
      </c>
      <c r="J255" s="55">
        <v>245573.5</v>
      </c>
      <c r="K255" s="56">
        <v>663545.19999999995</v>
      </c>
      <c r="L255" s="56">
        <v>266</v>
      </c>
      <c r="M255" s="57">
        <v>181</v>
      </c>
      <c r="N255" s="58">
        <v>326363.26413043478</v>
      </c>
      <c r="O255" s="1">
        <f t="shared" si="16"/>
        <v>326363.26413043478</v>
      </c>
      <c r="P255" s="1">
        <f t="shared" si="17"/>
        <v>331772.59999999998</v>
      </c>
      <c r="R255" s="1">
        <f>IFERROR(VLOOKUP(A255,#REF!,19,FALSE),0)</f>
        <v>0</v>
      </c>
      <c r="S255" s="66">
        <f t="shared" si="15"/>
        <v>331772.59999999998</v>
      </c>
    </row>
    <row r="256" spans="1:19" hidden="1" x14ac:dyDescent="0.25">
      <c r="A256" s="51">
        <v>7075</v>
      </c>
      <c r="B256" s="52" t="s">
        <v>442</v>
      </c>
      <c r="C256" s="53">
        <v>45203</v>
      </c>
      <c r="D256" s="54">
        <v>0</v>
      </c>
      <c r="E256" s="55">
        <v>823813.2</v>
      </c>
      <c r="F256" s="55">
        <v>533824.80000000005</v>
      </c>
      <c r="G256" s="55">
        <v>810557.76</v>
      </c>
      <c r="H256" s="55">
        <v>865514</v>
      </c>
      <c r="I256" s="55">
        <v>1070486.6000000001</v>
      </c>
      <c r="J256" s="55">
        <v>367940.5</v>
      </c>
      <c r="K256" s="56">
        <v>1070486.6000000001</v>
      </c>
      <c r="L256" s="56">
        <v>271</v>
      </c>
      <c r="M256" s="57">
        <v>181</v>
      </c>
      <c r="N256" s="58">
        <v>526516.50706521748</v>
      </c>
      <c r="O256" s="1">
        <f t="shared" si="16"/>
        <v>526516.50706521748</v>
      </c>
      <c r="P256" s="1">
        <f t="shared" si="17"/>
        <v>535243.30000000005</v>
      </c>
      <c r="R256" s="1">
        <f>IFERROR(VLOOKUP(A256,#REF!,19,FALSE),0)</f>
        <v>0</v>
      </c>
      <c r="S256" s="66">
        <f t="shared" si="15"/>
        <v>535243.30000000005</v>
      </c>
    </row>
    <row r="257" spans="1:19" hidden="1" x14ac:dyDescent="0.25">
      <c r="A257" s="51">
        <v>7076</v>
      </c>
      <c r="B257" s="52" t="s">
        <v>444</v>
      </c>
      <c r="C257" s="53">
        <v>45208</v>
      </c>
      <c r="D257" s="54">
        <v>0</v>
      </c>
      <c r="E257" s="55">
        <v>758813.16</v>
      </c>
      <c r="F257" s="55">
        <v>718285.52</v>
      </c>
      <c r="G257" s="55">
        <v>855456.5</v>
      </c>
      <c r="H257" s="55">
        <v>1225306.23</v>
      </c>
      <c r="I257" s="55">
        <v>1213054.33</v>
      </c>
      <c r="J257" s="55">
        <v>659715.07000000007</v>
      </c>
      <c r="K257" s="56">
        <v>1225306.23</v>
      </c>
      <c r="L257" s="56">
        <v>266</v>
      </c>
      <c r="M257" s="57">
        <v>181</v>
      </c>
      <c r="N257" s="58">
        <v>602664.20551630436</v>
      </c>
      <c r="O257" s="1">
        <f t="shared" si="16"/>
        <v>602664.20551630436</v>
      </c>
      <c r="P257" s="1">
        <f t="shared" si="17"/>
        <v>612653.11499999999</v>
      </c>
      <c r="R257" s="1">
        <f>IFERROR(VLOOKUP(A257,#REF!,19,FALSE),0)</f>
        <v>0</v>
      </c>
      <c r="S257" s="66">
        <f t="shared" si="15"/>
        <v>612653.11499999999</v>
      </c>
    </row>
    <row r="258" spans="1:19" hidden="1" x14ac:dyDescent="0.25">
      <c r="A258" s="51">
        <v>7078</v>
      </c>
      <c r="B258" s="52" t="s">
        <v>446</v>
      </c>
      <c r="C258" s="53">
        <v>45201</v>
      </c>
      <c r="D258" s="54">
        <v>0</v>
      </c>
      <c r="E258" s="55">
        <v>464404.5</v>
      </c>
      <c r="F258" s="55">
        <v>467673.59999999998</v>
      </c>
      <c r="G258" s="55">
        <v>556768</v>
      </c>
      <c r="H258" s="55">
        <v>640515.5</v>
      </c>
      <c r="I258" s="55">
        <v>815278.6</v>
      </c>
      <c r="J258" s="55">
        <v>363322</v>
      </c>
      <c r="K258" s="56">
        <v>815278.6</v>
      </c>
      <c r="L258" s="56">
        <v>273</v>
      </c>
      <c r="M258" s="57">
        <v>181</v>
      </c>
      <c r="N258" s="58">
        <v>400993.00706521736</v>
      </c>
      <c r="O258" s="1">
        <f t="shared" si="16"/>
        <v>400993.00706521736</v>
      </c>
      <c r="P258" s="1">
        <f t="shared" si="17"/>
        <v>407639.3</v>
      </c>
      <c r="R258" s="1">
        <f>IFERROR(VLOOKUP(A258,#REF!,19,FALSE),0)</f>
        <v>0</v>
      </c>
      <c r="S258" s="66">
        <f t="shared" si="15"/>
        <v>407639.3</v>
      </c>
    </row>
    <row r="259" spans="1:19" hidden="1" x14ac:dyDescent="0.25">
      <c r="A259" s="51">
        <v>7080</v>
      </c>
      <c r="B259" s="52" t="s">
        <v>448</v>
      </c>
      <c r="C259" s="53">
        <v>45201</v>
      </c>
      <c r="D259" s="54">
        <v>0</v>
      </c>
      <c r="E259" s="55">
        <v>507479.7</v>
      </c>
      <c r="F259" s="55">
        <v>462481.5</v>
      </c>
      <c r="G259" s="55">
        <v>640502.4</v>
      </c>
      <c r="H259" s="55">
        <v>565510.6</v>
      </c>
      <c r="I259" s="55">
        <v>760908.2</v>
      </c>
      <c r="J259" s="55">
        <v>352237.6</v>
      </c>
      <c r="K259" s="56">
        <v>760908.2</v>
      </c>
      <c r="L259" s="56">
        <v>273</v>
      </c>
      <c r="M259" s="57">
        <v>181</v>
      </c>
      <c r="N259" s="58">
        <v>374251.04402173916</v>
      </c>
      <c r="O259" s="1">
        <f t="shared" si="16"/>
        <v>374251.04402173916</v>
      </c>
      <c r="P259" s="1">
        <f t="shared" si="17"/>
        <v>380454.1</v>
      </c>
      <c r="R259" s="1">
        <f>IFERROR(VLOOKUP(A259,#REF!,19,FALSE),0)</f>
        <v>0</v>
      </c>
      <c r="S259" s="66">
        <f t="shared" ref="S259:S322" si="18">+P259-R259</f>
        <v>380454.1</v>
      </c>
    </row>
    <row r="260" spans="1:19" hidden="1" x14ac:dyDescent="0.25">
      <c r="A260" s="51">
        <v>7081</v>
      </c>
      <c r="B260" s="52" t="s">
        <v>450</v>
      </c>
      <c r="C260" s="53">
        <v>45446</v>
      </c>
      <c r="D260" s="54">
        <v>0</v>
      </c>
      <c r="E260" s="59"/>
      <c r="F260" s="59"/>
      <c r="G260" s="59"/>
      <c r="H260" s="59"/>
      <c r="I260" s="59"/>
      <c r="J260" s="55">
        <v>323929.90000000002</v>
      </c>
      <c r="K260" s="56">
        <v>323929.90000000002</v>
      </c>
      <c r="L260" s="56">
        <v>28</v>
      </c>
      <c r="M260" s="57">
        <v>28</v>
      </c>
      <c r="N260" s="58">
        <v>24646.840217391305</v>
      </c>
      <c r="O260" s="1">
        <f t="shared" si="16"/>
        <v>24646.840217391305</v>
      </c>
      <c r="P260" s="1">
        <f t="shared" si="17"/>
        <v>25055.351381215471</v>
      </c>
      <c r="R260" s="1">
        <f>IFERROR(VLOOKUP(A260,#REF!,19,FALSE),0)</f>
        <v>0</v>
      </c>
      <c r="S260" s="66">
        <f t="shared" si="18"/>
        <v>25055.351381215471</v>
      </c>
    </row>
    <row r="261" spans="1:19" hidden="1" x14ac:dyDescent="0.25">
      <c r="A261" s="51">
        <v>7085</v>
      </c>
      <c r="B261" s="52" t="s">
        <v>452</v>
      </c>
      <c r="C261" s="53">
        <v>45218</v>
      </c>
      <c r="D261" s="54">
        <v>0</v>
      </c>
      <c r="E261" s="55">
        <v>934559.4</v>
      </c>
      <c r="F261" s="55">
        <v>736842</v>
      </c>
      <c r="G261" s="55">
        <v>979882.65</v>
      </c>
      <c r="H261" s="55">
        <v>1272602.67</v>
      </c>
      <c r="I261" s="55">
        <v>1336197.46</v>
      </c>
      <c r="J261" s="55">
        <v>586543.82000000007</v>
      </c>
      <c r="K261" s="56">
        <v>1336197.46</v>
      </c>
      <c r="L261" s="56">
        <v>256</v>
      </c>
      <c r="M261" s="57">
        <v>181</v>
      </c>
      <c r="N261" s="58">
        <v>657205.81592391303</v>
      </c>
      <c r="O261" s="1">
        <f t="shared" si="16"/>
        <v>657205.81592391303</v>
      </c>
      <c r="P261" s="1">
        <f t="shared" si="17"/>
        <v>668098.73</v>
      </c>
      <c r="R261" s="1">
        <f>IFERROR(VLOOKUP(A261,#REF!,19,FALSE),0)</f>
        <v>0</v>
      </c>
      <c r="S261" s="66">
        <f t="shared" si="18"/>
        <v>668098.73</v>
      </c>
    </row>
    <row r="262" spans="1:19" hidden="1" x14ac:dyDescent="0.25">
      <c r="A262" s="51">
        <v>7086</v>
      </c>
      <c r="B262" s="52" t="s">
        <v>454</v>
      </c>
      <c r="C262" s="53">
        <v>45218</v>
      </c>
      <c r="D262" s="54">
        <v>0</v>
      </c>
      <c r="E262" s="55">
        <v>485004.15</v>
      </c>
      <c r="F262" s="55">
        <v>343075.5</v>
      </c>
      <c r="G262" s="55">
        <v>556548.80000000005</v>
      </c>
      <c r="H262" s="55">
        <v>623890.1</v>
      </c>
      <c r="I262" s="55">
        <v>810840.2</v>
      </c>
      <c r="J262" s="55">
        <v>360550.9</v>
      </c>
      <c r="K262" s="56">
        <v>810840.2</v>
      </c>
      <c r="L262" s="56">
        <v>256</v>
      </c>
      <c r="M262" s="57">
        <v>181</v>
      </c>
      <c r="N262" s="58">
        <v>398809.98967391305</v>
      </c>
      <c r="O262" s="1">
        <f t="shared" si="16"/>
        <v>398809.98967391305</v>
      </c>
      <c r="P262" s="1">
        <f t="shared" si="17"/>
        <v>405420.10000000003</v>
      </c>
      <c r="R262" s="1">
        <f>IFERROR(VLOOKUP(A262,#REF!,19,FALSE),0)</f>
        <v>0</v>
      </c>
      <c r="S262" s="66">
        <f t="shared" si="18"/>
        <v>405420.10000000003</v>
      </c>
    </row>
    <row r="263" spans="1:19" hidden="1" x14ac:dyDescent="0.25">
      <c r="A263" s="51">
        <v>7087</v>
      </c>
      <c r="B263" s="52" t="s">
        <v>456</v>
      </c>
      <c r="C263" s="53">
        <v>45224</v>
      </c>
      <c r="D263" s="54">
        <v>0</v>
      </c>
      <c r="E263" s="55">
        <v>800606.1</v>
      </c>
      <c r="F263" s="55">
        <v>634244.69999999995</v>
      </c>
      <c r="G263" s="55">
        <v>1080045.3</v>
      </c>
      <c r="H263" s="55">
        <v>1108965.99</v>
      </c>
      <c r="I263" s="55">
        <v>1440298.58</v>
      </c>
      <c r="J263" s="55">
        <v>761794.73</v>
      </c>
      <c r="K263" s="56">
        <v>1440298.58</v>
      </c>
      <c r="L263" s="56">
        <v>250</v>
      </c>
      <c r="M263" s="57">
        <v>181</v>
      </c>
      <c r="N263" s="58">
        <v>708407.72548913048</v>
      </c>
      <c r="O263" s="1">
        <f t="shared" si="16"/>
        <v>708407.72548913048</v>
      </c>
      <c r="P263" s="1">
        <f t="shared" si="17"/>
        <v>720149.29</v>
      </c>
      <c r="R263" s="1">
        <f>IFERROR(VLOOKUP(A263,#REF!,19,FALSE),0)</f>
        <v>0</v>
      </c>
      <c r="S263" s="66">
        <f t="shared" si="18"/>
        <v>720149.29</v>
      </c>
    </row>
    <row r="264" spans="1:19" hidden="1" x14ac:dyDescent="0.25">
      <c r="A264" s="51">
        <v>7096</v>
      </c>
      <c r="B264" s="52" t="s">
        <v>458</v>
      </c>
      <c r="C264" s="53">
        <v>45226</v>
      </c>
      <c r="D264" s="54">
        <v>0</v>
      </c>
      <c r="E264" s="55">
        <v>705715.5</v>
      </c>
      <c r="F264" s="55">
        <v>786903.9</v>
      </c>
      <c r="G264" s="55">
        <v>894181.2</v>
      </c>
      <c r="H264" s="55">
        <v>830314.83000000007</v>
      </c>
      <c r="I264" s="55">
        <v>1065183.1599999999</v>
      </c>
      <c r="J264" s="55">
        <v>614158.1</v>
      </c>
      <c r="K264" s="56">
        <v>1065183.1599999999</v>
      </c>
      <c r="L264" s="56">
        <v>248</v>
      </c>
      <c r="M264" s="57">
        <v>181</v>
      </c>
      <c r="N264" s="58">
        <v>523908.02163043473</v>
      </c>
      <c r="O264" s="1">
        <f t="shared" si="16"/>
        <v>523908.02163043473</v>
      </c>
      <c r="P264" s="1">
        <f t="shared" si="17"/>
        <v>532591.57999999996</v>
      </c>
      <c r="R264" s="1">
        <f>IFERROR(VLOOKUP(A264,#REF!,19,FALSE),0)</f>
        <v>0</v>
      </c>
      <c r="S264" s="66">
        <f t="shared" si="18"/>
        <v>532591.57999999996</v>
      </c>
    </row>
    <row r="265" spans="1:19" x14ac:dyDescent="0.25">
      <c r="A265" s="83">
        <v>7098</v>
      </c>
      <c r="B265" s="52" t="s">
        <v>459</v>
      </c>
      <c r="C265" s="53">
        <v>45233</v>
      </c>
      <c r="D265" s="54">
        <v>0</v>
      </c>
      <c r="E265" s="55">
        <v>507864.3</v>
      </c>
      <c r="F265" s="55">
        <v>357101.1</v>
      </c>
      <c r="G265" s="55">
        <v>627788.80000000005</v>
      </c>
      <c r="H265" s="84">
        <v>633254.30000000005</v>
      </c>
      <c r="I265" s="84">
        <v>692667.8</v>
      </c>
      <c r="J265" s="55">
        <v>408275.4</v>
      </c>
      <c r="K265" s="56">
        <v>692667.8</v>
      </c>
      <c r="L265" s="56">
        <v>241</v>
      </c>
      <c r="M265" s="57">
        <v>181</v>
      </c>
      <c r="N265" s="58">
        <v>340687.15163043479</v>
      </c>
      <c r="O265" s="1">
        <f t="shared" si="16"/>
        <v>340687.15163043479</v>
      </c>
      <c r="P265" s="1">
        <f t="shared" si="17"/>
        <v>346333.9</v>
      </c>
      <c r="R265" s="1">
        <f>IFERROR(VLOOKUP(A265,#REF!,19,FALSE),0)</f>
        <v>0</v>
      </c>
      <c r="S265" s="66">
        <f t="shared" si="18"/>
        <v>346333.9</v>
      </c>
    </row>
    <row r="266" spans="1:19" hidden="1" x14ac:dyDescent="0.25">
      <c r="A266" s="51">
        <v>7102</v>
      </c>
      <c r="B266" s="52" t="s">
        <v>460</v>
      </c>
      <c r="C266" s="53">
        <v>45231</v>
      </c>
      <c r="D266" s="54">
        <v>0</v>
      </c>
      <c r="E266" s="55">
        <v>474544.19</v>
      </c>
      <c r="F266" s="55">
        <v>487520.38</v>
      </c>
      <c r="G266" s="55">
        <v>562852.38</v>
      </c>
      <c r="H266" s="55">
        <v>914879.3</v>
      </c>
      <c r="I266" s="55">
        <v>1033652.03</v>
      </c>
      <c r="J266" s="55">
        <v>562128.47</v>
      </c>
      <c r="K266" s="56">
        <v>1033652.03</v>
      </c>
      <c r="L266" s="56">
        <v>243</v>
      </c>
      <c r="M266" s="57">
        <v>181</v>
      </c>
      <c r="N266" s="58">
        <v>508399.50388586964</v>
      </c>
      <c r="O266" s="1">
        <f t="shared" si="16"/>
        <v>508399.50388586964</v>
      </c>
      <c r="P266" s="1">
        <f t="shared" si="17"/>
        <v>516826.01500000001</v>
      </c>
      <c r="R266" s="1">
        <f>IFERROR(VLOOKUP(A266,#REF!,19,FALSE),0)</f>
        <v>0</v>
      </c>
      <c r="S266" s="66">
        <f t="shared" si="18"/>
        <v>516826.01500000001</v>
      </c>
    </row>
    <row r="267" spans="1:19" hidden="1" x14ac:dyDescent="0.25">
      <c r="A267" s="51">
        <v>7104</v>
      </c>
      <c r="B267" s="52" t="s">
        <v>462</v>
      </c>
      <c r="C267" s="53">
        <v>45232</v>
      </c>
      <c r="D267" s="54">
        <v>0</v>
      </c>
      <c r="E267" s="55">
        <v>444405.3</v>
      </c>
      <c r="F267" s="55">
        <v>510818.03</v>
      </c>
      <c r="G267" s="55">
        <v>1379776.32</v>
      </c>
      <c r="H267" s="55">
        <v>1779075.94</v>
      </c>
      <c r="I267" s="55">
        <v>1761268.08</v>
      </c>
      <c r="J267" s="55">
        <v>1102823.9099999999</v>
      </c>
      <c r="K267" s="56">
        <v>1779075.94</v>
      </c>
      <c r="L267" s="56">
        <v>242</v>
      </c>
      <c r="M267" s="57">
        <v>181</v>
      </c>
      <c r="N267" s="58">
        <v>875034.63353260874</v>
      </c>
      <c r="O267" s="1">
        <f t="shared" si="16"/>
        <v>875034.63353260874</v>
      </c>
      <c r="P267" s="1">
        <f t="shared" si="17"/>
        <v>889537.97</v>
      </c>
      <c r="R267" s="1">
        <f>IFERROR(VLOOKUP(A267,#REF!,19,FALSE),0)</f>
        <v>0</v>
      </c>
      <c r="S267" s="66">
        <f t="shared" si="18"/>
        <v>889537.97</v>
      </c>
    </row>
    <row r="268" spans="1:19" hidden="1" x14ac:dyDescent="0.25">
      <c r="A268" s="51">
        <v>7105</v>
      </c>
      <c r="B268" s="52" t="s">
        <v>463</v>
      </c>
      <c r="C268" s="53">
        <v>45231</v>
      </c>
      <c r="D268" s="54">
        <v>0</v>
      </c>
      <c r="E268" s="55">
        <v>516827.82</v>
      </c>
      <c r="F268" s="55">
        <v>480467.6</v>
      </c>
      <c r="G268" s="55">
        <v>490363.69999999995</v>
      </c>
      <c r="H268" s="55">
        <v>628574.49</v>
      </c>
      <c r="I268" s="55">
        <v>718763.4</v>
      </c>
      <c r="J268" s="55">
        <v>298094.15000000002</v>
      </c>
      <c r="K268" s="56">
        <v>718763.4</v>
      </c>
      <c r="L268" s="56">
        <v>243</v>
      </c>
      <c r="M268" s="57">
        <v>181</v>
      </c>
      <c r="N268" s="58">
        <v>353522.21576086961</v>
      </c>
      <c r="O268" s="1">
        <f t="shared" si="16"/>
        <v>353522.21576086961</v>
      </c>
      <c r="P268" s="1">
        <f t="shared" si="17"/>
        <v>359381.7</v>
      </c>
      <c r="R268" s="1">
        <f>IFERROR(VLOOKUP(A268,#REF!,19,FALSE),0)</f>
        <v>0</v>
      </c>
      <c r="S268" s="66">
        <f t="shared" si="18"/>
        <v>359381.7</v>
      </c>
    </row>
    <row r="269" spans="1:19" hidden="1" x14ac:dyDescent="0.25">
      <c r="A269" s="51">
        <v>7106</v>
      </c>
      <c r="B269" s="52" t="s">
        <v>465</v>
      </c>
      <c r="C269" s="53">
        <v>45231</v>
      </c>
      <c r="D269" s="54">
        <v>0</v>
      </c>
      <c r="E269" s="55">
        <v>484596</v>
      </c>
      <c r="F269" s="55">
        <v>472288.8</v>
      </c>
      <c r="G269" s="55">
        <v>609814.4</v>
      </c>
      <c r="H269" s="55">
        <v>600678.19999999995</v>
      </c>
      <c r="I269" s="55">
        <v>735942.2</v>
      </c>
      <c r="J269" s="55">
        <v>298663</v>
      </c>
      <c r="K269" s="56">
        <v>735942.2</v>
      </c>
      <c r="L269" s="56">
        <v>243</v>
      </c>
      <c r="M269" s="57">
        <v>181</v>
      </c>
      <c r="N269" s="58">
        <v>361971.57119565218</v>
      </c>
      <c r="O269" s="1">
        <f t="shared" si="16"/>
        <v>361971.57119565218</v>
      </c>
      <c r="P269" s="1">
        <f t="shared" si="17"/>
        <v>367971.1</v>
      </c>
      <c r="R269" s="1">
        <f>IFERROR(VLOOKUP(A269,#REF!,19,FALSE),0)</f>
        <v>0</v>
      </c>
      <c r="S269" s="66">
        <f t="shared" si="18"/>
        <v>367971.1</v>
      </c>
    </row>
    <row r="270" spans="1:19" hidden="1" x14ac:dyDescent="0.25">
      <c r="A270" s="51">
        <v>7108</v>
      </c>
      <c r="B270" s="52" t="s">
        <v>467</v>
      </c>
      <c r="C270" s="53">
        <v>45231</v>
      </c>
      <c r="D270" s="54">
        <v>0</v>
      </c>
      <c r="E270" s="55">
        <v>502468.2</v>
      </c>
      <c r="F270" s="55">
        <v>420555.6</v>
      </c>
      <c r="G270" s="55">
        <v>456139.7</v>
      </c>
      <c r="H270" s="55">
        <v>503430</v>
      </c>
      <c r="I270" s="55">
        <v>647685.6</v>
      </c>
      <c r="J270" s="55">
        <v>299798.40000000002</v>
      </c>
      <c r="K270" s="56">
        <v>647685.6</v>
      </c>
      <c r="L270" s="56">
        <v>243</v>
      </c>
      <c r="M270" s="57">
        <v>181</v>
      </c>
      <c r="N270" s="58">
        <v>318562.75434782606</v>
      </c>
      <c r="O270" s="1">
        <f t="shared" si="16"/>
        <v>318562.75434782606</v>
      </c>
      <c r="P270" s="1">
        <f t="shared" si="17"/>
        <v>323842.8</v>
      </c>
      <c r="R270" s="1">
        <f>IFERROR(VLOOKUP(A270,#REF!,19,FALSE),0)</f>
        <v>0</v>
      </c>
      <c r="S270" s="66">
        <f t="shared" si="18"/>
        <v>323842.8</v>
      </c>
    </row>
    <row r="271" spans="1:19" hidden="1" x14ac:dyDescent="0.25">
      <c r="A271" s="51">
        <v>7110</v>
      </c>
      <c r="B271" s="52" t="s">
        <v>468</v>
      </c>
      <c r="C271" s="53">
        <v>45231</v>
      </c>
      <c r="D271" s="54">
        <v>0</v>
      </c>
      <c r="E271" s="55">
        <v>474544.19</v>
      </c>
      <c r="F271" s="55">
        <v>457939.86000000004</v>
      </c>
      <c r="G271" s="55">
        <v>528180.37</v>
      </c>
      <c r="H271" s="55">
        <v>506441.45</v>
      </c>
      <c r="I271" s="55">
        <v>823501.59000000008</v>
      </c>
      <c r="J271" s="55">
        <v>419509.63</v>
      </c>
      <c r="K271" s="56">
        <v>823501.59000000008</v>
      </c>
      <c r="L271" s="56">
        <v>243</v>
      </c>
      <c r="M271" s="57">
        <v>181</v>
      </c>
      <c r="N271" s="58">
        <v>405037.46682065225</v>
      </c>
      <c r="O271" s="1">
        <f t="shared" si="16"/>
        <v>405037.46682065225</v>
      </c>
      <c r="P271" s="1">
        <f t="shared" si="17"/>
        <v>411750.7950000001</v>
      </c>
      <c r="R271" s="1">
        <f>IFERROR(VLOOKUP(A271,#REF!,19,FALSE),0)</f>
        <v>0</v>
      </c>
      <c r="S271" s="66">
        <f t="shared" si="18"/>
        <v>411750.7950000001</v>
      </c>
    </row>
    <row r="272" spans="1:19" hidden="1" x14ac:dyDescent="0.25">
      <c r="A272" s="51">
        <v>7112</v>
      </c>
      <c r="B272" s="52" t="s">
        <v>470</v>
      </c>
      <c r="C272" s="53">
        <v>45238</v>
      </c>
      <c r="D272" s="54">
        <v>0</v>
      </c>
      <c r="E272" s="55">
        <v>522286.8</v>
      </c>
      <c r="F272" s="55">
        <v>523632.9</v>
      </c>
      <c r="G272" s="55">
        <v>636228</v>
      </c>
      <c r="H272" s="55">
        <v>656793.4</v>
      </c>
      <c r="I272" s="55">
        <v>810285.4</v>
      </c>
      <c r="J272" s="55">
        <v>394112</v>
      </c>
      <c r="K272" s="56">
        <v>810285.4</v>
      </c>
      <c r="L272" s="56">
        <v>236</v>
      </c>
      <c r="M272" s="57">
        <v>181</v>
      </c>
      <c r="N272" s="58">
        <v>398537.11250000005</v>
      </c>
      <c r="O272" s="1">
        <f t="shared" si="16"/>
        <v>398537.11250000005</v>
      </c>
      <c r="P272" s="1">
        <f t="shared" si="17"/>
        <v>405142.7</v>
      </c>
      <c r="R272" s="1">
        <f>IFERROR(VLOOKUP(A272,#REF!,19,FALSE),0)</f>
        <v>0</v>
      </c>
      <c r="S272" s="66">
        <f t="shared" si="18"/>
        <v>405142.7</v>
      </c>
    </row>
    <row r="273" spans="1:19" hidden="1" x14ac:dyDescent="0.25">
      <c r="A273" s="51">
        <v>7113</v>
      </c>
      <c r="B273" s="52" t="s">
        <v>472</v>
      </c>
      <c r="C273" s="53">
        <v>45238</v>
      </c>
      <c r="D273" s="54">
        <v>0</v>
      </c>
      <c r="E273" s="55">
        <v>596608.65</v>
      </c>
      <c r="F273" s="55">
        <v>568844.1</v>
      </c>
      <c r="G273" s="55">
        <v>661263.30000000005</v>
      </c>
      <c r="H273" s="55">
        <v>895872.5</v>
      </c>
      <c r="I273" s="55">
        <v>959771.17999999993</v>
      </c>
      <c r="J273" s="55">
        <v>317382.09999999998</v>
      </c>
      <c r="K273" s="56">
        <v>959771.17999999993</v>
      </c>
      <c r="L273" s="56">
        <v>236</v>
      </c>
      <c r="M273" s="57">
        <v>181</v>
      </c>
      <c r="N273" s="58">
        <v>472061.36842391297</v>
      </c>
      <c r="O273" s="1">
        <f t="shared" si="16"/>
        <v>472061.36842391297</v>
      </c>
      <c r="P273" s="1">
        <f t="shared" si="17"/>
        <v>479885.58999999997</v>
      </c>
      <c r="R273" s="1">
        <f>IFERROR(VLOOKUP(A273,#REF!,19,FALSE),0)</f>
        <v>0</v>
      </c>
      <c r="S273" s="66">
        <f t="shared" si="18"/>
        <v>479885.58999999997</v>
      </c>
    </row>
    <row r="274" spans="1:19" hidden="1" x14ac:dyDescent="0.25">
      <c r="A274" s="51">
        <v>7114</v>
      </c>
      <c r="B274" s="52" t="s">
        <v>474</v>
      </c>
      <c r="C274" s="53">
        <v>45252</v>
      </c>
      <c r="D274" s="54">
        <v>0</v>
      </c>
      <c r="E274" s="55">
        <v>417009.6</v>
      </c>
      <c r="F274" s="55">
        <v>427647.6</v>
      </c>
      <c r="G274" s="55">
        <v>489486.2</v>
      </c>
      <c r="H274" s="55">
        <v>519206.7</v>
      </c>
      <c r="I274" s="55">
        <v>522855.2</v>
      </c>
      <c r="J274" s="55">
        <v>323929.90000000002</v>
      </c>
      <c r="K274" s="56">
        <v>522855.2</v>
      </c>
      <c r="L274" s="56">
        <v>222</v>
      </c>
      <c r="M274" s="57">
        <v>181</v>
      </c>
      <c r="N274" s="58">
        <v>257165.19347826089</v>
      </c>
      <c r="O274" s="1">
        <f t="shared" si="16"/>
        <v>257165.19347826089</v>
      </c>
      <c r="P274" s="1">
        <f t="shared" si="17"/>
        <v>261427.6</v>
      </c>
      <c r="R274" s="1">
        <f>IFERROR(VLOOKUP(A274,#REF!,19,FALSE),0)</f>
        <v>0</v>
      </c>
      <c r="S274" s="66">
        <f t="shared" si="18"/>
        <v>261427.6</v>
      </c>
    </row>
    <row r="275" spans="1:19" hidden="1" x14ac:dyDescent="0.25">
      <c r="A275" s="51">
        <v>7119</v>
      </c>
      <c r="B275" s="52" t="s">
        <v>476</v>
      </c>
      <c r="C275" s="53">
        <v>45252</v>
      </c>
      <c r="D275" s="54">
        <v>0</v>
      </c>
      <c r="E275" s="55">
        <v>470554.2</v>
      </c>
      <c r="F275" s="55">
        <v>462398.4</v>
      </c>
      <c r="G275" s="55">
        <v>485646.3</v>
      </c>
      <c r="H275" s="55">
        <v>539416.69999999995</v>
      </c>
      <c r="I275" s="55">
        <v>686055.6</v>
      </c>
      <c r="J275" s="55">
        <v>348913.1</v>
      </c>
      <c r="K275" s="56">
        <v>686055.6</v>
      </c>
      <c r="L275" s="56">
        <v>222</v>
      </c>
      <c r="M275" s="57">
        <v>181</v>
      </c>
      <c r="N275" s="58">
        <v>337434.95543478261</v>
      </c>
      <c r="O275" s="1">
        <f t="shared" si="16"/>
        <v>337434.95543478261</v>
      </c>
      <c r="P275" s="1">
        <f t="shared" si="17"/>
        <v>343027.8</v>
      </c>
      <c r="R275" s="1">
        <f>IFERROR(VLOOKUP(A275,#REF!,19,FALSE),0)</f>
        <v>0</v>
      </c>
      <c r="S275" s="66">
        <f t="shared" si="18"/>
        <v>343027.8</v>
      </c>
    </row>
    <row r="276" spans="1:19" hidden="1" x14ac:dyDescent="0.25">
      <c r="A276" s="51">
        <v>7120</v>
      </c>
      <c r="B276" s="52" t="s">
        <v>478</v>
      </c>
      <c r="C276" s="53">
        <v>45252</v>
      </c>
      <c r="D276" s="54">
        <v>0</v>
      </c>
      <c r="E276" s="55">
        <v>445377.6</v>
      </c>
      <c r="F276" s="55">
        <v>401939.1</v>
      </c>
      <c r="G276" s="55">
        <v>436333.9</v>
      </c>
      <c r="H276" s="55">
        <v>526482.30000000005</v>
      </c>
      <c r="I276" s="55">
        <v>686055.6</v>
      </c>
      <c r="J276" s="55">
        <v>348913.1</v>
      </c>
      <c r="K276" s="56">
        <v>686055.6</v>
      </c>
      <c r="L276" s="56">
        <v>222</v>
      </c>
      <c r="M276" s="57">
        <v>181</v>
      </c>
      <c r="N276" s="58">
        <v>337434.95543478261</v>
      </c>
      <c r="O276" s="1">
        <f t="shared" si="16"/>
        <v>337434.95543478261</v>
      </c>
      <c r="P276" s="1">
        <f t="shared" si="17"/>
        <v>343027.8</v>
      </c>
      <c r="R276" s="1">
        <f>IFERROR(VLOOKUP(A276,#REF!,19,FALSE),0)</f>
        <v>0</v>
      </c>
      <c r="S276" s="66">
        <f t="shared" si="18"/>
        <v>343027.8</v>
      </c>
    </row>
    <row r="277" spans="1:19" hidden="1" x14ac:dyDescent="0.25">
      <c r="A277" s="51">
        <v>7123</v>
      </c>
      <c r="B277" s="52" t="s">
        <v>480</v>
      </c>
      <c r="C277" s="53">
        <v>45453</v>
      </c>
      <c r="D277" s="54">
        <v>0</v>
      </c>
      <c r="E277" s="59"/>
      <c r="F277" s="59"/>
      <c r="G277" s="59"/>
      <c r="H277" s="59"/>
      <c r="I277" s="59"/>
      <c r="J277" s="55">
        <v>174030.7</v>
      </c>
      <c r="K277" s="56">
        <v>174030.7</v>
      </c>
      <c r="L277" s="56">
        <v>21</v>
      </c>
      <c r="M277" s="57">
        <v>21</v>
      </c>
      <c r="N277" s="58">
        <v>9931.0997282608696</v>
      </c>
      <c r="O277" s="1">
        <f t="shared" si="16"/>
        <v>9931.0997282608696</v>
      </c>
      <c r="P277" s="1">
        <f t="shared" si="17"/>
        <v>10095.703591160222</v>
      </c>
      <c r="R277" s="1">
        <f>IFERROR(VLOOKUP(A277,#REF!,19,FALSE),0)</f>
        <v>0</v>
      </c>
      <c r="S277" s="66">
        <f t="shared" si="18"/>
        <v>10095.703591160222</v>
      </c>
    </row>
    <row r="278" spans="1:19" hidden="1" x14ac:dyDescent="0.25">
      <c r="A278" s="51">
        <v>7124</v>
      </c>
      <c r="B278" s="52" t="s">
        <v>482</v>
      </c>
      <c r="C278" s="53">
        <v>45251</v>
      </c>
      <c r="D278" s="54">
        <v>0</v>
      </c>
      <c r="E278" s="55">
        <v>545555.1</v>
      </c>
      <c r="F278" s="55">
        <v>497095.5</v>
      </c>
      <c r="G278" s="55">
        <v>592278.4</v>
      </c>
      <c r="H278" s="55">
        <v>662492.6</v>
      </c>
      <c r="I278" s="55">
        <v>810285.4</v>
      </c>
      <c r="J278" s="55">
        <v>401193.7</v>
      </c>
      <c r="K278" s="56">
        <v>810285.4</v>
      </c>
      <c r="L278" s="56">
        <v>223</v>
      </c>
      <c r="M278" s="57">
        <v>181</v>
      </c>
      <c r="N278" s="58">
        <v>398537.11250000005</v>
      </c>
      <c r="O278" s="1">
        <f t="shared" si="16"/>
        <v>398537.11250000005</v>
      </c>
      <c r="P278" s="1">
        <f t="shared" si="17"/>
        <v>405142.7</v>
      </c>
      <c r="R278" s="1">
        <f>IFERROR(VLOOKUP(A278,#REF!,19,FALSE),0)</f>
        <v>0</v>
      </c>
      <c r="S278" s="66">
        <f t="shared" si="18"/>
        <v>405142.7</v>
      </c>
    </row>
    <row r="279" spans="1:19" hidden="1" x14ac:dyDescent="0.25">
      <c r="A279" s="51">
        <v>7126</v>
      </c>
      <c r="B279" s="52" t="s">
        <v>484</v>
      </c>
      <c r="C279" s="53">
        <v>45246</v>
      </c>
      <c r="D279" s="54">
        <v>0</v>
      </c>
      <c r="E279" s="55">
        <v>474544.19</v>
      </c>
      <c r="F279" s="55">
        <v>414067.41000000003</v>
      </c>
      <c r="G279" s="55">
        <v>567992.74</v>
      </c>
      <c r="H279" s="55">
        <v>868325.21</v>
      </c>
      <c r="I279" s="55">
        <v>1038675.1599999999</v>
      </c>
      <c r="J279" s="55">
        <v>550292.04</v>
      </c>
      <c r="K279" s="56">
        <v>1038675.1599999999</v>
      </c>
      <c r="L279" s="56">
        <v>228</v>
      </c>
      <c r="M279" s="57">
        <v>181</v>
      </c>
      <c r="N279" s="58">
        <v>510870.1194565217</v>
      </c>
      <c r="O279" s="1">
        <f t="shared" si="16"/>
        <v>510870.1194565217</v>
      </c>
      <c r="P279" s="1">
        <f t="shared" si="17"/>
        <v>519337.57999999996</v>
      </c>
      <c r="R279" s="1">
        <f>IFERROR(VLOOKUP(A279,#REF!,19,FALSE),0)</f>
        <v>0</v>
      </c>
      <c r="S279" s="66">
        <f t="shared" si="18"/>
        <v>519337.57999999996</v>
      </c>
    </row>
    <row r="280" spans="1:19" hidden="1" x14ac:dyDescent="0.25">
      <c r="A280" s="51">
        <v>7132</v>
      </c>
      <c r="B280" s="52" t="s">
        <v>486</v>
      </c>
      <c r="C280" s="53">
        <v>45247</v>
      </c>
      <c r="D280" s="54">
        <v>0</v>
      </c>
      <c r="E280" s="55">
        <v>552958.65</v>
      </c>
      <c r="F280" s="55">
        <v>528825</v>
      </c>
      <c r="G280" s="55">
        <v>572550.40000000002</v>
      </c>
      <c r="H280" s="55">
        <v>591535.1</v>
      </c>
      <c r="I280" s="55">
        <v>760908.2</v>
      </c>
      <c r="J280" s="55">
        <v>352237.6</v>
      </c>
      <c r="K280" s="56">
        <v>760908.2</v>
      </c>
      <c r="L280" s="56">
        <v>227</v>
      </c>
      <c r="M280" s="57">
        <v>181</v>
      </c>
      <c r="N280" s="58">
        <v>374251.04402173916</v>
      </c>
      <c r="O280" s="1">
        <f t="shared" si="16"/>
        <v>374251.04402173916</v>
      </c>
      <c r="P280" s="1">
        <f t="shared" si="17"/>
        <v>380454.1</v>
      </c>
      <c r="R280" s="1">
        <f>IFERROR(VLOOKUP(A280,#REF!,19,FALSE),0)</f>
        <v>0</v>
      </c>
      <c r="S280" s="66">
        <f t="shared" si="18"/>
        <v>380454.1</v>
      </c>
    </row>
    <row r="281" spans="1:19" hidden="1" x14ac:dyDescent="0.25">
      <c r="A281" s="51">
        <v>7137</v>
      </c>
      <c r="B281" s="52" t="s">
        <v>488</v>
      </c>
      <c r="C281" s="53">
        <v>45271</v>
      </c>
      <c r="D281" s="54">
        <v>0</v>
      </c>
      <c r="E281" s="55">
        <v>514883.25</v>
      </c>
      <c r="F281" s="55">
        <v>497095.5</v>
      </c>
      <c r="G281" s="55">
        <v>520380.8</v>
      </c>
      <c r="H281" s="55">
        <v>646124.15</v>
      </c>
      <c r="I281" s="55">
        <v>808482.3</v>
      </c>
      <c r="J281" s="55">
        <v>321755.5</v>
      </c>
      <c r="K281" s="56">
        <v>808482.3</v>
      </c>
      <c r="L281" s="56">
        <v>203</v>
      </c>
      <c r="M281" s="57">
        <v>181</v>
      </c>
      <c r="N281" s="58">
        <v>397650.26168478263</v>
      </c>
      <c r="O281" s="1">
        <f t="shared" si="16"/>
        <v>397650.26168478263</v>
      </c>
      <c r="P281" s="1">
        <f t="shared" si="17"/>
        <v>404241.15</v>
      </c>
      <c r="R281" s="1">
        <f>IFERROR(VLOOKUP(A281,#REF!,19,FALSE),0)</f>
        <v>0</v>
      </c>
      <c r="S281" s="66">
        <f t="shared" si="18"/>
        <v>404241.15</v>
      </c>
    </row>
    <row r="282" spans="1:19" hidden="1" x14ac:dyDescent="0.25">
      <c r="A282" s="51">
        <v>7143</v>
      </c>
      <c r="B282" s="52" t="s">
        <v>492</v>
      </c>
      <c r="C282" s="53">
        <v>45261</v>
      </c>
      <c r="D282" s="54">
        <v>0</v>
      </c>
      <c r="E282" s="55">
        <v>721052.36</v>
      </c>
      <c r="F282" s="55">
        <v>686162.67999999993</v>
      </c>
      <c r="G282" s="55">
        <v>945063.28999999992</v>
      </c>
      <c r="H282" s="55">
        <v>999418.71000000008</v>
      </c>
      <c r="I282" s="55">
        <v>1258272.42</v>
      </c>
      <c r="J282" s="55">
        <v>626492.55000000005</v>
      </c>
      <c r="K282" s="56">
        <v>1258272.42</v>
      </c>
      <c r="L282" s="56">
        <v>213</v>
      </c>
      <c r="M282" s="57">
        <v>181</v>
      </c>
      <c r="N282" s="58">
        <v>618878.55440217385</v>
      </c>
      <c r="O282" s="1">
        <f t="shared" si="16"/>
        <v>618878.55440217385</v>
      </c>
      <c r="P282" s="1">
        <f t="shared" si="17"/>
        <v>629136.21</v>
      </c>
      <c r="R282" s="1">
        <f>IFERROR(VLOOKUP(A282,#REF!,19,FALSE),0)</f>
        <v>0</v>
      </c>
      <c r="S282" s="66">
        <f t="shared" si="18"/>
        <v>629136.21</v>
      </c>
    </row>
    <row r="283" spans="1:19" hidden="1" x14ac:dyDescent="0.25">
      <c r="A283" s="51">
        <v>7148</v>
      </c>
      <c r="B283" s="52" t="s">
        <v>494</v>
      </c>
      <c r="C283" s="53">
        <v>45261</v>
      </c>
      <c r="D283" s="54">
        <v>0</v>
      </c>
      <c r="E283" s="55">
        <v>613259.55000000005</v>
      </c>
      <c r="F283" s="55">
        <v>609649.35</v>
      </c>
      <c r="G283" s="55">
        <v>728558.63</v>
      </c>
      <c r="H283" s="55">
        <v>1025519.95</v>
      </c>
      <c r="I283" s="55">
        <v>1081087.43</v>
      </c>
      <c r="J283" s="55">
        <v>568449.28000000003</v>
      </c>
      <c r="K283" s="56">
        <v>1081087.43</v>
      </c>
      <c r="L283" s="56">
        <v>213</v>
      </c>
      <c r="M283" s="57">
        <v>181</v>
      </c>
      <c r="N283" s="58">
        <v>531730.50225543475</v>
      </c>
      <c r="O283" s="1">
        <f t="shared" si="16"/>
        <v>531730.50225543475</v>
      </c>
      <c r="P283" s="1">
        <f t="shared" si="17"/>
        <v>540543.71499999997</v>
      </c>
      <c r="R283" s="1">
        <f>IFERROR(VLOOKUP(A283,#REF!,19,FALSE),0)</f>
        <v>0</v>
      </c>
      <c r="S283" s="66">
        <f t="shared" si="18"/>
        <v>540543.71499999997</v>
      </c>
    </row>
    <row r="284" spans="1:19" hidden="1" x14ac:dyDescent="0.25">
      <c r="A284" s="51">
        <v>7149</v>
      </c>
      <c r="B284" s="52" t="s">
        <v>496</v>
      </c>
      <c r="C284" s="53">
        <v>45271</v>
      </c>
      <c r="D284" s="54">
        <v>0</v>
      </c>
      <c r="E284" s="55">
        <v>471231.15</v>
      </c>
      <c r="F284" s="55">
        <v>469404.3</v>
      </c>
      <c r="G284" s="55">
        <v>552822.4</v>
      </c>
      <c r="H284" s="55">
        <v>591535.1</v>
      </c>
      <c r="I284" s="55">
        <v>766358.2</v>
      </c>
      <c r="J284" s="55">
        <v>442885.38</v>
      </c>
      <c r="K284" s="56">
        <v>766358.2</v>
      </c>
      <c r="L284" s="56">
        <v>203</v>
      </c>
      <c r="M284" s="57">
        <v>181</v>
      </c>
      <c r="N284" s="58">
        <v>376931.61467391305</v>
      </c>
      <c r="O284" s="1">
        <f t="shared" si="16"/>
        <v>376931.61467391305</v>
      </c>
      <c r="P284" s="1">
        <f t="shared" si="17"/>
        <v>383179.1</v>
      </c>
      <c r="R284" s="1">
        <f>IFERROR(VLOOKUP(A284,#REF!,19,FALSE),0)</f>
        <v>0</v>
      </c>
      <c r="S284" s="66">
        <f t="shared" si="18"/>
        <v>383179.1</v>
      </c>
    </row>
    <row r="285" spans="1:19" hidden="1" x14ac:dyDescent="0.25">
      <c r="A285" s="51">
        <v>7152</v>
      </c>
      <c r="B285" s="52" t="s">
        <v>498</v>
      </c>
      <c r="C285" s="53">
        <v>45280</v>
      </c>
      <c r="D285" s="54">
        <v>0</v>
      </c>
      <c r="E285" s="55">
        <v>394315.2</v>
      </c>
      <c r="F285" s="55">
        <v>393606</v>
      </c>
      <c r="G285" s="55">
        <v>470488.8</v>
      </c>
      <c r="H285" s="55">
        <v>503430</v>
      </c>
      <c r="I285" s="55">
        <v>647685.6</v>
      </c>
      <c r="J285" s="55">
        <v>299798.40000000002</v>
      </c>
      <c r="K285" s="56">
        <v>647685.6</v>
      </c>
      <c r="L285" s="56">
        <v>194</v>
      </c>
      <c r="M285" s="57">
        <v>181</v>
      </c>
      <c r="N285" s="58">
        <v>318562.75434782606</v>
      </c>
      <c r="O285" s="1">
        <f t="shared" si="16"/>
        <v>318562.75434782606</v>
      </c>
      <c r="P285" s="1">
        <f t="shared" si="17"/>
        <v>323842.8</v>
      </c>
      <c r="R285" s="1">
        <f>IFERROR(VLOOKUP(A285,#REF!,19,FALSE),0)</f>
        <v>0</v>
      </c>
      <c r="S285" s="66">
        <f t="shared" si="18"/>
        <v>323842.8</v>
      </c>
    </row>
    <row r="286" spans="1:19" hidden="1" x14ac:dyDescent="0.25">
      <c r="A286" s="51">
        <v>7153</v>
      </c>
      <c r="B286" s="52" t="s">
        <v>500</v>
      </c>
      <c r="C286" s="53">
        <v>45278</v>
      </c>
      <c r="D286" s="54">
        <v>0</v>
      </c>
      <c r="E286" s="55">
        <v>552263.24</v>
      </c>
      <c r="F286" s="55">
        <v>574609.96</v>
      </c>
      <c r="G286" s="55">
        <v>615475.25</v>
      </c>
      <c r="H286" s="55">
        <v>663018.15</v>
      </c>
      <c r="I286" s="55">
        <v>837479.64</v>
      </c>
      <c r="J286" s="55">
        <v>548158.73</v>
      </c>
      <c r="K286" s="56">
        <v>837479.64</v>
      </c>
      <c r="L286" s="56">
        <v>196</v>
      </c>
      <c r="M286" s="57">
        <v>181</v>
      </c>
      <c r="N286" s="58">
        <v>411912.54032608698</v>
      </c>
      <c r="O286" s="1">
        <f t="shared" si="16"/>
        <v>411912.54032608698</v>
      </c>
      <c r="P286" s="1">
        <f t="shared" si="17"/>
        <v>418739.82</v>
      </c>
      <c r="R286" s="1">
        <f>IFERROR(VLOOKUP(A286,#REF!,19,FALSE),0)</f>
        <v>0</v>
      </c>
      <c r="S286" s="66">
        <f t="shared" si="18"/>
        <v>418739.82</v>
      </c>
    </row>
    <row r="287" spans="1:19" hidden="1" x14ac:dyDescent="0.25">
      <c r="A287" s="51">
        <v>7157</v>
      </c>
      <c r="B287" s="52" t="s">
        <v>502</v>
      </c>
      <c r="C287" s="53">
        <v>45300</v>
      </c>
      <c r="D287" s="54">
        <v>0</v>
      </c>
      <c r="E287" s="59"/>
      <c r="F287" s="55">
        <v>519210</v>
      </c>
      <c r="G287" s="55">
        <v>615294.4</v>
      </c>
      <c r="H287" s="55">
        <v>677946.2</v>
      </c>
      <c r="I287" s="55">
        <v>837248.68</v>
      </c>
      <c r="J287" s="55">
        <v>390571.15</v>
      </c>
      <c r="K287" s="56">
        <v>837248.68</v>
      </c>
      <c r="L287" s="56">
        <v>174</v>
      </c>
      <c r="M287" s="57">
        <v>174</v>
      </c>
      <c r="N287" s="58">
        <v>395873.01717391307</v>
      </c>
      <c r="O287" s="1">
        <f t="shared" si="16"/>
        <v>395873.01717391307</v>
      </c>
      <c r="P287" s="1">
        <f t="shared" si="17"/>
        <v>402434.44839779008</v>
      </c>
      <c r="R287" s="1">
        <f>IFERROR(VLOOKUP(A287,#REF!,19,FALSE),0)</f>
        <v>0</v>
      </c>
      <c r="S287" s="66">
        <f t="shared" si="18"/>
        <v>402434.44839779008</v>
      </c>
    </row>
    <row r="288" spans="1:19" hidden="1" x14ac:dyDescent="0.25">
      <c r="A288" s="51">
        <v>7158</v>
      </c>
      <c r="B288" s="52" t="s">
        <v>504</v>
      </c>
      <c r="C288" s="53">
        <v>45300</v>
      </c>
      <c r="D288" s="54">
        <v>0</v>
      </c>
      <c r="E288" s="59"/>
      <c r="F288" s="55">
        <v>497095.5</v>
      </c>
      <c r="G288" s="55">
        <v>614636.80000000005</v>
      </c>
      <c r="H288" s="55">
        <v>684011</v>
      </c>
      <c r="I288" s="55">
        <v>843340.39</v>
      </c>
      <c r="J288" s="55">
        <v>417758.71999999997</v>
      </c>
      <c r="K288" s="56">
        <v>843340.39</v>
      </c>
      <c r="L288" s="56">
        <v>174</v>
      </c>
      <c r="M288" s="57">
        <v>174</v>
      </c>
      <c r="N288" s="58">
        <v>398753.33657608699</v>
      </c>
      <c r="O288" s="1">
        <f t="shared" si="16"/>
        <v>398753.33657608699</v>
      </c>
      <c r="P288" s="1">
        <f t="shared" si="17"/>
        <v>405362.50790055247</v>
      </c>
      <c r="R288" s="1">
        <f>IFERROR(VLOOKUP(A288,#REF!,19,FALSE),0)</f>
        <v>0</v>
      </c>
      <c r="S288" s="66">
        <f t="shared" si="18"/>
        <v>405362.50790055247</v>
      </c>
    </row>
    <row r="289" spans="1:19" hidden="1" x14ac:dyDescent="0.25">
      <c r="A289" s="51">
        <v>7159</v>
      </c>
      <c r="B289" s="52" t="s">
        <v>506</v>
      </c>
      <c r="C289" s="53">
        <v>45299</v>
      </c>
      <c r="D289" s="54">
        <v>0</v>
      </c>
      <c r="E289" s="59"/>
      <c r="F289" s="55">
        <v>394464.4</v>
      </c>
      <c r="G289" s="55">
        <v>388808</v>
      </c>
      <c r="H289" s="55">
        <v>410744.5</v>
      </c>
      <c r="I289" s="55">
        <v>695712.4</v>
      </c>
      <c r="J289" s="55">
        <v>324707.59999999998</v>
      </c>
      <c r="K289" s="56">
        <v>695712.4</v>
      </c>
      <c r="L289" s="56">
        <v>175</v>
      </c>
      <c r="M289" s="57">
        <v>175</v>
      </c>
      <c r="N289" s="58">
        <v>330841.49456521741</v>
      </c>
      <c r="O289" s="1">
        <f t="shared" si="16"/>
        <v>330841.49456521741</v>
      </c>
      <c r="P289" s="1">
        <f t="shared" si="17"/>
        <v>336325.05524861882</v>
      </c>
      <c r="R289" s="1">
        <f>IFERROR(VLOOKUP(A289,#REF!,19,FALSE),0)</f>
        <v>0</v>
      </c>
      <c r="S289" s="66">
        <f t="shared" si="18"/>
        <v>336325.05524861882</v>
      </c>
    </row>
    <row r="290" spans="1:19" hidden="1" x14ac:dyDescent="0.25">
      <c r="A290" s="51">
        <v>7160</v>
      </c>
      <c r="B290" s="52" t="s">
        <v>508</v>
      </c>
      <c r="C290" s="53">
        <v>45299</v>
      </c>
      <c r="D290" s="54">
        <v>0</v>
      </c>
      <c r="E290" s="59"/>
      <c r="F290" s="55">
        <v>394464.4</v>
      </c>
      <c r="G290" s="55">
        <v>367846.5</v>
      </c>
      <c r="H290" s="55">
        <v>410744.5</v>
      </c>
      <c r="I290" s="55">
        <v>641473.6</v>
      </c>
      <c r="J290" s="55">
        <v>369791.4</v>
      </c>
      <c r="K290" s="56">
        <v>641473.6</v>
      </c>
      <c r="L290" s="56">
        <v>175</v>
      </c>
      <c r="M290" s="57">
        <v>175</v>
      </c>
      <c r="N290" s="58">
        <v>305048.58695652173</v>
      </c>
      <c r="O290" s="1">
        <f t="shared" si="16"/>
        <v>305048.58695652173</v>
      </c>
      <c r="P290" s="1">
        <f t="shared" si="17"/>
        <v>310104.64088397787</v>
      </c>
      <c r="R290" s="1">
        <f>IFERROR(VLOOKUP(A290,#REF!,19,FALSE),0)</f>
        <v>0</v>
      </c>
      <c r="S290" s="66">
        <f t="shared" si="18"/>
        <v>310104.64088397787</v>
      </c>
    </row>
    <row r="291" spans="1:19" hidden="1" x14ac:dyDescent="0.25">
      <c r="A291" s="51">
        <v>7161</v>
      </c>
      <c r="B291" s="52" t="s">
        <v>510</v>
      </c>
      <c r="C291" s="53">
        <v>45299</v>
      </c>
      <c r="D291" s="54">
        <v>0</v>
      </c>
      <c r="E291" s="59"/>
      <c r="F291" s="55">
        <v>394464.4</v>
      </c>
      <c r="G291" s="55">
        <v>388808</v>
      </c>
      <c r="H291" s="55">
        <v>410744.5</v>
      </c>
      <c r="I291" s="55">
        <v>655092</v>
      </c>
      <c r="J291" s="55">
        <v>324707.59999999998</v>
      </c>
      <c r="K291" s="56">
        <v>655092</v>
      </c>
      <c r="L291" s="56">
        <v>175</v>
      </c>
      <c r="M291" s="57">
        <v>175</v>
      </c>
      <c r="N291" s="58">
        <v>311524.72826086957</v>
      </c>
      <c r="O291" s="1">
        <f t="shared" si="16"/>
        <v>311524.72826086957</v>
      </c>
      <c r="P291" s="1">
        <f t="shared" si="17"/>
        <v>316688.12154696131</v>
      </c>
      <c r="R291" s="1">
        <f>IFERROR(VLOOKUP(A291,#REF!,19,FALSE),0)</f>
        <v>0</v>
      </c>
      <c r="S291" s="66">
        <f t="shared" si="18"/>
        <v>316688.12154696131</v>
      </c>
    </row>
    <row r="292" spans="1:19" hidden="1" x14ac:dyDescent="0.25">
      <c r="A292" s="51">
        <v>7163</v>
      </c>
      <c r="B292" s="52" t="s">
        <v>512</v>
      </c>
      <c r="C292" s="53">
        <v>45301</v>
      </c>
      <c r="D292" s="54">
        <v>0</v>
      </c>
      <c r="E292" s="59"/>
      <c r="F292" s="55">
        <v>497095.5</v>
      </c>
      <c r="G292" s="55">
        <v>579016.80000000005</v>
      </c>
      <c r="H292" s="55">
        <v>622614.19999999995</v>
      </c>
      <c r="I292" s="55">
        <v>725539.7</v>
      </c>
      <c r="J292" s="55">
        <v>371943.2</v>
      </c>
      <c r="K292" s="56">
        <v>725539.7</v>
      </c>
      <c r="L292" s="56">
        <v>173</v>
      </c>
      <c r="M292" s="57">
        <v>173</v>
      </c>
      <c r="N292" s="58">
        <v>341082.52201086958</v>
      </c>
      <c r="O292" s="1">
        <f t="shared" si="16"/>
        <v>341082.52201086958</v>
      </c>
      <c r="P292" s="1">
        <f t="shared" si="17"/>
        <v>346735.82348066295</v>
      </c>
      <c r="R292" s="1">
        <f>IFERROR(VLOOKUP(A292,#REF!,19,FALSE),0)</f>
        <v>0</v>
      </c>
      <c r="S292" s="66">
        <f t="shared" si="18"/>
        <v>346735.82348066295</v>
      </c>
    </row>
    <row r="293" spans="1:19" hidden="1" x14ac:dyDescent="0.25">
      <c r="A293" s="51">
        <v>7170</v>
      </c>
      <c r="B293" s="52" t="s">
        <v>516</v>
      </c>
      <c r="C293" s="53">
        <v>45313</v>
      </c>
      <c r="D293" s="54">
        <v>0</v>
      </c>
      <c r="E293" s="59"/>
      <c r="F293" s="55">
        <v>570169.5</v>
      </c>
      <c r="G293" s="55">
        <v>1189589.6399999999</v>
      </c>
      <c r="H293" s="55">
        <v>1502312.92</v>
      </c>
      <c r="I293" s="55">
        <v>1194118.23</v>
      </c>
      <c r="J293" s="55">
        <v>887638.75</v>
      </c>
      <c r="K293" s="56">
        <v>1502312.92</v>
      </c>
      <c r="L293" s="56">
        <v>161</v>
      </c>
      <c r="M293" s="57">
        <v>161</v>
      </c>
      <c r="N293" s="58">
        <v>657261.90249999997</v>
      </c>
      <c r="O293" s="1">
        <f t="shared" si="16"/>
        <v>657261.90249999997</v>
      </c>
      <c r="P293" s="1">
        <f t="shared" si="17"/>
        <v>668155.74618784536</v>
      </c>
      <c r="R293" s="1">
        <f>IFERROR(VLOOKUP(A293,#REF!,19,FALSE),0)</f>
        <v>0</v>
      </c>
      <c r="S293" s="66">
        <f t="shared" si="18"/>
        <v>668155.74618784536</v>
      </c>
    </row>
    <row r="294" spans="1:19" hidden="1" x14ac:dyDescent="0.25">
      <c r="A294" s="51">
        <v>7171</v>
      </c>
      <c r="B294" s="52" t="s">
        <v>518</v>
      </c>
      <c r="C294" s="53">
        <v>45313</v>
      </c>
      <c r="D294" s="54">
        <v>0</v>
      </c>
      <c r="E294" s="59"/>
      <c r="F294" s="55">
        <v>454404.9</v>
      </c>
      <c r="G294" s="55">
        <v>589662.4</v>
      </c>
      <c r="H294" s="55">
        <v>727445.77</v>
      </c>
      <c r="I294" s="55">
        <v>886129.65</v>
      </c>
      <c r="J294" s="55">
        <v>453185.04</v>
      </c>
      <c r="K294" s="56">
        <v>886129.65</v>
      </c>
      <c r="L294" s="56">
        <v>161</v>
      </c>
      <c r="M294" s="57">
        <v>161</v>
      </c>
      <c r="N294" s="58">
        <v>387681.72187499999</v>
      </c>
      <c r="O294" s="1">
        <f t="shared" si="16"/>
        <v>387681.72187499999</v>
      </c>
      <c r="P294" s="1">
        <f t="shared" si="17"/>
        <v>394107.38577348064</v>
      </c>
      <c r="R294" s="1">
        <f>IFERROR(VLOOKUP(A294,#REF!,19,FALSE),0)</f>
        <v>0</v>
      </c>
      <c r="S294" s="66">
        <f t="shared" si="18"/>
        <v>394107.38577348064</v>
      </c>
    </row>
    <row r="295" spans="1:19" hidden="1" x14ac:dyDescent="0.25">
      <c r="A295" s="51">
        <v>7172</v>
      </c>
      <c r="B295" s="52" t="s">
        <v>520</v>
      </c>
      <c r="C295" s="53">
        <v>45261</v>
      </c>
      <c r="D295" s="54">
        <v>0</v>
      </c>
      <c r="E295" s="55">
        <v>191622.39999999999</v>
      </c>
      <c r="F295" s="55">
        <v>550553</v>
      </c>
      <c r="G295" s="55">
        <v>818101.93</v>
      </c>
      <c r="H295" s="55">
        <v>907781.25</v>
      </c>
      <c r="I295" s="55">
        <v>1133253.6000000001</v>
      </c>
      <c r="J295" s="55">
        <v>619756.89999999991</v>
      </c>
      <c r="K295" s="56">
        <v>1133253.6000000001</v>
      </c>
      <c r="L295" s="56">
        <v>213</v>
      </c>
      <c r="M295" s="57">
        <v>181</v>
      </c>
      <c r="N295" s="58">
        <v>557388.31956521748</v>
      </c>
      <c r="O295" s="1">
        <f t="shared" si="16"/>
        <v>557388.31956521748</v>
      </c>
      <c r="P295" s="1">
        <f t="shared" si="17"/>
        <v>566626.80000000005</v>
      </c>
      <c r="R295" s="1">
        <f>IFERROR(VLOOKUP(A295,#REF!,19,FALSE),0)</f>
        <v>0</v>
      </c>
      <c r="S295" s="66">
        <f t="shared" si="18"/>
        <v>566626.80000000005</v>
      </c>
    </row>
    <row r="296" spans="1:19" hidden="1" x14ac:dyDescent="0.25">
      <c r="A296" s="51">
        <v>7174</v>
      </c>
      <c r="B296" s="52" t="s">
        <v>522</v>
      </c>
      <c r="C296" s="53">
        <v>45316</v>
      </c>
      <c r="D296" s="54">
        <v>0</v>
      </c>
      <c r="E296" s="59"/>
      <c r="F296" s="55">
        <v>611936.1</v>
      </c>
      <c r="G296" s="55">
        <v>674189.92</v>
      </c>
      <c r="H296" s="55">
        <v>963127.32000000007</v>
      </c>
      <c r="I296" s="55">
        <v>992488.05999999994</v>
      </c>
      <c r="J296" s="55">
        <v>489499.51999999996</v>
      </c>
      <c r="K296" s="56">
        <v>992488.05999999994</v>
      </c>
      <c r="L296" s="56">
        <v>158</v>
      </c>
      <c r="M296" s="57">
        <v>158</v>
      </c>
      <c r="N296" s="58">
        <v>426122.59097826079</v>
      </c>
      <c r="O296" s="1">
        <f t="shared" si="16"/>
        <v>426122.59097826079</v>
      </c>
      <c r="P296" s="1">
        <f t="shared" si="17"/>
        <v>433185.39635359112</v>
      </c>
      <c r="R296" s="1">
        <f>IFERROR(VLOOKUP(A296,#REF!,19,FALSE),0)</f>
        <v>0</v>
      </c>
      <c r="S296" s="66">
        <f t="shared" si="18"/>
        <v>433185.39635359112</v>
      </c>
    </row>
    <row r="297" spans="1:19" hidden="1" x14ac:dyDescent="0.25">
      <c r="A297" s="51">
        <v>7175</v>
      </c>
      <c r="B297" s="52" t="s">
        <v>532</v>
      </c>
      <c r="C297" s="53">
        <v>45323</v>
      </c>
      <c r="D297" s="54">
        <v>0</v>
      </c>
      <c r="E297" s="59"/>
      <c r="F297" s="55">
        <v>456327.9</v>
      </c>
      <c r="G297" s="55">
        <v>592278.4</v>
      </c>
      <c r="H297" s="55">
        <v>633754.1</v>
      </c>
      <c r="I297" s="55">
        <v>797525</v>
      </c>
      <c r="J297" s="55">
        <v>379948.6</v>
      </c>
      <c r="K297" s="56">
        <v>797525</v>
      </c>
      <c r="L297" s="56">
        <v>151</v>
      </c>
      <c r="M297" s="57">
        <v>151</v>
      </c>
      <c r="N297" s="58">
        <v>327245.3125</v>
      </c>
      <c r="O297" s="1">
        <f t="shared" si="16"/>
        <v>327245.3125</v>
      </c>
      <c r="P297" s="1">
        <f t="shared" si="17"/>
        <v>332669.2679558011</v>
      </c>
      <c r="R297" s="1">
        <f>IFERROR(VLOOKUP(A297,#REF!,19,FALSE),0)</f>
        <v>0</v>
      </c>
      <c r="S297" s="66">
        <f t="shared" si="18"/>
        <v>332669.2679558011</v>
      </c>
    </row>
    <row r="298" spans="1:19" hidden="1" x14ac:dyDescent="0.25">
      <c r="A298" s="51">
        <v>7178</v>
      </c>
      <c r="B298" s="52" t="s">
        <v>533</v>
      </c>
      <c r="C298" s="53">
        <v>45327</v>
      </c>
      <c r="D298" s="54">
        <v>0</v>
      </c>
      <c r="E298" s="60">
        <v>0</v>
      </c>
      <c r="F298" s="55">
        <v>432405.45999999996</v>
      </c>
      <c r="G298" s="55">
        <v>572996.63</v>
      </c>
      <c r="H298" s="55">
        <v>839342.40999999992</v>
      </c>
      <c r="I298" s="55">
        <v>788069.10000000009</v>
      </c>
      <c r="J298" s="55">
        <v>424935.47000000003</v>
      </c>
      <c r="K298" s="56">
        <v>839342.40999999992</v>
      </c>
      <c r="L298" s="56">
        <v>147</v>
      </c>
      <c r="M298" s="57">
        <v>147</v>
      </c>
      <c r="N298" s="58">
        <v>335280.79964673909</v>
      </c>
      <c r="O298" s="1">
        <f t="shared" si="16"/>
        <v>335280.79964673909</v>
      </c>
      <c r="P298" s="1">
        <f t="shared" si="17"/>
        <v>340837.93997237569</v>
      </c>
      <c r="R298" s="1">
        <f>IFERROR(VLOOKUP(A298,#REF!,19,FALSE),0)</f>
        <v>0</v>
      </c>
      <c r="S298" s="66">
        <f t="shared" si="18"/>
        <v>340837.93997237569</v>
      </c>
    </row>
    <row r="299" spans="1:19" hidden="1" x14ac:dyDescent="0.25">
      <c r="A299" s="51">
        <v>7179</v>
      </c>
      <c r="B299" s="52" t="s">
        <v>534</v>
      </c>
      <c r="C299" s="53">
        <v>45327</v>
      </c>
      <c r="D299" s="54">
        <v>0</v>
      </c>
      <c r="E299" s="60">
        <v>0</v>
      </c>
      <c r="F299" s="55">
        <v>490106.85</v>
      </c>
      <c r="G299" s="55">
        <v>661263.30000000005</v>
      </c>
      <c r="H299" s="55">
        <v>1079578.6299999999</v>
      </c>
      <c r="I299" s="55">
        <v>1047122.25</v>
      </c>
      <c r="J299" s="55">
        <v>550292.04</v>
      </c>
      <c r="K299" s="56">
        <v>1079578.6299999999</v>
      </c>
      <c r="L299" s="56">
        <v>147</v>
      </c>
      <c r="M299" s="57">
        <v>147</v>
      </c>
      <c r="N299" s="58">
        <v>431244.72448369564</v>
      </c>
      <c r="O299" s="1">
        <f t="shared" si="16"/>
        <v>431244.72448369564</v>
      </c>
      <c r="P299" s="1">
        <f t="shared" si="17"/>
        <v>438392.42709944746</v>
      </c>
      <c r="R299" s="1">
        <f>IFERROR(VLOOKUP(A299,#REF!,19,FALSE),0)</f>
        <v>0</v>
      </c>
      <c r="S299" s="66">
        <f t="shared" si="18"/>
        <v>438392.42709944746</v>
      </c>
    </row>
    <row r="300" spans="1:19" hidden="1" x14ac:dyDescent="0.25">
      <c r="A300" s="51">
        <v>7180</v>
      </c>
      <c r="B300" s="52" t="s">
        <v>535</v>
      </c>
      <c r="C300" s="53">
        <v>45327</v>
      </c>
      <c r="D300" s="54">
        <v>0</v>
      </c>
      <c r="E300" s="59"/>
      <c r="F300" s="55">
        <v>458468.56000000006</v>
      </c>
      <c r="G300" s="55">
        <v>615568.87</v>
      </c>
      <c r="H300" s="55">
        <v>748889.88</v>
      </c>
      <c r="I300" s="55">
        <v>940858.02</v>
      </c>
      <c r="J300" s="55">
        <v>341552.57</v>
      </c>
      <c r="K300" s="56">
        <v>940858.02</v>
      </c>
      <c r="L300" s="56">
        <v>147</v>
      </c>
      <c r="M300" s="57">
        <v>147</v>
      </c>
      <c r="N300" s="58">
        <v>375831.8721195652</v>
      </c>
      <c r="O300" s="1">
        <f t="shared" si="16"/>
        <v>375831.8721195652</v>
      </c>
      <c r="P300" s="1">
        <f t="shared" si="17"/>
        <v>382061.12966850831</v>
      </c>
      <c r="R300" s="1">
        <f>IFERROR(VLOOKUP(A300,#REF!,19,FALSE),0)</f>
        <v>0</v>
      </c>
      <c r="S300" s="66">
        <f t="shared" si="18"/>
        <v>382061.12966850831</v>
      </c>
    </row>
    <row r="301" spans="1:19" hidden="1" x14ac:dyDescent="0.25">
      <c r="A301" s="51">
        <v>7181</v>
      </c>
      <c r="B301" s="52" t="s">
        <v>536</v>
      </c>
      <c r="C301" s="53">
        <v>45327</v>
      </c>
      <c r="D301" s="54">
        <v>0</v>
      </c>
      <c r="E301" s="59"/>
      <c r="F301" s="55">
        <v>557259</v>
      </c>
      <c r="G301" s="55">
        <v>523796.5</v>
      </c>
      <c r="H301" s="55">
        <v>917870.29999999993</v>
      </c>
      <c r="I301" s="55">
        <v>992488.05999999994</v>
      </c>
      <c r="J301" s="55">
        <v>432585.72</v>
      </c>
      <c r="K301" s="56">
        <v>992488.05999999994</v>
      </c>
      <c r="L301" s="56">
        <v>147</v>
      </c>
      <c r="M301" s="57">
        <v>147</v>
      </c>
      <c r="N301" s="58">
        <v>396455.82831521734</v>
      </c>
      <c r="O301" s="1">
        <f t="shared" si="16"/>
        <v>396455.82831521734</v>
      </c>
      <c r="P301" s="1">
        <f t="shared" si="17"/>
        <v>403026.91939226515</v>
      </c>
      <c r="R301" s="1">
        <f>IFERROR(VLOOKUP(A301,#REF!,19,FALSE),0)</f>
        <v>0</v>
      </c>
      <c r="S301" s="66">
        <f t="shared" si="18"/>
        <v>403026.91939226515</v>
      </c>
    </row>
    <row r="302" spans="1:19" hidden="1" x14ac:dyDescent="0.25">
      <c r="A302" s="51">
        <v>7182</v>
      </c>
      <c r="B302" s="52" t="s">
        <v>537</v>
      </c>
      <c r="C302" s="53">
        <v>45327</v>
      </c>
      <c r="D302" s="54">
        <v>0</v>
      </c>
      <c r="E302" s="59"/>
      <c r="F302" s="55">
        <v>444000.20999999996</v>
      </c>
      <c r="G302" s="55">
        <v>525960.27</v>
      </c>
      <c r="H302" s="55">
        <v>727003.89</v>
      </c>
      <c r="I302" s="55">
        <v>752020.98</v>
      </c>
      <c r="J302" s="55">
        <v>307835.34999999998</v>
      </c>
      <c r="K302" s="56">
        <v>752020.98</v>
      </c>
      <c r="L302" s="56">
        <v>147</v>
      </c>
      <c r="M302" s="57">
        <v>147</v>
      </c>
      <c r="N302" s="58">
        <v>300399.68494565214</v>
      </c>
      <c r="O302" s="1">
        <f t="shared" si="16"/>
        <v>300399.68494565214</v>
      </c>
      <c r="P302" s="1">
        <f t="shared" si="17"/>
        <v>305378.68524861877</v>
      </c>
      <c r="R302" s="1">
        <f>IFERROR(VLOOKUP(A302,#REF!,19,FALSE),0)</f>
        <v>0</v>
      </c>
      <c r="S302" s="66">
        <f t="shared" si="18"/>
        <v>305378.68524861877</v>
      </c>
    </row>
    <row r="303" spans="1:19" hidden="1" x14ac:dyDescent="0.25">
      <c r="A303" s="51">
        <v>7183</v>
      </c>
      <c r="B303" s="52" t="s">
        <v>538</v>
      </c>
      <c r="C303" s="53">
        <v>45327</v>
      </c>
      <c r="D303" s="54">
        <v>0</v>
      </c>
      <c r="E303" s="59"/>
      <c r="F303" s="55">
        <v>652226.4</v>
      </c>
      <c r="G303" s="55">
        <v>854788.8</v>
      </c>
      <c r="H303" s="55">
        <v>1108965.99</v>
      </c>
      <c r="I303" s="55">
        <v>1270780</v>
      </c>
      <c r="J303" s="55">
        <v>417806.51999999996</v>
      </c>
      <c r="K303" s="56">
        <v>1270780</v>
      </c>
      <c r="L303" s="56">
        <v>147</v>
      </c>
      <c r="M303" s="57">
        <v>147</v>
      </c>
      <c r="N303" s="58">
        <v>507621.35869565216</v>
      </c>
      <c r="O303" s="1">
        <f t="shared" si="16"/>
        <v>507621.35869565216</v>
      </c>
      <c r="P303" s="1">
        <f t="shared" si="17"/>
        <v>516034.97237569059</v>
      </c>
      <c r="R303" s="1">
        <f>IFERROR(VLOOKUP(A303,#REF!,19,FALSE),0)</f>
        <v>0</v>
      </c>
      <c r="S303" s="66">
        <f t="shared" si="18"/>
        <v>516034.97237569059</v>
      </c>
    </row>
    <row r="304" spans="1:19" hidden="1" x14ac:dyDescent="0.25">
      <c r="A304" s="51">
        <v>7184</v>
      </c>
      <c r="B304" s="52" t="s">
        <v>539</v>
      </c>
      <c r="C304" s="53">
        <v>45327</v>
      </c>
      <c r="D304" s="54">
        <v>0</v>
      </c>
      <c r="E304" s="59"/>
      <c r="F304" s="55">
        <v>411626.68</v>
      </c>
      <c r="G304" s="55">
        <v>494547.95</v>
      </c>
      <c r="H304" s="55">
        <v>645009.62</v>
      </c>
      <c r="I304" s="55">
        <v>707370.44</v>
      </c>
      <c r="J304" s="55">
        <v>137596.79999999999</v>
      </c>
      <c r="K304" s="56">
        <v>707370.44</v>
      </c>
      <c r="L304" s="56">
        <v>147</v>
      </c>
      <c r="M304" s="57">
        <v>147</v>
      </c>
      <c r="N304" s="58">
        <v>282563.73554347822</v>
      </c>
      <c r="O304" s="1">
        <f t="shared" si="16"/>
        <v>282563.73554347822</v>
      </c>
      <c r="P304" s="1">
        <f t="shared" si="17"/>
        <v>287247.1123756906</v>
      </c>
      <c r="R304" s="1">
        <f>IFERROR(VLOOKUP(A304,#REF!,19,FALSE),0)</f>
        <v>0</v>
      </c>
      <c r="S304" s="66">
        <f t="shared" si="18"/>
        <v>287247.1123756906</v>
      </c>
    </row>
    <row r="305" spans="1:19" hidden="1" x14ac:dyDescent="0.25">
      <c r="A305" s="51">
        <v>7186</v>
      </c>
      <c r="B305" s="52" t="s">
        <v>540</v>
      </c>
      <c r="C305" s="53">
        <v>45328</v>
      </c>
      <c r="D305" s="54">
        <v>0</v>
      </c>
      <c r="E305" s="59"/>
      <c r="F305" s="55">
        <v>397683.9</v>
      </c>
      <c r="G305" s="55">
        <v>518184.4</v>
      </c>
      <c r="H305" s="55">
        <v>469715.9</v>
      </c>
      <c r="I305" s="55">
        <v>635918.80000000005</v>
      </c>
      <c r="J305" s="55">
        <v>323929.90000000002</v>
      </c>
      <c r="K305" s="56">
        <v>635918.80000000005</v>
      </c>
      <c r="L305" s="56">
        <v>146</v>
      </c>
      <c r="M305" s="57">
        <v>146</v>
      </c>
      <c r="N305" s="58">
        <v>252293.87173913044</v>
      </c>
      <c r="O305" s="1">
        <f t="shared" si="16"/>
        <v>252293.87173913044</v>
      </c>
      <c r="P305" s="1">
        <f t="shared" si="17"/>
        <v>256475.53812154697</v>
      </c>
      <c r="R305" s="1">
        <f>IFERROR(VLOOKUP(A305,#REF!,19,FALSE),0)</f>
        <v>0</v>
      </c>
      <c r="S305" s="66">
        <f t="shared" si="18"/>
        <v>256475.53812154697</v>
      </c>
    </row>
    <row r="306" spans="1:19" hidden="1" x14ac:dyDescent="0.25">
      <c r="A306" s="51">
        <v>7187</v>
      </c>
      <c r="B306" s="52" t="s">
        <v>541</v>
      </c>
      <c r="C306" s="53">
        <v>45329</v>
      </c>
      <c r="D306" s="54">
        <v>0</v>
      </c>
      <c r="E306" s="59"/>
      <c r="F306" s="55">
        <v>459489.89999999997</v>
      </c>
      <c r="G306" s="55">
        <v>706718.17</v>
      </c>
      <c r="H306" s="55">
        <v>1043848.5499999999</v>
      </c>
      <c r="I306" s="55">
        <v>992488.05999999994</v>
      </c>
      <c r="J306" s="55">
        <v>417088.53</v>
      </c>
      <c r="K306" s="56">
        <v>1043848.5499999999</v>
      </c>
      <c r="L306" s="56">
        <v>145</v>
      </c>
      <c r="M306" s="57">
        <v>145</v>
      </c>
      <c r="N306" s="58">
        <v>411299.02105978259</v>
      </c>
      <c r="O306" s="1">
        <f t="shared" si="16"/>
        <v>411299.02105978259</v>
      </c>
      <c r="P306" s="1">
        <f t="shared" si="17"/>
        <v>418116.13190607732</v>
      </c>
      <c r="R306" s="1">
        <f>IFERROR(VLOOKUP(A306,#REF!,19,FALSE),0)</f>
        <v>0</v>
      </c>
      <c r="S306" s="66">
        <f t="shared" si="18"/>
        <v>418116.13190607732</v>
      </c>
    </row>
    <row r="307" spans="1:19" x14ac:dyDescent="0.25">
      <c r="A307" s="83">
        <v>7189</v>
      </c>
      <c r="B307" s="52" t="s">
        <v>542</v>
      </c>
      <c r="C307" s="53">
        <v>45330</v>
      </c>
      <c r="D307" s="54">
        <v>0</v>
      </c>
      <c r="E307" s="59"/>
      <c r="F307" s="55">
        <v>637174.5</v>
      </c>
      <c r="G307" s="84">
        <v>552822.4</v>
      </c>
      <c r="H307" s="84">
        <v>591535.1</v>
      </c>
      <c r="I307" s="84">
        <v>760908.2</v>
      </c>
      <c r="J307" s="55">
        <v>352237.6</v>
      </c>
      <c r="K307" s="56">
        <v>760908.2</v>
      </c>
      <c r="L307" s="56">
        <v>144</v>
      </c>
      <c r="M307" s="57">
        <v>144</v>
      </c>
      <c r="N307" s="58">
        <v>297746.68695652176</v>
      </c>
      <c r="O307" s="1">
        <f t="shared" si="16"/>
        <v>297746.68695652176</v>
      </c>
      <c r="P307" s="1">
        <f t="shared" si="17"/>
        <v>302681.71491712704</v>
      </c>
      <c r="R307" s="1">
        <f>IFERROR(VLOOKUP(A307,#REF!,19,FALSE),0)</f>
        <v>0</v>
      </c>
      <c r="S307" s="66">
        <f t="shared" si="18"/>
        <v>302681.71491712704</v>
      </c>
    </row>
    <row r="308" spans="1:19" hidden="1" x14ac:dyDescent="0.25">
      <c r="A308" s="51">
        <v>7190</v>
      </c>
      <c r="B308" s="52" t="s">
        <v>543</v>
      </c>
      <c r="C308" s="53">
        <v>45330</v>
      </c>
      <c r="D308" s="54">
        <v>0</v>
      </c>
      <c r="E308" s="59"/>
      <c r="F308" s="55">
        <v>334387.8</v>
      </c>
      <c r="G308" s="55">
        <v>544861.6</v>
      </c>
      <c r="H308" s="55">
        <v>565536.5</v>
      </c>
      <c r="I308" s="55">
        <v>635407.19999999995</v>
      </c>
      <c r="J308" s="55">
        <v>330175.7</v>
      </c>
      <c r="K308" s="56">
        <v>635407.19999999995</v>
      </c>
      <c r="L308" s="56">
        <v>144</v>
      </c>
      <c r="M308" s="57">
        <v>144</v>
      </c>
      <c r="N308" s="58">
        <v>248637.59999999998</v>
      </c>
      <c r="O308" s="1">
        <f t="shared" ref="O308:O371" si="19">+K308/2/184*M308</f>
        <v>248637.59999999998</v>
      </c>
      <c r="P308" s="1">
        <f t="shared" ref="P308:P371" si="20">+K308/2/181*M308</f>
        <v>252758.66519337014</v>
      </c>
      <c r="R308" s="1">
        <f>IFERROR(VLOOKUP(A308,#REF!,19,FALSE),0)</f>
        <v>0</v>
      </c>
      <c r="S308" s="66">
        <f t="shared" si="18"/>
        <v>252758.66519337014</v>
      </c>
    </row>
    <row r="309" spans="1:19" hidden="1" x14ac:dyDescent="0.25">
      <c r="A309" s="51">
        <v>7191</v>
      </c>
      <c r="B309" s="52" t="s">
        <v>544</v>
      </c>
      <c r="C309" s="53">
        <v>45330</v>
      </c>
      <c r="D309" s="54">
        <v>0</v>
      </c>
      <c r="E309" s="59"/>
      <c r="F309" s="55">
        <v>304956</v>
      </c>
      <c r="G309" s="55">
        <v>522630.6</v>
      </c>
      <c r="H309" s="55">
        <v>550330.1</v>
      </c>
      <c r="I309" s="55">
        <v>610850.4</v>
      </c>
      <c r="J309" s="55">
        <v>271124.5</v>
      </c>
      <c r="K309" s="56">
        <v>610850.4</v>
      </c>
      <c r="L309" s="56">
        <v>144</v>
      </c>
      <c r="M309" s="57">
        <v>144</v>
      </c>
      <c r="N309" s="58">
        <v>239028.41739130436</v>
      </c>
      <c r="O309" s="1">
        <f t="shared" si="19"/>
        <v>239028.41739130436</v>
      </c>
      <c r="P309" s="1">
        <f t="shared" si="20"/>
        <v>242990.21436464088</v>
      </c>
      <c r="R309" s="1">
        <f>IFERROR(VLOOKUP(A309,#REF!,19,FALSE),0)</f>
        <v>0</v>
      </c>
      <c r="S309" s="66">
        <f t="shared" si="18"/>
        <v>242990.21436464088</v>
      </c>
    </row>
    <row r="310" spans="1:19" hidden="1" x14ac:dyDescent="0.25">
      <c r="A310" s="51">
        <v>7192</v>
      </c>
      <c r="B310" s="52" t="s">
        <v>545</v>
      </c>
      <c r="C310" s="53">
        <v>45330</v>
      </c>
      <c r="D310" s="54">
        <v>0</v>
      </c>
      <c r="E310" s="59"/>
      <c r="F310" s="55">
        <v>319466.32</v>
      </c>
      <c r="G310" s="55">
        <v>552376.22</v>
      </c>
      <c r="H310" s="55">
        <v>556937.18999999994</v>
      </c>
      <c r="I310" s="55">
        <v>601600.26</v>
      </c>
      <c r="J310" s="55">
        <v>323758.58999999997</v>
      </c>
      <c r="K310" s="56">
        <v>601600.26</v>
      </c>
      <c r="L310" s="56">
        <v>144</v>
      </c>
      <c r="M310" s="57">
        <v>144</v>
      </c>
      <c r="N310" s="58">
        <v>235408.79739130437</v>
      </c>
      <c r="O310" s="1">
        <f t="shared" si="19"/>
        <v>235408.79739130437</v>
      </c>
      <c r="P310" s="1">
        <f t="shared" si="20"/>
        <v>239310.60066298343</v>
      </c>
      <c r="R310" s="1">
        <f>IFERROR(VLOOKUP(A310,#REF!,19,FALSE),0)</f>
        <v>0</v>
      </c>
      <c r="S310" s="66">
        <f t="shared" si="18"/>
        <v>239310.60066298343</v>
      </c>
    </row>
    <row r="311" spans="1:19" hidden="1" x14ac:dyDescent="0.25">
      <c r="A311" s="51">
        <v>7193</v>
      </c>
      <c r="B311" s="52" t="s">
        <v>546</v>
      </c>
      <c r="C311" s="53">
        <v>45330</v>
      </c>
      <c r="D311" s="54">
        <v>0</v>
      </c>
      <c r="E311" s="59"/>
      <c r="F311" s="55">
        <v>425779.95</v>
      </c>
      <c r="G311" s="55">
        <v>818314.63</v>
      </c>
      <c r="H311" s="55">
        <v>853206.1</v>
      </c>
      <c r="I311" s="55">
        <v>1155024.0900000001</v>
      </c>
      <c r="J311" s="55">
        <v>611686.43000000005</v>
      </c>
      <c r="K311" s="56">
        <v>1155024.0900000001</v>
      </c>
      <c r="L311" s="56">
        <v>144</v>
      </c>
      <c r="M311" s="57">
        <v>144</v>
      </c>
      <c r="N311" s="58">
        <v>451965.9482608696</v>
      </c>
      <c r="O311" s="1">
        <f t="shared" si="19"/>
        <v>451965.9482608696</v>
      </c>
      <c r="P311" s="1">
        <f t="shared" si="20"/>
        <v>459457.09657458565</v>
      </c>
      <c r="R311" s="1">
        <f>IFERROR(VLOOKUP(A311,#REF!,19,FALSE),0)</f>
        <v>0</v>
      </c>
      <c r="S311" s="66">
        <f t="shared" si="18"/>
        <v>459457.09657458565</v>
      </c>
    </row>
    <row r="312" spans="1:19" hidden="1" x14ac:dyDescent="0.25">
      <c r="A312" s="51">
        <v>7194</v>
      </c>
      <c r="B312" s="52" t="s">
        <v>547</v>
      </c>
      <c r="C312" s="53">
        <v>45329</v>
      </c>
      <c r="D312" s="54">
        <v>0</v>
      </c>
      <c r="E312" s="59"/>
      <c r="F312" s="55">
        <v>408282.39999999997</v>
      </c>
      <c r="G312" s="55">
        <v>534772.03</v>
      </c>
      <c r="H312" s="55">
        <v>660778.5</v>
      </c>
      <c r="I312" s="55">
        <v>558626.64</v>
      </c>
      <c r="J312" s="55">
        <v>307835.34999999998</v>
      </c>
      <c r="K312" s="56">
        <v>660778.5</v>
      </c>
      <c r="L312" s="56">
        <v>145</v>
      </c>
      <c r="M312" s="57">
        <v>145</v>
      </c>
      <c r="N312" s="58">
        <v>260361.09375</v>
      </c>
      <c r="O312" s="1">
        <f t="shared" si="19"/>
        <v>260361.09375</v>
      </c>
      <c r="P312" s="1">
        <f t="shared" si="20"/>
        <v>264676.47099447512</v>
      </c>
      <c r="R312" s="1">
        <f>IFERROR(VLOOKUP(A312,#REF!,19,FALSE),0)</f>
        <v>0</v>
      </c>
      <c r="S312" s="66">
        <f t="shared" si="18"/>
        <v>264676.47099447512</v>
      </c>
    </row>
    <row r="313" spans="1:19" hidden="1" x14ac:dyDescent="0.25">
      <c r="A313" s="51">
        <v>7195</v>
      </c>
      <c r="B313" s="52" t="s">
        <v>548</v>
      </c>
      <c r="C313" s="53">
        <v>45338</v>
      </c>
      <c r="D313" s="54">
        <v>0</v>
      </c>
      <c r="E313" s="59"/>
      <c r="F313" s="55">
        <v>288852</v>
      </c>
      <c r="G313" s="55">
        <v>524852.80000000005</v>
      </c>
      <c r="H313" s="55">
        <v>931038.52</v>
      </c>
      <c r="I313" s="55">
        <v>964451.83999999997</v>
      </c>
      <c r="J313" s="55">
        <v>442470.40000000002</v>
      </c>
      <c r="K313" s="56">
        <v>964451.83999999997</v>
      </c>
      <c r="L313" s="56">
        <v>136</v>
      </c>
      <c r="M313" s="57">
        <v>136</v>
      </c>
      <c r="N313" s="58">
        <v>356427.85391304345</v>
      </c>
      <c r="O313" s="1">
        <f t="shared" si="19"/>
        <v>356427.85391304345</v>
      </c>
      <c r="P313" s="1">
        <f t="shared" si="20"/>
        <v>362335.49790055252</v>
      </c>
      <c r="R313" s="1">
        <f>IFERROR(VLOOKUP(A313,#REF!,19,FALSE),0)</f>
        <v>0</v>
      </c>
      <c r="S313" s="66">
        <f t="shared" si="18"/>
        <v>362335.49790055252</v>
      </c>
    </row>
    <row r="314" spans="1:19" hidden="1" x14ac:dyDescent="0.25">
      <c r="A314" s="51">
        <v>7196</v>
      </c>
      <c r="B314" s="52" t="s">
        <v>549</v>
      </c>
      <c r="C314" s="53">
        <v>45338</v>
      </c>
      <c r="D314" s="54">
        <v>0</v>
      </c>
      <c r="E314" s="59"/>
      <c r="F314" s="55">
        <v>242180.1</v>
      </c>
      <c r="G314" s="55">
        <v>706718.17</v>
      </c>
      <c r="H314" s="55">
        <v>869078.66</v>
      </c>
      <c r="I314" s="55">
        <v>1033652.03</v>
      </c>
      <c r="J314" s="55">
        <v>562128.47</v>
      </c>
      <c r="K314" s="56">
        <v>1033652.03</v>
      </c>
      <c r="L314" s="56">
        <v>136</v>
      </c>
      <c r="M314" s="57">
        <v>136</v>
      </c>
      <c r="N314" s="58">
        <v>382001.83717391308</v>
      </c>
      <c r="O314" s="1">
        <f t="shared" si="19"/>
        <v>382001.83717391308</v>
      </c>
      <c r="P314" s="1">
        <f t="shared" si="20"/>
        <v>388333.35933701659</v>
      </c>
      <c r="R314" s="1">
        <f>IFERROR(VLOOKUP(A314,#REF!,19,FALSE),0)</f>
        <v>0</v>
      </c>
      <c r="S314" s="66">
        <f t="shared" si="18"/>
        <v>388333.35933701659</v>
      </c>
    </row>
    <row r="315" spans="1:19" hidden="1" x14ac:dyDescent="0.25">
      <c r="A315" s="51">
        <v>7198</v>
      </c>
      <c r="B315" s="52" t="s">
        <v>550</v>
      </c>
      <c r="C315" s="53">
        <v>45345</v>
      </c>
      <c r="D315" s="54">
        <v>0</v>
      </c>
      <c r="E315" s="59"/>
      <c r="F315" s="55">
        <v>85104</v>
      </c>
      <c r="G315" s="55">
        <v>470488.8</v>
      </c>
      <c r="H315" s="55">
        <v>503430</v>
      </c>
      <c r="I315" s="55">
        <v>697055</v>
      </c>
      <c r="J315" s="55">
        <v>320523.09999999998</v>
      </c>
      <c r="K315" s="56">
        <v>697055</v>
      </c>
      <c r="L315" s="56">
        <v>129</v>
      </c>
      <c r="M315" s="57">
        <v>129</v>
      </c>
      <c r="N315" s="58">
        <v>244348.08423913043</v>
      </c>
      <c r="O315" s="1">
        <f t="shared" si="19"/>
        <v>244348.08423913043</v>
      </c>
      <c r="P315" s="1">
        <f t="shared" si="20"/>
        <v>248398.05248618784</v>
      </c>
      <c r="R315" s="1">
        <f>IFERROR(VLOOKUP(A315,#REF!,19,FALSE),0)</f>
        <v>0</v>
      </c>
      <c r="S315" s="66">
        <f t="shared" si="18"/>
        <v>248398.05248618784</v>
      </c>
    </row>
    <row r="316" spans="1:19" hidden="1" x14ac:dyDescent="0.25">
      <c r="A316" s="51">
        <v>7202</v>
      </c>
      <c r="B316" s="52" t="s">
        <v>552</v>
      </c>
      <c r="C316" s="53">
        <v>45345</v>
      </c>
      <c r="D316" s="54">
        <v>0</v>
      </c>
      <c r="E316" s="59"/>
      <c r="F316" s="55">
        <v>58195.92</v>
      </c>
      <c r="G316" s="55">
        <v>720790.63</v>
      </c>
      <c r="H316" s="55">
        <v>968851.83000000007</v>
      </c>
      <c r="I316" s="55">
        <v>1022230.44</v>
      </c>
      <c r="J316" s="55">
        <v>548158.73</v>
      </c>
      <c r="K316" s="56">
        <v>1022230.44</v>
      </c>
      <c r="L316" s="56">
        <v>129</v>
      </c>
      <c r="M316" s="57">
        <v>129</v>
      </c>
      <c r="N316" s="58">
        <v>358336.21402173908</v>
      </c>
      <c r="O316" s="1">
        <f t="shared" si="19"/>
        <v>358336.21402173908</v>
      </c>
      <c r="P316" s="1">
        <f t="shared" si="20"/>
        <v>364275.48828729277</v>
      </c>
      <c r="R316" s="1">
        <f>IFERROR(VLOOKUP(A316,#REF!,19,FALSE),0)</f>
        <v>0</v>
      </c>
      <c r="S316" s="66">
        <f t="shared" si="18"/>
        <v>364275.48828729277</v>
      </c>
    </row>
    <row r="317" spans="1:19" hidden="1" x14ac:dyDescent="0.25">
      <c r="A317" s="51">
        <v>7204</v>
      </c>
      <c r="B317" s="52" t="s">
        <v>562</v>
      </c>
      <c r="C317" s="53">
        <v>45338</v>
      </c>
      <c r="D317" s="54">
        <v>0</v>
      </c>
      <c r="E317" s="59"/>
      <c r="F317" s="55">
        <v>378735.4</v>
      </c>
      <c r="G317" s="55">
        <v>378735.4</v>
      </c>
      <c r="H317" s="55">
        <v>565536.5</v>
      </c>
      <c r="I317" s="55">
        <v>747447.6</v>
      </c>
      <c r="J317" s="55">
        <v>348913.1</v>
      </c>
      <c r="K317" s="56">
        <v>747447.6</v>
      </c>
      <c r="L317" s="56">
        <v>136</v>
      </c>
      <c r="M317" s="57">
        <v>136</v>
      </c>
      <c r="N317" s="58">
        <v>276230.63478260866</v>
      </c>
      <c r="O317" s="1">
        <f t="shared" si="19"/>
        <v>276230.63478260866</v>
      </c>
      <c r="P317" s="1">
        <f t="shared" si="20"/>
        <v>280809.04309392261</v>
      </c>
      <c r="R317" s="1">
        <f>IFERROR(VLOOKUP(A317,#REF!,19,FALSE),0)</f>
        <v>0</v>
      </c>
      <c r="S317" s="66">
        <f t="shared" si="18"/>
        <v>280809.04309392261</v>
      </c>
    </row>
    <row r="318" spans="1:19" hidden="1" x14ac:dyDescent="0.25">
      <c r="A318" s="51">
        <v>7205</v>
      </c>
      <c r="B318" s="52" t="s">
        <v>563</v>
      </c>
      <c r="C318" s="53">
        <v>45338</v>
      </c>
      <c r="D318" s="54">
        <v>0</v>
      </c>
      <c r="E318" s="59"/>
      <c r="F318" s="55">
        <v>378735.4</v>
      </c>
      <c r="G318" s="55">
        <v>378735.4</v>
      </c>
      <c r="H318" s="55">
        <v>565536.5</v>
      </c>
      <c r="I318" s="55">
        <v>747447.6</v>
      </c>
      <c r="J318" s="55">
        <v>348913.1</v>
      </c>
      <c r="K318" s="56">
        <v>747447.6</v>
      </c>
      <c r="L318" s="56">
        <v>136</v>
      </c>
      <c r="M318" s="57">
        <v>136</v>
      </c>
      <c r="N318" s="58">
        <v>276230.63478260866</v>
      </c>
      <c r="O318" s="1">
        <f t="shared" si="19"/>
        <v>276230.63478260866</v>
      </c>
      <c r="P318" s="1">
        <f t="shared" si="20"/>
        <v>280809.04309392261</v>
      </c>
      <c r="R318" s="1">
        <f>IFERROR(VLOOKUP(A318,#REF!,19,FALSE),0)</f>
        <v>0</v>
      </c>
      <c r="S318" s="66">
        <f t="shared" si="18"/>
        <v>280809.04309392261</v>
      </c>
    </row>
    <row r="319" spans="1:19" hidden="1" x14ac:dyDescent="0.25">
      <c r="A319" s="51">
        <v>7207</v>
      </c>
      <c r="B319" s="52" t="s">
        <v>564</v>
      </c>
      <c r="C319" s="53">
        <v>45356</v>
      </c>
      <c r="D319" s="54">
        <v>0</v>
      </c>
      <c r="E319" s="59"/>
      <c r="F319" s="59"/>
      <c r="G319" s="55">
        <v>481402.2</v>
      </c>
      <c r="H319" s="55">
        <v>392180.9</v>
      </c>
      <c r="I319" s="55">
        <v>602153.19999999995</v>
      </c>
      <c r="J319" s="55">
        <v>323929.90000000002</v>
      </c>
      <c r="K319" s="56">
        <v>602153.19999999995</v>
      </c>
      <c r="L319" s="56">
        <v>118</v>
      </c>
      <c r="M319" s="57">
        <v>118</v>
      </c>
      <c r="N319" s="58">
        <v>193081.73260869566</v>
      </c>
      <c r="O319" s="1">
        <f t="shared" si="19"/>
        <v>193081.73260869566</v>
      </c>
      <c r="P319" s="1">
        <f t="shared" si="20"/>
        <v>196281.98232044198</v>
      </c>
      <c r="R319" s="1">
        <f>IFERROR(VLOOKUP(A319,#REF!,19,FALSE),0)</f>
        <v>0</v>
      </c>
      <c r="S319" s="66">
        <f t="shared" si="18"/>
        <v>196281.98232044198</v>
      </c>
    </row>
    <row r="320" spans="1:19" hidden="1" x14ac:dyDescent="0.25">
      <c r="A320" s="51">
        <v>7208</v>
      </c>
      <c r="B320" s="52" t="s">
        <v>565</v>
      </c>
      <c r="C320" s="53">
        <v>45358</v>
      </c>
      <c r="D320" s="54">
        <v>0</v>
      </c>
      <c r="E320" s="59"/>
      <c r="F320" s="59"/>
      <c r="G320" s="55">
        <v>491937.9</v>
      </c>
      <c r="H320" s="55">
        <v>671524.77</v>
      </c>
      <c r="I320" s="55">
        <v>886129.65</v>
      </c>
      <c r="J320" s="55">
        <v>453185.04</v>
      </c>
      <c r="K320" s="56">
        <v>886129.65</v>
      </c>
      <c r="L320" s="56">
        <v>116</v>
      </c>
      <c r="M320" s="57">
        <v>116</v>
      </c>
      <c r="N320" s="58">
        <v>279323.4766304348</v>
      </c>
      <c r="O320" s="1">
        <f t="shared" si="19"/>
        <v>279323.4766304348</v>
      </c>
      <c r="P320" s="1">
        <f t="shared" si="20"/>
        <v>283953.14751381218</v>
      </c>
      <c r="R320" s="1">
        <f>IFERROR(VLOOKUP(A320,#REF!,19,FALSE),0)</f>
        <v>0</v>
      </c>
      <c r="S320" s="66">
        <f t="shared" si="18"/>
        <v>283953.14751381218</v>
      </c>
    </row>
    <row r="321" spans="1:19" hidden="1" x14ac:dyDescent="0.25">
      <c r="A321" s="51">
        <v>7211</v>
      </c>
      <c r="B321" s="52" t="s">
        <v>566</v>
      </c>
      <c r="C321" s="53">
        <v>45356</v>
      </c>
      <c r="D321" s="54">
        <v>0</v>
      </c>
      <c r="E321" s="59"/>
      <c r="F321" s="59"/>
      <c r="G321" s="55">
        <v>659932.15</v>
      </c>
      <c r="H321" s="55">
        <v>987924.89999999991</v>
      </c>
      <c r="I321" s="55">
        <v>972325</v>
      </c>
      <c r="J321" s="55">
        <v>352237.6</v>
      </c>
      <c r="K321" s="56">
        <v>987924.89999999991</v>
      </c>
      <c r="L321" s="56">
        <v>118</v>
      </c>
      <c r="M321" s="57">
        <v>118</v>
      </c>
      <c r="N321" s="58">
        <v>316780.26684782602</v>
      </c>
      <c r="O321" s="1">
        <f t="shared" si="19"/>
        <v>316780.26684782602</v>
      </c>
      <c r="P321" s="1">
        <f t="shared" si="20"/>
        <v>322030.76850828726</v>
      </c>
      <c r="R321" s="1">
        <f>IFERROR(VLOOKUP(A321,#REF!,19,FALSE),0)</f>
        <v>0</v>
      </c>
      <c r="S321" s="66">
        <f t="shared" si="18"/>
        <v>322030.76850828726</v>
      </c>
    </row>
    <row r="322" spans="1:19" hidden="1" x14ac:dyDescent="0.25">
      <c r="A322" s="51">
        <v>7212</v>
      </c>
      <c r="B322" s="52" t="s">
        <v>567</v>
      </c>
      <c r="C322" s="53">
        <v>45356</v>
      </c>
      <c r="D322" s="54">
        <v>0</v>
      </c>
      <c r="E322" s="59"/>
      <c r="F322" s="59"/>
      <c r="G322" s="55">
        <v>572492.15</v>
      </c>
      <c r="H322" s="55">
        <v>912530.17</v>
      </c>
      <c r="I322" s="55">
        <v>1092787.6499999999</v>
      </c>
      <c r="J322" s="55">
        <v>508781.37</v>
      </c>
      <c r="K322" s="56">
        <v>1092787.6499999999</v>
      </c>
      <c r="L322" s="56">
        <v>118</v>
      </c>
      <c r="M322" s="57">
        <v>118</v>
      </c>
      <c r="N322" s="58">
        <v>350404.73559782602</v>
      </c>
      <c r="O322" s="1">
        <f t="shared" si="19"/>
        <v>350404.73559782602</v>
      </c>
      <c r="P322" s="1">
        <f t="shared" si="20"/>
        <v>356212.5488950276</v>
      </c>
      <c r="R322" s="1">
        <f>IFERROR(VLOOKUP(A322,#REF!,19,FALSE),0)</f>
        <v>0</v>
      </c>
      <c r="S322" s="66">
        <f t="shared" si="18"/>
        <v>356212.5488950276</v>
      </c>
    </row>
    <row r="323" spans="1:19" hidden="1" x14ac:dyDescent="0.25">
      <c r="A323" s="51">
        <v>7213</v>
      </c>
      <c r="B323" s="52" t="s">
        <v>568</v>
      </c>
      <c r="C323" s="53">
        <v>45356</v>
      </c>
      <c r="D323" s="54">
        <v>0</v>
      </c>
      <c r="E323" s="59"/>
      <c r="F323" s="59"/>
      <c r="G323" s="55">
        <v>552822.4</v>
      </c>
      <c r="H323" s="55">
        <v>591535.1</v>
      </c>
      <c r="I323" s="55">
        <v>802240.8</v>
      </c>
      <c r="J323" s="55">
        <v>357779.8</v>
      </c>
      <c r="K323" s="56">
        <v>802240.8</v>
      </c>
      <c r="L323" s="56">
        <v>118</v>
      </c>
      <c r="M323" s="57">
        <v>118</v>
      </c>
      <c r="N323" s="58">
        <v>257240.25652173912</v>
      </c>
      <c r="O323" s="1">
        <f t="shared" si="19"/>
        <v>257240.25652173912</v>
      </c>
      <c r="P323" s="1">
        <f t="shared" si="20"/>
        <v>261503.90718232043</v>
      </c>
      <c r="R323" s="1">
        <f>IFERROR(VLOOKUP(A323,#REF!,19,FALSE),0)</f>
        <v>0</v>
      </c>
      <c r="S323" s="66">
        <f t="shared" ref="S323:S386" si="21">+P323-R323</f>
        <v>261503.90718232043</v>
      </c>
    </row>
    <row r="324" spans="1:19" hidden="1" x14ac:dyDescent="0.25">
      <c r="A324" s="51">
        <v>7217</v>
      </c>
      <c r="B324" s="52" t="s">
        <v>569</v>
      </c>
      <c r="C324" s="53">
        <v>45352</v>
      </c>
      <c r="D324" s="54">
        <v>0</v>
      </c>
      <c r="E324" s="60">
        <v>0</v>
      </c>
      <c r="F324" s="60">
        <v>0</v>
      </c>
      <c r="G324" s="55">
        <v>470488.8</v>
      </c>
      <c r="H324" s="55">
        <v>503430</v>
      </c>
      <c r="I324" s="55">
        <v>647685.6</v>
      </c>
      <c r="J324" s="55">
        <v>299798.40000000002</v>
      </c>
      <c r="K324" s="56">
        <v>647685.6</v>
      </c>
      <c r="L324" s="56">
        <v>122</v>
      </c>
      <c r="M324" s="57">
        <v>122</v>
      </c>
      <c r="N324" s="58">
        <v>214721.85652173913</v>
      </c>
      <c r="O324" s="1">
        <f t="shared" si="19"/>
        <v>214721.85652173913</v>
      </c>
      <c r="P324" s="1">
        <f t="shared" si="20"/>
        <v>218280.78232044197</v>
      </c>
      <c r="R324" s="1">
        <f>IFERROR(VLOOKUP(A324,#REF!,19,FALSE),0)</f>
        <v>0</v>
      </c>
      <c r="S324" s="66">
        <f t="shared" si="21"/>
        <v>218280.78232044197</v>
      </c>
    </row>
    <row r="325" spans="1:19" hidden="1" x14ac:dyDescent="0.25">
      <c r="A325" s="51">
        <v>7218</v>
      </c>
      <c r="B325" s="52" t="s">
        <v>570</v>
      </c>
      <c r="C325" s="53">
        <v>45352</v>
      </c>
      <c r="D325" s="54">
        <v>0</v>
      </c>
      <c r="E325" s="59"/>
      <c r="F325" s="59"/>
      <c r="G325" s="55">
        <v>999183.74</v>
      </c>
      <c r="H325" s="55">
        <v>1669919.62</v>
      </c>
      <c r="I325" s="55">
        <v>1882436.4</v>
      </c>
      <c r="J325" s="55">
        <v>1001955.87</v>
      </c>
      <c r="K325" s="56">
        <v>1882436.4</v>
      </c>
      <c r="L325" s="56">
        <v>122</v>
      </c>
      <c r="M325" s="57">
        <v>122</v>
      </c>
      <c r="N325" s="58">
        <v>624068.58913043479</v>
      </c>
      <c r="O325" s="1">
        <f t="shared" si="19"/>
        <v>624068.58913043479</v>
      </c>
      <c r="P325" s="1">
        <f t="shared" si="20"/>
        <v>634412.26740331494</v>
      </c>
      <c r="R325" s="1">
        <f>IFERROR(VLOOKUP(A325,#REF!,19,FALSE),0)</f>
        <v>0</v>
      </c>
      <c r="S325" s="66">
        <f t="shared" si="21"/>
        <v>634412.26740331494</v>
      </c>
    </row>
    <row r="326" spans="1:19" hidden="1" x14ac:dyDescent="0.25">
      <c r="A326" s="51">
        <v>7219</v>
      </c>
      <c r="B326" s="52" t="s">
        <v>571</v>
      </c>
      <c r="C326" s="53">
        <v>45352</v>
      </c>
      <c r="D326" s="54">
        <v>0</v>
      </c>
      <c r="E326" s="59"/>
      <c r="F326" s="59"/>
      <c r="G326" s="55">
        <v>823961.71</v>
      </c>
      <c r="H326" s="55">
        <v>1189990.1000000001</v>
      </c>
      <c r="I326" s="55">
        <v>1239095.2</v>
      </c>
      <c r="J326" s="55">
        <v>819335.4</v>
      </c>
      <c r="K326" s="56">
        <v>1239095.2</v>
      </c>
      <c r="L326" s="56">
        <v>122</v>
      </c>
      <c r="M326" s="57">
        <v>122</v>
      </c>
      <c r="N326" s="58">
        <v>410786.99565217388</v>
      </c>
      <c r="O326" s="1">
        <f t="shared" si="19"/>
        <v>410786.99565217388</v>
      </c>
      <c r="P326" s="1">
        <f t="shared" si="20"/>
        <v>417595.6198895027</v>
      </c>
      <c r="R326" s="1">
        <f>IFERROR(VLOOKUP(A326,#REF!,19,FALSE),0)</f>
        <v>0</v>
      </c>
      <c r="S326" s="66">
        <f t="shared" si="21"/>
        <v>417595.6198895027</v>
      </c>
    </row>
    <row r="327" spans="1:19" hidden="1" x14ac:dyDescent="0.25">
      <c r="A327" s="51">
        <v>7220</v>
      </c>
      <c r="B327" s="52" t="s">
        <v>572</v>
      </c>
      <c r="C327" s="53">
        <v>45352</v>
      </c>
      <c r="D327" s="54">
        <v>0</v>
      </c>
      <c r="E327" s="59"/>
      <c r="F327" s="60">
        <v>0</v>
      </c>
      <c r="G327" s="55">
        <v>754995.08</v>
      </c>
      <c r="H327" s="55">
        <v>1376912.22</v>
      </c>
      <c r="I327" s="55">
        <v>1259495.25</v>
      </c>
      <c r="J327" s="55">
        <v>653679.75</v>
      </c>
      <c r="K327" s="56">
        <v>1376912.22</v>
      </c>
      <c r="L327" s="56">
        <v>122</v>
      </c>
      <c r="M327" s="57">
        <v>122</v>
      </c>
      <c r="N327" s="58">
        <v>456476.33380434784</v>
      </c>
      <c r="O327" s="1">
        <f t="shared" si="19"/>
        <v>456476.33380434784</v>
      </c>
      <c r="P327" s="1">
        <f t="shared" si="20"/>
        <v>464042.23988950276</v>
      </c>
      <c r="R327" s="1">
        <f>IFERROR(VLOOKUP(A327,#REF!,19,FALSE),0)</f>
        <v>0</v>
      </c>
      <c r="S327" s="66">
        <f t="shared" si="21"/>
        <v>464042.23988950276</v>
      </c>
    </row>
    <row r="328" spans="1:19" hidden="1" x14ac:dyDescent="0.25">
      <c r="A328" s="51">
        <v>7221</v>
      </c>
      <c r="B328" s="52" t="s">
        <v>573</v>
      </c>
      <c r="C328" s="53">
        <v>45352</v>
      </c>
      <c r="D328" s="54">
        <v>0</v>
      </c>
      <c r="E328" s="59"/>
      <c r="F328" s="59"/>
      <c r="G328" s="55">
        <v>999183.74</v>
      </c>
      <c r="H328" s="55">
        <v>1771894.95</v>
      </c>
      <c r="I328" s="55">
        <v>1770355.71</v>
      </c>
      <c r="J328" s="55">
        <v>1086012.57</v>
      </c>
      <c r="K328" s="56">
        <v>1771894.95</v>
      </c>
      <c r="L328" s="56">
        <v>122</v>
      </c>
      <c r="M328" s="57">
        <v>122</v>
      </c>
      <c r="N328" s="58">
        <v>587421.69538043474</v>
      </c>
      <c r="O328" s="1">
        <f t="shared" si="19"/>
        <v>587421.69538043474</v>
      </c>
      <c r="P328" s="1">
        <f t="shared" si="20"/>
        <v>597157.96657458565</v>
      </c>
      <c r="R328" s="1">
        <f>IFERROR(VLOOKUP(A328,#REF!,19,FALSE),0)</f>
        <v>0</v>
      </c>
      <c r="S328" s="66">
        <f t="shared" si="21"/>
        <v>597157.96657458565</v>
      </c>
    </row>
    <row r="329" spans="1:19" hidden="1" x14ac:dyDescent="0.25">
      <c r="A329" s="51">
        <v>7222</v>
      </c>
      <c r="B329" s="52" t="s">
        <v>574</v>
      </c>
      <c r="C329" s="53">
        <v>45352</v>
      </c>
      <c r="D329" s="54">
        <v>0</v>
      </c>
      <c r="E329" s="59"/>
      <c r="F329" s="60">
        <v>0</v>
      </c>
      <c r="G329" s="55">
        <v>823961.71</v>
      </c>
      <c r="H329" s="55">
        <v>1216119.1200000001</v>
      </c>
      <c r="I329" s="55">
        <v>1504295.85</v>
      </c>
      <c r="J329" s="55">
        <v>799959.23</v>
      </c>
      <c r="K329" s="56">
        <v>1504295.85</v>
      </c>
      <c r="L329" s="56">
        <v>122</v>
      </c>
      <c r="M329" s="57">
        <v>122</v>
      </c>
      <c r="N329" s="58">
        <v>498706.77635869564</v>
      </c>
      <c r="O329" s="1">
        <f t="shared" si="19"/>
        <v>498706.77635869564</v>
      </c>
      <c r="P329" s="1">
        <f t="shared" si="20"/>
        <v>506972.63453038683</v>
      </c>
      <c r="R329" s="1">
        <f>IFERROR(VLOOKUP(A329,#REF!,19,FALSE),0)</f>
        <v>0</v>
      </c>
      <c r="S329" s="66">
        <f t="shared" si="21"/>
        <v>506972.63453038683</v>
      </c>
    </row>
    <row r="330" spans="1:19" hidden="1" x14ac:dyDescent="0.25">
      <c r="A330" s="51">
        <v>7223</v>
      </c>
      <c r="B330" s="52" t="s">
        <v>575</v>
      </c>
      <c r="C330" s="53">
        <v>45352</v>
      </c>
      <c r="D330" s="54">
        <v>0</v>
      </c>
      <c r="E330" s="59"/>
      <c r="F330" s="59"/>
      <c r="G330" s="55">
        <v>960885.12</v>
      </c>
      <c r="H330" s="55">
        <v>1583747.72</v>
      </c>
      <c r="I330" s="55">
        <v>1882436.4</v>
      </c>
      <c r="J330" s="55">
        <v>1203691.95</v>
      </c>
      <c r="K330" s="56">
        <v>1882436.4</v>
      </c>
      <c r="L330" s="56">
        <v>122</v>
      </c>
      <c r="M330" s="57">
        <v>122</v>
      </c>
      <c r="N330" s="58">
        <v>624068.58913043479</v>
      </c>
      <c r="O330" s="1">
        <f t="shared" si="19"/>
        <v>624068.58913043479</v>
      </c>
      <c r="P330" s="1">
        <f t="shared" si="20"/>
        <v>634412.26740331494</v>
      </c>
      <c r="R330" s="1">
        <f>IFERROR(VLOOKUP(A330,#REF!,19,FALSE),0)</f>
        <v>0</v>
      </c>
      <c r="S330" s="66">
        <f t="shared" si="21"/>
        <v>634412.26740331494</v>
      </c>
    </row>
    <row r="331" spans="1:19" hidden="1" x14ac:dyDescent="0.25">
      <c r="A331" s="51">
        <v>7224</v>
      </c>
      <c r="B331" s="52" t="s">
        <v>576</v>
      </c>
      <c r="C331" s="53">
        <v>45352</v>
      </c>
      <c r="D331" s="54">
        <v>0</v>
      </c>
      <c r="E331" s="59"/>
      <c r="F331" s="59"/>
      <c r="G331" s="55">
        <v>788493.16</v>
      </c>
      <c r="H331" s="55">
        <v>1305975.1200000001</v>
      </c>
      <c r="I331" s="55">
        <v>1206160.95</v>
      </c>
      <c r="J331" s="55">
        <v>990952.95</v>
      </c>
      <c r="K331" s="56">
        <v>1305975.1200000001</v>
      </c>
      <c r="L331" s="56">
        <v>122</v>
      </c>
      <c r="M331" s="57">
        <v>122</v>
      </c>
      <c r="N331" s="58">
        <v>432959.14304347831</v>
      </c>
      <c r="O331" s="1">
        <f t="shared" si="19"/>
        <v>432959.14304347831</v>
      </c>
      <c r="P331" s="1">
        <f t="shared" si="20"/>
        <v>440135.26143646415</v>
      </c>
      <c r="R331" s="1">
        <f>IFERROR(VLOOKUP(A331,#REF!,19,FALSE),0)</f>
        <v>0</v>
      </c>
      <c r="S331" s="66">
        <f t="shared" si="21"/>
        <v>440135.26143646415</v>
      </c>
    </row>
    <row r="332" spans="1:19" hidden="1" x14ac:dyDescent="0.25">
      <c r="A332" s="51">
        <v>7225</v>
      </c>
      <c r="B332" s="52" t="s">
        <v>577</v>
      </c>
      <c r="C332" s="53">
        <v>45369</v>
      </c>
      <c r="D332" s="54">
        <v>0</v>
      </c>
      <c r="E332" s="59"/>
      <c r="F332" s="59"/>
      <c r="G332" s="55">
        <v>298988.79999999999</v>
      </c>
      <c r="H332" s="55">
        <v>662492.6</v>
      </c>
      <c r="I332" s="55">
        <v>810285.4</v>
      </c>
      <c r="J332" s="55">
        <v>401193.7</v>
      </c>
      <c r="K332" s="56">
        <v>810285.4</v>
      </c>
      <c r="L332" s="56">
        <v>105</v>
      </c>
      <c r="M332" s="57">
        <v>105</v>
      </c>
      <c r="N332" s="58">
        <v>231195.56250000003</v>
      </c>
      <c r="O332" s="1">
        <f t="shared" si="19"/>
        <v>231195.56250000003</v>
      </c>
      <c r="P332" s="1">
        <f t="shared" si="20"/>
        <v>235027.53314917127</v>
      </c>
      <c r="R332" s="1">
        <f>IFERROR(VLOOKUP(A332,#REF!,19,FALSE),0)</f>
        <v>0</v>
      </c>
      <c r="S332" s="66">
        <f t="shared" si="21"/>
        <v>235027.53314917127</v>
      </c>
    </row>
    <row r="333" spans="1:19" hidden="1" x14ac:dyDescent="0.25">
      <c r="A333" s="51">
        <v>7226</v>
      </c>
      <c r="B333" s="52" t="s">
        <v>578</v>
      </c>
      <c r="C333" s="53">
        <v>45371</v>
      </c>
      <c r="D333" s="54">
        <v>0</v>
      </c>
      <c r="E333" s="59"/>
      <c r="F333" s="59"/>
      <c r="G333" s="55">
        <v>194016</v>
      </c>
      <c r="H333" s="55">
        <v>503430</v>
      </c>
      <c r="I333" s="55">
        <v>647685.6</v>
      </c>
      <c r="J333" s="55">
        <v>299798.40000000002</v>
      </c>
      <c r="K333" s="56">
        <v>647685.6</v>
      </c>
      <c r="L333" s="56">
        <v>103</v>
      </c>
      <c r="M333" s="57">
        <v>103</v>
      </c>
      <c r="N333" s="58">
        <v>181281.56739130436</v>
      </c>
      <c r="O333" s="1">
        <f t="shared" si="19"/>
        <v>181281.56739130436</v>
      </c>
      <c r="P333" s="1">
        <f t="shared" si="20"/>
        <v>184286.23425414364</v>
      </c>
      <c r="R333" s="1">
        <f>IFERROR(VLOOKUP(A333,#REF!,19,FALSE),0)</f>
        <v>0</v>
      </c>
      <c r="S333" s="66">
        <f t="shared" si="21"/>
        <v>184286.23425414364</v>
      </c>
    </row>
    <row r="334" spans="1:19" hidden="1" x14ac:dyDescent="0.25">
      <c r="A334" s="51">
        <v>7227</v>
      </c>
      <c r="B334" s="52" t="s">
        <v>579</v>
      </c>
      <c r="C334" s="53">
        <v>45376</v>
      </c>
      <c r="D334" s="54">
        <v>0</v>
      </c>
      <c r="E334" s="60">
        <v>0</v>
      </c>
      <c r="F334" s="60">
        <v>0</v>
      </c>
      <c r="G334" s="55">
        <v>147960</v>
      </c>
      <c r="H334" s="55">
        <v>650997.19999999995</v>
      </c>
      <c r="I334" s="55">
        <v>810285.4</v>
      </c>
      <c r="J334" s="55">
        <v>333609.65000000002</v>
      </c>
      <c r="K334" s="56">
        <v>810285.4</v>
      </c>
      <c r="L334" s="56">
        <v>98</v>
      </c>
      <c r="M334" s="57">
        <v>98</v>
      </c>
      <c r="N334" s="58">
        <v>215782.52500000002</v>
      </c>
      <c r="O334" s="1">
        <f t="shared" si="19"/>
        <v>215782.52500000002</v>
      </c>
      <c r="P334" s="1">
        <f t="shared" si="20"/>
        <v>219359.03093922653</v>
      </c>
      <c r="R334" s="1">
        <f>IFERROR(VLOOKUP(A334,#REF!,19,FALSE),0)</f>
        <v>0</v>
      </c>
      <c r="S334" s="66">
        <f t="shared" si="21"/>
        <v>219359.03093922653</v>
      </c>
    </row>
    <row r="335" spans="1:19" hidden="1" x14ac:dyDescent="0.25">
      <c r="A335" s="51">
        <v>7228</v>
      </c>
      <c r="B335" s="52" t="s">
        <v>580</v>
      </c>
      <c r="C335" s="53">
        <v>45376</v>
      </c>
      <c r="D335" s="54">
        <v>0</v>
      </c>
      <c r="E335" s="59"/>
      <c r="F335" s="59"/>
      <c r="G335" s="55">
        <v>355442.93999999994</v>
      </c>
      <c r="H335" s="55">
        <v>1301731.8500000001</v>
      </c>
      <c r="I335" s="55">
        <v>1779509.81</v>
      </c>
      <c r="J335" s="55">
        <v>894046.15</v>
      </c>
      <c r="K335" s="56">
        <v>1779509.81</v>
      </c>
      <c r="L335" s="56">
        <v>98</v>
      </c>
      <c r="M335" s="57">
        <v>98</v>
      </c>
      <c r="N335" s="58">
        <v>473891.19940217392</v>
      </c>
      <c r="O335" s="1">
        <f t="shared" si="19"/>
        <v>473891.19940217392</v>
      </c>
      <c r="P335" s="1">
        <f t="shared" si="20"/>
        <v>481745.7496685083</v>
      </c>
      <c r="R335" s="1">
        <f>IFERROR(VLOOKUP(A335,#REF!,19,FALSE),0)</f>
        <v>0</v>
      </c>
      <c r="S335" s="66">
        <f t="shared" si="21"/>
        <v>481745.7496685083</v>
      </c>
    </row>
    <row r="336" spans="1:19" hidden="1" x14ac:dyDescent="0.25">
      <c r="A336" s="51">
        <v>7230</v>
      </c>
      <c r="B336" s="52" t="s">
        <v>641</v>
      </c>
      <c r="C336" s="53">
        <v>45390</v>
      </c>
      <c r="D336" s="54">
        <v>0</v>
      </c>
      <c r="E336" s="59"/>
      <c r="F336" s="59"/>
      <c r="G336" s="59"/>
      <c r="H336" s="55">
        <v>525614.80000000005</v>
      </c>
      <c r="I336" s="55">
        <v>716524.2</v>
      </c>
      <c r="J336" s="55">
        <v>401193.7</v>
      </c>
      <c r="K336" s="56">
        <v>716524.2</v>
      </c>
      <c r="L336" s="56">
        <v>84</v>
      </c>
      <c r="M336" s="57">
        <v>84</v>
      </c>
      <c r="N336" s="58">
        <v>163554.43695652171</v>
      </c>
      <c r="O336" s="1">
        <f t="shared" si="19"/>
        <v>163554.43695652171</v>
      </c>
      <c r="P336" s="1">
        <f t="shared" si="20"/>
        <v>166265.28397790054</v>
      </c>
      <c r="R336" s="1">
        <f>IFERROR(VLOOKUP(A336,#REF!,19,FALSE),0)</f>
        <v>0</v>
      </c>
      <c r="S336" s="66">
        <f t="shared" si="21"/>
        <v>166265.28397790054</v>
      </c>
    </row>
    <row r="337" spans="1:19" hidden="1" x14ac:dyDescent="0.25">
      <c r="A337" s="51">
        <v>7233</v>
      </c>
      <c r="B337" s="52" t="s">
        <v>654</v>
      </c>
      <c r="C337" s="53">
        <v>45405</v>
      </c>
      <c r="D337" s="54">
        <v>0</v>
      </c>
      <c r="E337" s="59"/>
      <c r="F337" s="59"/>
      <c r="G337" s="60">
        <v>0</v>
      </c>
      <c r="H337" s="55">
        <v>194672.1</v>
      </c>
      <c r="I337" s="55">
        <v>810285.4</v>
      </c>
      <c r="J337" s="55">
        <v>365169.4</v>
      </c>
      <c r="K337" s="56">
        <v>810285.4</v>
      </c>
      <c r="L337" s="56">
        <v>69</v>
      </c>
      <c r="M337" s="57">
        <v>69</v>
      </c>
      <c r="N337" s="58">
        <v>151928.51250000001</v>
      </c>
      <c r="O337" s="1">
        <f t="shared" si="19"/>
        <v>151928.51250000001</v>
      </c>
      <c r="P337" s="1">
        <f t="shared" si="20"/>
        <v>154446.66464088397</v>
      </c>
      <c r="R337" s="1">
        <f>IFERROR(VLOOKUP(A337,#REF!,19,FALSE),0)</f>
        <v>0</v>
      </c>
      <c r="S337" s="66">
        <f t="shared" si="21"/>
        <v>154446.66464088397</v>
      </c>
    </row>
    <row r="338" spans="1:19" hidden="1" x14ac:dyDescent="0.25">
      <c r="A338" s="51">
        <v>7234</v>
      </c>
      <c r="B338" s="52" t="s">
        <v>655</v>
      </c>
      <c r="C338" s="53">
        <v>45405</v>
      </c>
      <c r="D338" s="54">
        <v>0</v>
      </c>
      <c r="E338" s="59"/>
      <c r="F338" s="59"/>
      <c r="G338" s="59"/>
      <c r="H338" s="55">
        <v>181324.79999999999</v>
      </c>
      <c r="I338" s="55">
        <v>691683.2</v>
      </c>
      <c r="J338" s="55">
        <v>342667.3</v>
      </c>
      <c r="K338" s="56">
        <v>691683.2</v>
      </c>
      <c r="L338" s="56">
        <v>69</v>
      </c>
      <c r="M338" s="57">
        <v>69</v>
      </c>
      <c r="N338" s="58">
        <v>129690.59999999999</v>
      </c>
      <c r="O338" s="1">
        <f t="shared" si="19"/>
        <v>129690.59999999999</v>
      </c>
      <c r="P338" s="1">
        <f t="shared" si="20"/>
        <v>131840.16795580109</v>
      </c>
      <c r="R338" s="1">
        <f>IFERROR(VLOOKUP(A338,#REF!,19,FALSE),0)</f>
        <v>0</v>
      </c>
      <c r="S338" s="66">
        <f t="shared" si="21"/>
        <v>131840.16795580109</v>
      </c>
    </row>
    <row r="339" spans="1:19" hidden="1" x14ac:dyDescent="0.25">
      <c r="A339" s="51">
        <v>7235</v>
      </c>
      <c r="B339" s="52" t="s">
        <v>656</v>
      </c>
      <c r="C339" s="53">
        <v>45405</v>
      </c>
      <c r="D339" s="54">
        <v>0</v>
      </c>
      <c r="E339" s="59"/>
      <c r="F339" s="59"/>
      <c r="G339" s="59"/>
      <c r="H339" s="55">
        <v>181324.79999999999</v>
      </c>
      <c r="I339" s="55">
        <v>691683.2</v>
      </c>
      <c r="J339" s="55">
        <v>336421.5</v>
      </c>
      <c r="K339" s="56">
        <v>691683.2</v>
      </c>
      <c r="L339" s="56">
        <v>69</v>
      </c>
      <c r="M339" s="57">
        <v>69</v>
      </c>
      <c r="N339" s="58">
        <v>129690.59999999999</v>
      </c>
      <c r="O339" s="1">
        <f t="shared" si="19"/>
        <v>129690.59999999999</v>
      </c>
      <c r="P339" s="1">
        <f t="shared" si="20"/>
        <v>131840.16795580109</v>
      </c>
      <c r="R339" s="1">
        <f>IFERROR(VLOOKUP(A339,#REF!,19,FALSE),0)</f>
        <v>0</v>
      </c>
      <c r="S339" s="66">
        <f t="shared" si="21"/>
        <v>131840.16795580109</v>
      </c>
    </row>
    <row r="340" spans="1:19" hidden="1" x14ac:dyDescent="0.25">
      <c r="A340" s="51">
        <v>7236</v>
      </c>
      <c r="B340" s="52" t="s">
        <v>657</v>
      </c>
      <c r="C340" s="53">
        <v>45398</v>
      </c>
      <c r="D340" s="54">
        <v>0</v>
      </c>
      <c r="E340" s="60">
        <v>0</v>
      </c>
      <c r="F340" s="60">
        <v>0</v>
      </c>
      <c r="G340" s="60">
        <v>0</v>
      </c>
      <c r="H340" s="55">
        <v>337614.9</v>
      </c>
      <c r="I340" s="55">
        <v>810285.4</v>
      </c>
      <c r="J340" s="55">
        <v>401193.7</v>
      </c>
      <c r="K340" s="56">
        <v>810285.4</v>
      </c>
      <c r="L340" s="56">
        <v>76</v>
      </c>
      <c r="M340" s="57">
        <v>76</v>
      </c>
      <c r="N340" s="58">
        <v>167341.55000000002</v>
      </c>
      <c r="O340" s="1">
        <f t="shared" si="19"/>
        <v>167341.55000000002</v>
      </c>
      <c r="P340" s="1">
        <f t="shared" si="20"/>
        <v>170115.16685082874</v>
      </c>
      <c r="R340" s="1">
        <f>IFERROR(VLOOKUP(A340,#REF!,19,FALSE),0)</f>
        <v>0</v>
      </c>
      <c r="S340" s="66">
        <f t="shared" si="21"/>
        <v>170115.16685082874</v>
      </c>
    </row>
    <row r="341" spans="1:19" hidden="1" x14ac:dyDescent="0.25">
      <c r="A341" s="51">
        <v>7238</v>
      </c>
      <c r="B341" s="52" t="s">
        <v>658</v>
      </c>
      <c r="C341" s="53">
        <v>45400</v>
      </c>
      <c r="D341" s="54">
        <v>0</v>
      </c>
      <c r="E341" s="59"/>
      <c r="F341" s="59"/>
      <c r="G341" s="59"/>
      <c r="H341" s="55">
        <v>285968.2</v>
      </c>
      <c r="I341" s="55">
        <v>823501.59000000008</v>
      </c>
      <c r="J341" s="55">
        <v>241647.86</v>
      </c>
      <c r="K341" s="56">
        <v>823501.59000000008</v>
      </c>
      <c r="L341" s="56">
        <v>74</v>
      </c>
      <c r="M341" s="57">
        <v>74</v>
      </c>
      <c r="N341" s="58">
        <v>165595.42842391308</v>
      </c>
      <c r="O341" s="1">
        <f t="shared" si="19"/>
        <v>165595.42842391308</v>
      </c>
      <c r="P341" s="1">
        <f t="shared" si="20"/>
        <v>168340.1040331492</v>
      </c>
      <c r="R341" s="1">
        <f>IFERROR(VLOOKUP(A341,#REF!,19,FALSE),0)</f>
        <v>0</v>
      </c>
      <c r="S341" s="66">
        <f t="shared" si="21"/>
        <v>168340.1040331492</v>
      </c>
    </row>
    <row r="342" spans="1:19" hidden="1" x14ac:dyDescent="0.25">
      <c r="A342" s="51">
        <v>7239</v>
      </c>
      <c r="B342" s="52" t="s">
        <v>659</v>
      </c>
      <c r="C342" s="53">
        <v>45405</v>
      </c>
      <c r="D342" s="54">
        <v>0</v>
      </c>
      <c r="E342" s="59"/>
      <c r="F342" s="59"/>
      <c r="G342" s="59"/>
      <c r="H342" s="55">
        <v>24000</v>
      </c>
      <c r="I342" s="55">
        <v>90000</v>
      </c>
      <c r="J342" s="55">
        <v>0</v>
      </c>
      <c r="K342" s="56">
        <v>90000</v>
      </c>
      <c r="L342" s="56">
        <v>69</v>
      </c>
      <c r="M342" s="57">
        <v>69</v>
      </c>
      <c r="N342" s="58">
        <v>16875</v>
      </c>
      <c r="O342" s="1">
        <f t="shared" si="19"/>
        <v>16875</v>
      </c>
      <c r="P342" s="1">
        <f t="shared" si="20"/>
        <v>17154.696132596684</v>
      </c>
      <c r="R342" s="1">
        <f>IFERROR(VLOOKUP(A342,#REF!,19,FALSE),0)</f>
        <v>0</v>
      </c>
      <c r="S342" s="66">
        <f t="shared" si="21"/>
        <v>17154.696132596684</v>
      </c>
    </row>
    <row r="343" spans="1:19" hidden="1" x14ac:dyDescent="0.25">
      <c r="A343" s="51">
        <v>7240</v>
      </c>
      <c r="B343" s="52" t="s">
        <v>660</v>
      </c>
      <c r="C343" s="53">
        <v>45400</v>
      </c>
      <c r="D343" s="54">
        <v>0</v>
      </c>
      <c r="E343" s="59"/>
      <c r="F343" s="59"/>
      <c r="G343" s="59"/>
      <c r="H343" s="55">
        <v>347290.15</v>
      </c>
      <c r="I343" s="55">
        <v>1033652.03</v>
      </c>
      <c r="J343" s="55">
        <v>562128.47</v>
      </c>
      <c r="K343" s="56">
        <v>1033652.03</v>
      </c>
      <c r="L343" s="56">
        <v>74</v>
      </c>
      <c r="M343" s="57">
        <v>74</v>
      </c>
      <c r="N343" s="58">
        <v>207853.94081521741</v>
      </c>
      <c r="O343" s="1">
        <f t="shared" si="19"/>
        <v>207853.94081521741</v>
      </c>
      <c r="P343" s="1">
        <f t="shared" si="20"/>
        <v>211299.03375690608</v>
      </c>
      <c r="R343" s="1">
        <f>IFERROR(VLOOKUP(A343,#REF!,19,FALSE),0)</f>
        <v>0</v>
      </c>
      <c r="S343" s="66">
        <f t="shared" si="21"/>
        <v>211299.03375690608</v>
      </c>
    </row>
    <row r="344" spans="1:19" hidden="1" x14ac:dyDescent="0.25">
      <c r="A344" s="51">
        <v>7241</v>
      </c>
      <c r="B344" s="52" t="s">
        <v>661</v>
      </c>
      <c r="C344" s="53">
        <v>45400</v>
      </c>
      <c r="D344" s="54">
        <v>0</v>
      </c>
      <c r="E344" s="59"/>
      <c r="F344" s="59"/>
      <c r="G344" s="59"/>
      <c r="H344" s="55">
        <v>285968.2</v>
      </c>
      <c r="I344" s="55">
        <v>823501.59000000008</v>
      </c>
      <c r="J344" s="55">
        <v>390076.06</v>
      </c>
      <c r="K344" s="56">
        <v>823501.59000000008</v>
      </c>
      <c r="L344" s="56">
        <v>74</v>
      </c>
      <c r="M344" s="57">
        <v>74</v>
      </c>
      <c r="N344" s="58">
        <v>165595.42842391308</v>
      </c>
      <c r="O344" s="1">
        <f t="shared" si="19"/>
        <v>165595.42842391308</v>
      </c>
      <c r="P344" s="1">
        <f t="shared" si="20"/>
        <v>168340.1040331492</v>
      </c>
      <c r="R344" s="1">
        <f>IFERROR(VLOOKUP(A344,#REF!,19,FALSE),0)</f>
        <v>0</v>
      </c>
      <c r="S344" s="66">
        <f t="shared" si="21"/>
        <v>168340.1040331492</v>
      </c>
    </row>
    <row r="345" spans="1:19" hidden="1" x14ac:dyDescent="0.25">
      <c r="A345" s="51">
        <v>7242</v>
      </c>
      <c r="B345" s="52" t="s">
        <v>662</v>
      </c>
      <c r="C345" s="53">
        <v>45400</v>
      </c>
      <c r="D345" s="54">
        <v>0</v>
      </c>
      <c r="E345" s="59"/>
      <c r="F345" s="59"/>
      <c r="G345" s="59"/>
      <c r="H345" s="55">
        <v>278706.70999999996</v>
      </c>
      <c r="I345" s="55">
        <v>897116.22</v>
      </c>
      <c r="J345" s="55">
        <v>270817.18</v>
      </c>
      <c r="K345" s="56">
        <v>897116.22</v>
      </c>
      <c r="L345" s="56">
        <v>74</v>
      </c>
      <c r="M345" s="57">
        <v>74</v>
      </c>
      <c r="N345" s="58">
        <v>180398.37032608697</v>
      </c>
      <c r="O345" s="1">
        <f t="shared" si="19"/>
        <v>180398.37032608697</v>
      </c>
      <c r="P345" s="1">
        <f t="shared" si="20"/>
        <v>183388.39856353591</v>
      </c>
      <c r="R345" s="1">
        <f>IFERROR(VLOOKUP(A345,#REF!,19,FALSE),0)</f>
        <v>0</v>
      </c>
      <c r="S345" s="66">
        <f t="shared" si="21"/>
        <v>183388.39856353591</v>
      </c>
    </row>
    <row r="346" spans="1:19" hidden="1" x14ac:dyDescent="0.25">
      <c r="A346" s="51">
        <v>7243</v>
      </c>
      <c r="B346" s="52" t="s">
        <v>663</v>
      </c>
      <c r="C346" s="53">
        <v>45400</v>
      </c>
      <c r="D346" s="54">
        <v>0</v>
      </c>
      <c r="E346" s="59"/>
      <c r="F346" s="59"/>
      <c r="G346" s="59"/>
      <c r="H346" s="55">
        <v>285968.2</v>
      </c>
      <c r="I346" s="55">
        <v>796982.74</v>
      </c>
      <c r="J346" s="55">
        <v>253967.71000000002</v>
      </c>
      <c r="K346" s="56">
        <v>796982.74</v>
      </c>
      <c r="L346" s="56">
        <v>74</v>
      </c>
      <c r="M346" s="57">
        <v>74</v>
      </c>
      <c r="N346" s="58">
        <v>160262.83358695652</v>
      </c>
      <c r="O346" s="1">
        <f t="shared" si="19"/>
        <v>160262.83358695652</v>
      </c>
      <c r="P346" s="1">
        <f t="shared" si="20"/>
        <v>162919.12364640881</v>
      </c>
      <c r="R346" s="1">
        <f>IFERROR(VLOOKUP(A346,#REF!,19,FALSE),0)</f>
        <v>0</v>
      </c>
      <c r="S346" s="66">
        <f t="shared" si="21"/>
        <v>162919.12364640881</v>
      </c>
    </row>
    <row r="347" spans="1:19" hidden="1" x14ac:dyDescent="0.25">
      <c r="A347" s="51">
        <v>7244</v>
      </c>
      <c r="B347" s="52" t="s">
        <v>664</v>
      </c>
      <c r="C347" s="53">
        <v>45400</v>
      </c>
      <c r="D347" s="54">
        <v>0</v>
      </c>
      <c r="E347" s="60">
        <v>0</v>
      </c>
      <c r="F347" s="60">
        <v>0</v>
      </c>
      <c r="G347" s="60">
        <v>0</v>
      </c>
      <c r="H347" s="55">
        <v>285968.2</v>
      </c>
      <c r="I347" s="55">
        <v>790067.58000000007</v>
      </c>
      <c r="J347" s="55">
        <v>236082.66</v>
      </c>
      <c r="K347" s="56">
        <v>790067.58000000007</v>
      </c>
      <c r="L347" s="56">
        <v>74</v>
      </c>
      <c r="M347" s="57">
        <v>74</v>
      </c>
      <c r="N347" s="58">
        <v>158872.28510869565</v>
      </c>
      <c r="O347" s="1">
        <f t="shared" si="19"/>
        <v>158872.28510869565</v>
      </c>
      <c r="P347" s="1">
        <f t="shared" si="20"/>
        <v>161505.52740331495</v>
      </c>
      <c r="R347" s="1">
        <f>IFERROR(VLOOKUP(A347,#REF!,19,FALSE),0)</f>
        <v>0</v>
      </c>
      <c r="S347" s="66">
        <f t="shared" si="21"/>
        <v>161505.52740331495</v>
      </c>
    </row>
    <row r="348" spans="1:19" hidden="1" x14ac:dyDescent="0.25">
      <c r="A348" s="51">
        <v>7245</v>
      </c>
      <c r="B348" s="52" t="s">
        <v>730</v>
      </c>
      <c r="C348" s="53">
        <v>45401</v>
      </c>
      <c r="D348" s="54">
        <v>0</v>
      </c>
      <c r="E348" s="60">
        <v>0</v>
      </c>
      <c r="F348" s="60">
        <v>0</v>
      </c>
      <c r="G348" s="60">
        <v>0</v>
      </c>
      <c r="H348" s="55">
        <v>519627.81</v>
      </c>
      <c r="I348" s="55">
        <v>1258272.42</v>
      </c>
      <c r="J348" s="55">
        <v>548158.73</v>
      </c>
      <c r="K348" s="56">
        <v>1258272.42</v>
      </c>
      <c r="L348" s="56">
        <v>73</v>
      </c>
      <c r="M348" s="57">
        <v>73</v>
      </c>
      <c r="N348" s="58">
        <v>249602.95288043478</v>
      </c>
      <c r="O348" s="1">
        <f t="shared" si="19"/>
        <v>249602.95288043478</v>
      </c>
      <c r="P348" s="1">
        <f t="shared" si="20"/>
        <v>253740.01839779003</v>
      </c>
      <c r="R348" s="1">
        <f>IFERROR(VLOOKUP(A348,#REF!,19,FALSE),0)</f>
        <v>0</v>
      </c>
      <c r="S348" s="66">
        <f t="shared" si="21"/>
        <v>253740.01839779003</v>
      </c>
    </row>
    <row r="349" spans="1:19" hidden="1" x14ac:dyDescent="0.25">
      <c r="A349" s="51">
        <v>7246</v>
      </c>
      <c r="B349" s="52" t="s">
        <v>665</v>
      </c>
      <c r="C349" s="53">
        <v>45400</v>
      </c>
      <c r="D349" s="54">
        <v>0</v>
      </c>
      <c r="E349" s="59"/>
      <c r="F349" s="59"/>
      <c r="G349" s="59"/>
      <c r="H349" s="55">
        <v>311514.40000000002</v>
      </c>
      <c r="I349" s="55">
        <v>897116.22</v>
      </c>
      <c r="J349" s="55">
        <v>424935.47000000003</v>
      </c>
      <c r="K349" s="56">
        <v>897116.22</v>
      </c>
      <c r="L349" s="56">
        <v>74</v>
      </c>
      <c r="M349" s="57">
        <v>74</v>
      </c>
      <c r="N349" s="58">
        <v>180398.37032608697</v>
      </c>
      <c r="O349" s="1">
        <f t="shared" si="19"/>
        <v>180398.37032608697</v>
      </c>
      <c r="P349" s="1">
        <f t="shared" si="20"/>
        <v>183388.39856353591</v>
      </c>
      <c r="R349" s="1">
        <f>IFERROR(VLOOKUP(A349,#REF!,19,FALSE),0)</f>
        <v>0</v>
      </c>
      <c r="S349" s="66">
        <f t="shared" si="21"/>
        <v>183388.39856353591</v>
      </c>
    </row>
    <row r="350" spans="1:19" hidden="1" x14ac:dyDescent="0.25">
      <c r="A350" s="51">
        <v>7247</v>
      </c>
      <c r="B350" s="52" t="s">
        <v>666</v>
      </c>
      <c r="C350" s="53">
        <v>45400</v>
      </c>
      <c r="D350" s="54">
        <v>0</v>
      </c>
      <c r="E350" s="60">
        <v>0</v>
      </c>
      <c r="F350" s="60">
        <v>0</v>
      </c>
      <c r="G350" s="60">
        <v>0</v>
      </c>
      <c r="H350" s="55">
        <v>285968.2</v>
      </c>
      <c r="I350" s="55">
        <v>706386.37</v>
      </c>
      <c r="J350" s="55">
        <v>189581.53</v>
      </c>
      <c r="K350" s="56">
        <v>706386.37</v>
      </c>
      <c r="L350" s="56">
        <v>74</v>
      </c>
      <c r="M350" s="57">
        <v>74</v>
      </c>
      <c r="N350" s="58">
        <v>142045.08527173914</v>
      </c>
      <c r="O350" s="1">
        <f t="shared" si="19"/>
        <v>142045.08527173914</v>
      </c>
      <c r="P350" s="1">
        <f t="shared" si="20"/>
        <v>144399.42370165748</v>
      </c>
      <c r="R350" s="1">
        <f>IFERROR(VLOOKUP(A350,#REF!,19,FALSE),0)</f>
        <v>0</v>
      </c>
      <c r="S350" s="66">
        <f t="shared" si="21"/>
        <v>144399.42370165748</v>
      </c>
    </row>
    <row r="351" spans="1:19" hidden="1" x14ac:dyDescent="0.25">
      <c r="A351" s="51">
        <v>7249</v>
      </c>
      <c r="B351" s="52" t="s">
        <v>667</v>
      </c>
      <c r="C351" s="53">
        <v>45404</v>
      </c>
      <c r="D351" s="54">
        <v>0</v>
      </c>
      <c r="E351" s="59"/>
      <c r="F351" s="59"/>
      <c r="G351" s="59"/>
      <c r="H351" s="55">
        <v>160225.89000000001</v>
      </c>
      <c r="I351" s="55">
        <v>2170211.16</v>
      </c>
      <c r="J351" s="55">
        <v>1116272.97</v>
      </c>
      <c r="K351" s="56">
        <v>2170211.16</v>
      </c>
      <c r="L351" s="56">
        <v>70</v>
      </c>
      <c r="M351" s="57">
        <v>70</v>
      </c>
      <c r="N351" s="58">
        <v>412811.90543478262</v>
      </c>
      <c r="O351" s="1">
        <f t="shared" si="19"/>
        <v>412811.90543478262</v>
      </c>
      <c r="P351" s="1">
        <f t="shared" si="20"/>
        <v>419654.09171270719</v>
      </c>
      <c r="R351" s="1">
        <f>IFERROR(VLOOKUP(A351,#REF!,19,FALSE),0)</f>
        <v>0</v>
      </c>
      <c r="S351" s="66">
        <f t="shared" si="21"/>
        <v>419654.09171270719</v>
      </c>
    </row>
    <row r="352" spans="1:19" hidden="1" x14ac:dyDescent="0.25">
      <c r="A352" s="51">
        <v>7250</v>
      </c>
      <c r="B352" s="52" t="s">
        <v>668</v>
      </c>
      <c r="C352" s="53">
        <v>45405</v>
      </c>
      <c r="D352" s="54">
        <v>0</v>
      </c>
      <c r="E352" s="59"/>
      <c r="F352" s="59"/>
      <c r="G352" s="59"/>
      <c r="H352" s="55">
        <v>107827.2</v>
      </c>
      <c r="I352" s="55">
        <v>1683867.45</v>
      </c>
      <c r="J352" s="55">
        <v>802727.25</v>
      </c>
      <c r="K352" s="56">
        <v>1683867.45</v>
      </c>
      <c r="L352" s="56">
        <v>69</v>
      </c>
      <c r="M352" s="57">
        <v>69</v>
      </c>
      <c r="N352" s="58">
        <v>315725.14687499998</v>
      </c>
      <c r="O352" s="1">
        <f t="shared" si="19"/>
        <v>315725.14687499998</v>
      </c>
      <c r="P352" s="1">
        <f t="shared" si="20"/>
        <v>320958.16035911604</v>
      </c>
      <c r="R352" s="1">
        <f>IFERROR(VLOOKUP(A352,#REF!,19,FALSE),0)</f>
        <v>0</v>
      </c>
      <c r="S352" s="66">
        <f t="shared" si="21"/>
        <v>320958.16035911604</v>
      </c>
    </row>
    <row r="353" spans="1:19" hidden="1" x14ac:dyDescent="0.25">
      <c r="A353" s="51">
        <v>7251</v>
      </c>
      <c r="B353" s="52" t="s">
        <v>669</v>
      </c>
      <c r="C353" s="53">
        <v>45405</v>
      </c>
      <c r="D353" s="54">
        <v>0</v>
      </c>
      <c r="E353" s="59"/>
      <c r="F353" s="59"/>
      <c r="G353" s="59"/>
      <c r="H353" s="55">
        <v>94348.800000000003</v>
      </c>
      <c r="I353" s="55">
        <v>1469379.15</v>
      </c>
      <c r="J353" s="55">
        <v>863623.8</v>
      </c>
      <c r="K353" s="56">
        <v>1469379.15</v>
      </c>
      <c r="L353" s="56">
        <v>69</v>
      </c>
      <c r="M353" s="57">
        <v>69</v>
      </c>
      <c r="N353" s="58">
        <v>275508.59062499995</v>
      </c>
      <c r="O353" s="1">
        <f t="shared" si="19"/>
        <v>275508.59062499995</v>
      </c>
      <c r="P353" s="1">
        <f t="shared" si="20"/>
        <v>280075.03135359118</v>
      </c>
      <c r="R353" s="1">
        <f>IFERROR(VLOOKUP(A353,#REF!,19,FALSE),0)</f>
        <v>0</v>
      </c>
      <c r="S353" s="66">
        <f t="shared" si="21"/>
        <v>280075.03135359118</v>
      </c>
    </row>
    <row r="354" spans="1:19" hidden="1" x14ac:dyDescent="0.25">
      <c r="A354" s="51">
        <v>7252</v>
      </c>
      <c r="B354" s="52" t="s">
        <v>670</v>
      </c>
      <c r="C354" s="53">
        <v>45405</v>
      </c>
      <c r="D354" s="54">
        <v>0</v>
      </c>
      <c r="E354" s="59"/>
      <c r="F354" s="59"/>
      <c r="G354" s="59"/>
      <c r="H354" s="55">
        <v>107827.2</v>
      </c>
      <c r="I354" s="55">
        <v>1788617.55</v>
      </c>
      <c r="J354" s="55">
        <v>769510.95</v>
      </c>
      <c r="K354" s="56">
        <v>1788617.55</v>
      </c>
      <c r="L354" s="56">
        <v>69</v>
      </c>
      <c r="M354" s="57">
        <v>69</v>
      </c>
      <c r="N354" s="58">
        <v>335365.79062500002</v>
      </c>
      <c r="O354" s="1">
        <f t="shared" si="19"/>
        <v>335365.79062500002</v>
      </c>
      <c r="P354" s="1">
        <f t="shared" si="20"/>
        <v>340924.33964088396</v>
      </c>
      <c r="R354" s="1">
        <f>IFERROR(VLOOKUP(A354,#REF!,19,FALSE),0)</f>
        <v>0</v>
      </c>
      <c r="S354" s="66">
        <f t="shared" si="21"/>
        <v>340924.33964088396</v>
      </c>
    </row>
    <row r="355" spans="1:19" hidden="1" x14ac:dyDescent="0.25">
      <c r="A355" s="51">
        <v>7253</v>
      </c>
      <c r="B355" s="52" t="s">
        <v>671</v>
      </c>
      <c r="C355" s="53">
        <v>45405</v>
      </c>
      <c r="D355" s="54">
        <v>0</v>
      </c>
      <c r="E355" s="59"/>
      <c r="F355" s="59"/>
      <c r="G355" s="59"/>
      <c r="H355" s="55">
        <v>146415.35999999999</v>
      </c>
      <c r="I355" s="55">
        <v>2253795.96</v>
      </c>
      <c r="J355" s="55">
        <v>1345192.16</v>
      </c>
      <c r="K355" s="56">
        <v>2253795.96</v>
      </c>
      <c r="L355" s="56">
        <v>69</v>
      </c>
      <c r="M355" s="57">
        <v>69</v>
      </c>
      <c r="N355" s="58">
        <v>422586.74249999993</v>
      </c>
      <c r="O355" s="1">
        <f t="shared" si="19"/>
        <v>422586.74249999993</v>
      </c>
      <c r="P355" s="1">
        <f t="shared" si="20"/>
        <v>429590.9426519337</v>
      </c>
      <c r="R355" s="1">
        <f>IFERROR(VLOOKUP(A355,#REF!,19,FALSE),0)</f>
        <v>0</v>
      </c>
      <c r="S355" s="66">
        <f t="shared" si="21"/>
        <v>429590.9426519337</v>
      </c>
    </row>
    <row r="356" spans="1:19" hidden="1" x14ac:dyDescent="0.25">
      <c r="A356" s="51">
        <v>7254</v>
      </c>
      <c r="B356" s="52" t="s">
        <v>672</v>
      </c>
      <c r="C356" s="53">
        <v>45405</v>
      </c>
      <c r="D356" s="54">
        <v>0</v>
      </c>
      <c r="E356" s="59"/>
      <c r="F356" s="59"/>
      <c r="G356" s="59"/>
      <c r="H356" s="55">
        <v>146415.35999999999</v>
      </c>
      <c r="I356" s="55">
        <v>2240392.44</v>
      </c>
      <c r="J356" s="55">
        <v>1345192.16</v>
      </c>
      <c r="K356" s="56">
        <v>2240392.44</v>
      </c>
      <c r="L356" s="56">
        <v>69</v>
      </c>
      <c r="M356" s="57">
        <v>69</v>
      </c>
      <c r="N356" s="58">
        <v>420073.58250000002</v>
      </c>
      <c r="O356" s="1">
        <f t="shared" si="19"/>
        <v>420073.58250000002</v>
      </c>
      <c r="P356" s="1">
        <f t="shared" si="20"/>
        <v>427036.12806629832</v>
      </c>
      <c r="R356" s="1">
        <f>IFERROR(VLOOKUP(A356,#REF!,19,FALSE),0)</f>
        <v>0</v>
      </c>
      <c r="S356" s="66">
        <f t="shared" si="21"/>
        <v>427036.12806629832</v>
      </c>
    </row>
    <row r="357" spans="1:19" hidden="1" x14ac:dyDescent="0.25">
      <c r="A357" s="51">
        <v>7255</v>
      </c>
      <c r="B357" s="52" t="s">
        <v>740</v>
      </c>
      <c r="C357" s="53">
        <v>45418</v>
      </c>
      <c r="D357" s="54">
        <v>0</v>
      </c>
      <c r="E357" s="59"/>
      <c r="F357" s="59"/>
      <c r="G357" s="59"/>
      <c r="H357" s="59"/>
      <c r="I357" s="55">
        <v>600618.4</v>
      </c>
      <c r="J357" s="55">
        <v>342667.3</v>
      </c>
      <c r="K357" s="56">
        <v>600618.4</v>
      </c>
      <c r="L357" s="56">
        <v>56</v>
      </c>
      <c r="M357" s="57">
        <v>56</v>
      </c>
      <c r="N357" s="58">
        <v>91398.452173913043</v>
      </c>
      <c r="O357" s="1">
        <f t="shared" si="19"/>
        <v>91398.452173913043</v>
      </c>
      <c r="P357" s="1">
        <f t="shared" si="20"/>
        <v>92913.343646408845</v>
      </c>
      <c r="R357" s="1">
        <f>IFERROR(VLOOKUP(A357,#REF!,19,FALSE),0)</f>
        <v>0</v>
      </c>
      <c r="S357" s="66">
        <f t="shared" si="21"/>
        <v>92913.343646408845</v>
      </c>
    </row>
    <row r="358" spans="1:19" hidden="1" x14ac:dyDescent="0.25">
      <c r="A358" s="51">
        <v>7256</v>
      </c>
      <c r="B358" s="52" t="s">
        <v>741</v>
      </c>
      <c r="C358" s="53">
        <v>45414</v>
      </c>
      <c r="D358" s="54">
        <v>0</v>
      </c>
      <c r="E358" s="59"/>
      <c r="F358" s="59"/>
      <c r="G358" s="59"/>
      <c r="H358" s="59"/>
      <c r="I358" s="55">
        <v>2140784.58</v>
      </c>
      <c r="J358" s="55">
        <v>487528.86</v>
      </c>
      <c r="K358" s="56">
        <v>2140784.58</v>
      </c>
      <c r="L358" s="56">
        <v>60</v>
      </c>
      <c r="M358" s="57">
        <v>60</v>
      </c>
      <c r="N358" s="58">
        <v>349040.96413043479</v>
      </c>
      <c r="O358" s="1">
        <f t="shared" si="19"/>
        <v>349040.96413043479</v>
      </c>
      <c r="P358" s="1">
        <f t="shared" si="20"/>
        <v>354826.17348066304</v>
      </c>
      <c r="R358" s="1">
        <f>IFERROR(VLOOKUP(A358,#REF!,19,FALSE),0)</f>
        <v>0</v>
      </c>
      <c r="S358" s="66">
        <f t="shared" si="21"/>
        <v>354826.17348066304</v>
      </c>
    </row>
    <row r="359" spans="1:19" hidden="1" x14ac:dyDescent="0.25">
      <c r="A359" s="51">
        <v>7257</v>
      </c>
      <c r="B359" s="52" t="s">
        <v>743</v>
      </c>
      <c r="C359" s="53">
        <v>45425</v>
      </c>
      <c r="D359" s="54">
        <v>0</v>
      </c>
      <c r="E359" s="59"/>
      <c r="F359" s="59"/>
      <c r="G359" s="59"/>
      <c r="H359" s="59"/>
      <c r="I359" s="55">
        <v>508474.2</v>
      </c>
      <c r="J359" s="55">
        <v>352237.6</v>
      </c>
      <c r="K359" s="56">
        <v>508474.2</v>
      </c>
      <c r="L359" s="56">
        <v>49</v>
      </c>
      <c r="M359" s="57">
        <v>49</v>
      </c>
      <c r="N359" s="58">
        <v>67704.445108695654</v>
      </c>
      <c r="O359" s="1">
        <f t="shared" si="19"/>
        <v>67704.445108695654</v>
      </c>
      <c r="P359" s="1">
        <f t="shared" si="20"/>
        <v>68826.618232044202</v>
      </c>
      <c r="R359" s="1">
        <f>IFERROR(VLOOKUP(A359,#REF!,19,FALSE),0)</f>
        <v>0</v>
      </c>
      <c r="S359" s="66">
        <f t="shared" si="21"/>
        <v>68826.618232044202</v>
      </c>
    </row>
    <row r="360" spans="1:19" hidden="1" x14ac:dyDescent="0.25">
      <c r="A360" s="51">
        <v>7259</v>
      </c>
      <c r="B360" s="52" t="s">
        <v>745</v>
      </c>
      <c r="C360" s="53">
        <v>45422</v>
      </c>
      <c r="D360" s="54">
        <v>0</v>
      </c>
      <c r="E360" s="59"/>
      <c r="F360" s="59"/>
      <c r="G360" s="59"/>
      <c r="H360" s="59"/>
      <c r="I360" s="55">
        <v>574634.1</v>
      </c>
      <c r="J360" s="55">
        <v>379948.6</v>
      </c>
      <c r="K360" s="56">
        <v>574634.1</v>
      </c>
      <c r="L360" s="56">
        <v>52</v>
      </c>
      <c r="M360" s="57">
        <v>52</v>
      </c>
      <c r="N360" s="58">
        <v>81198.296739130426</v>
      </c>
      <c r="O360" s="1">
        <f t="shared" si="19"/>
        <v>81198.296739130426</v>
      </c>
      <c r="P360" s="1">
        <f t="shared" si="20"/>
        <v>82544.124861878445</v>
      </c>
      <c r="R360" s="1">
        <f>IFERROR(VLOOKUP(A360,#REF!,19,FALSE),0)</f>
        <v>0</v>
      </c>
      <c r="S360" s="66">
        <f t="shared" si="21"/>
        <v>82544.124861878445</v>
      </c>
    </row>
    <row r="361" spans="1:19" hidden="1" x14ac:dyDescent="0.25">
      <c r="A361" s="51">
        <v>7260</v>
      </c>
      <c r="B361" s="52" t="s">
        <v>747</v>
      </c>
      <c r="C361" s="53">
        <v>45418</v>
      </c>
      <c r="D361" s="54">
        <v>0</v>
      </c>
      <c r="E361" s="59"/>
      <c r="F361" s="59"/>
      <c r="G361" s="59"/>
      <c r="H361" s="59"/>
      <c r="I361" s="55">
        <v>701938.72</v>
      </c>
      <c r="J361" s="55">
        <v>390076.06</v>
      </c>
      <c r="K361" s="56">
        <v>701938.72</v>
      </c>
      <c r="L361" s="56">
        <v>56</v>
      </c>
      <c r="M361" s="57">
        <v>56</v>
      </c>
      <c r="N361" s="58">
        <v>106816.76173913044</v>
      </c>
      <c r="O361" s="1">
        <f t="shared" si="19"/>
        <v>106816.76173913044</v>
      </c>
      <c r="P361" s="1">
        <f t="shared" si="20"/>
        <v>108587.20530386739</v>
      </c>
      <c r="R361" s="1">
        <f>IFERROR(VLOOKUP(A361,#REF!,19,FALSE),0)</f>
        <v>0</v>
      </c>
      <c r="S361" s="66">
        <f t="shared" si="21"/>
        <v>108587.20530386739</v>
      </c>
    </row>
    <row r="362" spans="1:19" hidden="1" x14ac:dyDescent="0.25">
      <c r="A362" s="51">
        <v>7261</v>
      </c>
      <c r="B362" s="52" t="s">
        <v>749</v>
      </c>
      <c r="C362" s="53">
        <v>45422</v>
      </c>
      <c r="D362" s="54">
        <v>0</v>
      </c>
      <c r="E362" s="59"/>
      <c r="F362" s="59"/>
      <c r="G362" s="60">
        <v>0</v>
      </c>
      <c r="H362" s="59">
        <v>0</v>
      </c>
      <c r="I362" s="55">
        <v>630493.5</v>
      </c>
      <c r="J362" s="55">
        <v>413327.2</v>
      </c>
      <c r="K362" s="56">
        <v>630493.5</v>
      </c>
      <c r="L362" s="56">
        <v>52</v>
      </c>
      <c r="M362" s="57">
        <v>52</v>
      </c>
      <c r="N362" s="58">
        <v>89091.472826086945</v>
      </c>
      <c r="O362" s="1">
        <f t="shared" si="19"/>
        <v>89091.472826086945</v>
      </c>
      <c r="P362" s="1">
        <f t="shared" si="20"/>
        <v>90568.127071823197</v>
      </c>
      <c r="R362" s="1">
        <f>IFERROR(VLOOKUP(A362,#REF!,19,FALSE),0)</f>
        <v>0</v>
      </c>
      <c r="S362" s="66">
        <f t="shared" si="21"/>
        <v>90568.127071823197</v>
      </c>
    </row>
    <row r="363" spans="1:19" hidden="1" x14ac:dyDescent="0.25">
      <c r="A363" s="51">
        <v>7262</v>
      </c>
      <c r="B363" s="52" t="s">
        <v>751</v>
      </c>
      <c r="C363" s="53">
        <v>45420</v>
      </c>
      <c r="D363" s="54">
        <v>0</v>
      </c>
      <c r="E363" s="59"/>
      <c r="F363" s="59"/>
      <c r="G363" s="59"/>
      <c r="H363" s="59"/>
      <c r="I363" s="55">
        <v>591172.68999999994</v>
      </c>
      <c r="J363" s="55">
        <v>387670.73</v>
      </c>
      <c r="K363" s="56">
        <v>591172.68999999994</v>
      </c>
      <c r="L363" s="56">
        <v>54</v>
      </c>
      <c r="M363" s="57">
        <v>54</v>
      </c>
      <c r="N363" s="58">
        <v>86748.166467391304</v>
      </c>
      <c r="O363" s="1">
        <f t="shared" si="19"/>
        <v>86748.166467391304</v>
      </c>
      <c r="P363" s="1">
        <f t="shared" si="20"/>
        <v>88185.981381215461</v>
      </c>
      <c r="R363" s="1">
        <f>IFERROR(VLOOKUP(A363,#REF!,19,FALSE),0)</f>
        <v>0</v>
      </c>
      <c r="S363" s="66">
        <f t="shared" si="21"/>
        <v>88185.981381215461</v>
      </c>
    </row>
    <row r="364" spans="1:19" hidden="1" x14ac:dyDescent="0.25">
      <c r="A364" s="51">
        <v>7263</v>
      </c>
      <c r="B364" s="52" t="s">
        <v>753</v>
      </c>
      <c r="C364" s="53">
        <v>45419</v>
      </c>
      <c r="D364" s="54">
        <v>0</v>
      </c>
      <c r="E364" s="59"/>
      <c r="F364" s="59"/>
      <c r="G364" s="59"/>
      <c r="H364" s="59"/>
      <c r="I364" s="55">
        <v>553413</v>
      </c>
      <c r="J364" s="55">
        <v>330222.75</v>
      </c>
      <c r="K364" s="56">
        <v>553413</v>
      </c>
      <c r="L364" s="56">
        <v>55</v>
      </c>
      <c r="M364" s="57">
        <v>55</v>
      </c>
      <c r="N364" s="58">
        <v>82711.182065217392</v>
      </c>
      <c r="O364" s="1">
        <f t="shared" si="19"/>
        <v>82711.182065217392</v>
      </c>
      <c r="P364" s="1">
        <f t="shared" si="20"/>
        <v>84082.085635359108</v>
      </c>
      <c r="R364" s="1">
        <f>IFERROR(VLOOKUP(A364,#REF!,19,FALSE),0)</f>
        <v>0</v>
      </c>
      <c r="S364" s="66">
        <f t="shared" si="21"/>
        <v>84082.085635359108</v>
      </c>
    </row>
    <row r="365" spans="1:19" hidden="1" x14ac:dyDescent="0.25">
      <c r="A365" s="51">
        <v>7265</v>
      </c>
      <c r="B365" s="52" t="s">
        <v>757</v>
      </c>
      <c r="C365" s="53">
        <v>45414</v>
      </c>
      <c r="D365" s="54">
        <v>0</v>
      </c>
      <c r="E365" s="59"/>
      <c r="F365" s="59"/>
      <c r="G365" s="59"/>
      <c r="H365" s="59"/>
      <c r="I365" s="55">
        <v>2140784.58</v>
      </c>
      <c r="J365" s="55">
        <v>588396.9</v>
      </c>
      <c r="K365" s="56">
        <v>2140784.58</v>
      </c>
      <c r="L365" s="56">
        <v>60</v>
      </c>
      <c r="M365" s="57">
        <v>60</v>
      </c>
      <c r="N365" s="58">
        <v>349040.96413043479</v>
      </c>
      <c r="O365" s="1">
        <f t="shared" si="19"/>
        <v>349040.96413043479</v>
      </c>
      <c r="P365" s="1">
        <f t="shared" si="20"/>
        <v>354826.17348066304</v>
      </c>
      <c r="R365" s="1">
        <f>IFERROR(VLOOKUP(A365,#REF!,19,FALSE),0)</f>
        <v>0</v>
      </c>
      <c r="S365" s="66">
        <f t="shared" si="21"/>
        <v>354826.17348066304</v>
      </c>
    </row>
    <row r="366" spans="1:19" hidden="1" x14ac:dyDescent="0.25">
      <c r="A366" s="51">
        <v>7266</v>
      </c>
      <c r="B366" s="52" t="s">
        <v>1340</v>
      </c>
      <c r="C366" s="53">
        <v>45419</v>
      </c>
      <c r="D366" s="54">
        <v>0</v>
      </c>
      <c r="E366" s="60">
        <v>0</v>
      </c>
      <c r="F366" s="60">
        <v>0</v>
      </c>
      <c r="G366" s="60">
        <v>0</v>
      </c>
      <c r="H366" s="60">
        <v>0</v>
      </c>
      <c r="I366" s="55">
        <v>262420.40000000002</v>
      </c>
      <c r="J366" s="55">
        <v>320216</v>
      </c>
      <c r="K366" s="56">
        <v>320216</v>
      </c>
      <c r="L366" s="56">
        <v>55</v>
      </c>
      <c r="M366" s="57">
        <v>55</v>
      </c>
      <c r="N366" s="58">
        <v>47858.369565217392</v>
      </c>
      <c r="O366" s="1">
        <f t="shared" si="19"/>
        <v>47858.369565217392</v>
      </c>
      <c r="P366" s="1">
        <f t="shared" si="20"/>
        <v>48651.602209944751</v>
      </c>
      <c r="R366" s="1">
        <f>IFERROR(VLOOKUP(A366,#REF!,19,FALSE),0)</f>
        <v>0</v>
      </c>
      <c r="S366" s="66">
        <f t="shared" si="21"/>
        <v>48651.602209944751</v>
      </c>
    </row>
    <row r="367" spans="1:19" hidden="1" x14ac:dyDescent="0.25">
      <c r="A367" s="51">
        <v>7267</v>
      </c>
      <c r="B367" s="52" t="s">
        <v>759</v>
      </c>
      <c r="C367" s="53">
        <v>45415</v>
      </c>
      <c r="D367" s="54">
        <v>0</v>
      </c>
      <c r="E367" s="59"/>
      <c r="F367" s="59"/>
      <c r="G367" s="59"/>
      <c r="H367" s="59"/>
      <c r="I367" s="55">
        <v>641034.80000000005</v>
      </c>
      <c r="J367" s="55">
        <v>323929.90000000002</v>
      </c>
      <c r="K367" s="56">
        <v>641034.80000000005</v>
      </c>
      <c r="L367" s="56">
        <v>59</v>
      </c>
      <c r="M367" s="57">
        <v>59</v>
      </c>
      <c r="N367" s="58">
        <v>102774.60108695652</v>
      </c>
      <c r="O367" s="1">
        <f t="shared" si="19"/>
        <v>102774.60108695652</v>
      </c>
      <c r="P367" s="1">
        <f t="shared" si="20"/>
        <v>104478.04751381217</v>
      </c>
      <c r="R367" s="1">
        <f>IFERROR(VLOOKUP(A367,#REF!,19,FALSE),0)</f>
        <v>0</v>
      </c>
      <c r="S367" s="66">
        <f t="shared" si="21"/>
        <v>104478.04751381217</v>
      </c>
    </row>
    <row r="368" spans="1:19" hidden="1" x14ac:dyDescent="0.25">
      <c r="A368" s="51">
        <v>7268</v>
      </c>
      <c r="B368" s="52" t="s">
        <v>1341</v>
      </c>
      <c r="C368" s="53">
        <v>45432</v>
      </c>
      <c r="D368" s="54">
        <v>0</v>
      </c>
      <c r="E368" s="59"/>
      <c r="F368" s="59"/>
      <c r="G368" s="59"/>
      <c r="H368" s="60">
        <v>0</v>
      </c>
      <c r="I368" s="55">
        <v>374767.4</v>
      </c>
      <c r="J368" s="55">
        <v>401193.7</v>
      </c>
      <c r="K368" s="56">
        <v>401193.7</v>
      </c>
      <c r="L368" s="56">
        <v>42</v>
      </c>
      <c r="M368" s="57">
        <v>42</v>
      </c>
      <c r="N368" s="58">
        <v>45788.411413043475</v>
      </c>
      <c r="O368" s="1">
        <f t="shared" si="19"/>
        <v>45788.411413043475</v>
      </c>
      <c r="P368" s="1">
        <f t="shared" si="20"/>
        <v>46547.335359116027</v>
      </c>
      <c r="R368" s="1">
        <f>IFERROR(VLOOKUP(A368,#REF!,19,FALSE),0)</f>
        <v>0</v>
      </c>
      <c r="S368" s="66">
        <f t="shared" si="21"/>
        <v>46547.335359116027</v>
      </c>
    </row>
    <row r="369" spans="1:19" hidden="1" x14ac:dyDescent="0.25">
      <c r="A369" s="51">
        <v>7269</v>
      </c>
      <c r="B369" s="52" t="s">
        <v>1343</v>
      </c>
      <c r="C369" s="53">
        <v>45432</v>
      </c>
      <c r="D369" s="54">
        <v>0</v>
      </c>
      <c r="E369" s="59"/>
      <c r="F369" s="59"/>
      <c r="G369" s="59"/>
      <c r="H369" s="59"/>
      <c r="I369" s="55">
        <v>374767.4</v>
      </c>
      <c r="J369" s="55">
        <v>401193.7</v>
      </c>
      <c r="K369" s="56">
        <v>401193.7</v>
      </c>
      <c r="L369" s="56">
        <v>42</v>
      </c>
      <c r="M369" s="57">
        <v>42</v>
      </c>
      <c r="N369" s="58">
        <v>45788.411413043475</v>
      </c>
      <c r="O369" s="1">
        <f t="shared" si="19"/>
        <v>45788.411413043475</v>
      </c>
      <c r="P369" s="1">
        <f t="shared" si="20"/>
        <v>46547.335359116027</v>
      </c>
      <c r="R369" s="1">
        <f>IFERROR(VLOOKUP(A369,#REF!,19,FALSE),0)</f>
        <v>0</v>
      </c>
      <c r="S369" s="66">
        <f t="shared" si="21"/>
        <v>46547.335359116027</v>
      </c>
    </row>
    <row r="370" spans="1:19" hidden="1" x14ac:dyDescent="0.25">
      <c r="A370" s="51">
        <v>7270</v>
      </c>
      <c r="B370" s="52" t="s">
        <v>1344</v>
      </c>
      <c r="C370" s="53">
        <v>45436</v>
      </c>
      <c r="D370" s="54">
        <v>0</v>
      </c>
      <c r="E370" s="60">
        <v>0</v>
      </c>
      <c r="F370" s="60">
        <v>0</v>
      </c>
      <c r="G370" s="60">
        <v>0</v>
      </c>
      <c r="H370" s="60">
        <v>0</v>
      </c>
      <c r="I370" s="55">
        <v>273717.60000000003</v>
      </c>
      <c r="J370" s="55">
        <v>551828.81000000006</v>
      </c>
      <c r="K370" s="56">
        <v>551828.81000000006</v>
      </c>
      <c r="L370" s="56">
        <v>38</v>
      </c>
      <c r="M370" s="57">
        <v>38</v>
      </c>
      <c r="N370" s="58">
        <v>56982.322771739135</v>
      </c>
      <c r="O370" s="1">
        <f t="shared" si="19"/>
        <v>56982.322771739135</v>
      </c>
      <c r="P370" s="1">
        <f t="shared" si="20"/>
        <v>57926.781160220999</v>
      </c>
      <c r="R370" s="1">
        <f>IFERROR(VLOOKUP(A370,#REF!,19,FALSE),0)</f>
        <v>0</v>
      </c>
      <c r="S370" s="66">
        <f t="shared" si="21"/>
        <v>57926.781160220999</v>
      </c>
    </row>
    <row r="371" spans="1:19" hidden="1" x14ac:dyDescent="0.25">
      <c r="A371" s="51">
        <v>7271</v>
      </c>
      <c r="B371" s="52" t="s">
        <v>1346</v>
      </c>
      <c r="C371" s="53">
        <v>45436</v>
      </c>
      <c r="D371" s="54">
        <v>0</v>
      </c>
      <c r="E371" s="59"/>
      <c r="F371" s="59"/>
      <c r="G371" s="59"/>
      <c r="H371" s="59"/>
      <c r="I371" s="55">
        <v>203111.15</v>
      </c>
      <c r="J371" s="55">
        <v>309811.31</v>
      </c>
      <c r="K371" s="56">
        <v>309811.31</v>
      </c>
      <c r="L371" s="56">
        <v>38</v>
      </c>
      <c r="M371" s="57">
        <v>38</v>
      </c>
      <c r="N371" s="58">
        <v>31991.385271739131</v>
      </c>
      <c r="O371" s="1">
        <f t="shared" si="19"/>
        <v>31991.385271739131</v>
      </c>
      <c r="P371" s="1">
        <f t="shared" si="20"/>
        <v>32521.629226519337</v>
      </c>
      <c r="R371" s="1">
        <f>IFERROR(VLOOKUP(A371,#REF!,19,FALSE),0)</f>
        <v>0</v>
      </c>
      <c r="S371" s="66">
        <f t="shared" si="21"/>
        <v>32521.629226519337</v>
      </c>
    </row>
    <row r="372" spans="1:19" hidden="1" x14ac:dyDescent="0.25">
      <c r="A372" s="51">
        <v>7272</v>
      </c>
      <c r="B372" s="52" t="s">
        <v>1347</v>
      </c>
      <c r="C372" s="53">
        <v>45432</v>
      </c>
      <c r="D372" s="54">
        <v>0</v>
      </c>
      <c r="E372" s="59"/>
      <c r="F372" s="59"/>
      <c r="G372" s="59"/>
      <c r="H372" s="59"/>
      <c r="I372" s="55">
        <v>349801.4</v>
      </c>
      <c r="J372" s="55">
        <v>379948.6</v>
      </c>
      <c r="K372" s="56">
        <v>379948.6</v>
      </c>
      <c r="L372" s="56">
        <v>42</v>
      </c>
      <c r="M372" s="57">
        <v>42</v>
      </c>
      <c r="N372" s="58">
        <v>43363.698913043474</v>
      </c>
      <c r="O372" s="1">
        <f t="shared" ref="O372:O394" si="22">+K372/2/184*M372</f>
        <v>43363.698913043474</v>
      </c>
      <c r="P372" s="1">
        <f t="shared" ref="P372:P394" si="23">+K372/2/181*M372</f>
        <v>44082.434254143642</v>
      </c>
      <c r="R372" s="1">
        <f>IFERROR(VLOOKUP(A372,#REF!,19,FALSE),0)</f>
        <v>0</v>
      </c>
      <c r="S372" s="66">
        <f t="shared" si="21"/>
        <v>44082.434254143642</v>
      </c>
    </row>
    <row r="373" spans="1:19" hidden="1" x14ac:dyDescent="0.25">
      <c r="A373" s="51">
        <v>7274</v>
      </c>
      <c r="B373" s="52" t="s">
        <v>1349</v>
      </c>
      <c r="C373" s="53">
        <v>45428</v>
      </c>
      <c r="D373" s="54">
        <v>0</v>
      </c>
      <c r="E373" s="59"/>
      <c r="F373" s="59"/>
      <c r="G373" s="59"/>
      <c r="H373" s="59"/>
      <c r="I373" s="55">
        <v>510579.08</v>
      </c>
      <c r="J373" s="55">
        <v>373528.88</v>
      </c>
      <c r="K373" s="56">
        <v>510579.08</v>
      </c>
      <c r="L373" s="56">
        <v>46</v>
      </c>
      <c r="M373" s="57">
        <v>46</v>
      </c>
      <c r="N373" s="58">
        <v>63822.385000000009</v>
      </c>
      <c r="O373" s="1">
        <f t="shared" si="22"/>
        <v>63822.385000000009</v>
      </c>
      <c r="P373" s="1">
        <f t="shared" si="23"/>
        <v>64880.21458563536</v>
      </c>
      <c r="R373" s="1">
        <f>IFERROR(VLOOKUP(A373,#REF!,19,FALSE),0)</f>
        <v>0</v>
      </c>
      <c r="S373" s="66">
        <f t="shared" si="21"/>
        <v>64880.21458563536</v>
      </c>
    </row>
    <row r="374" spans="1:19" hidden="1" x14ac:dyDescent="0.25">
      <c r="A374" s="51">
        <v>7275</v>
      </c>
      <c r="B374" s="52" t="s">
        <v>1351</v>
      </c>
      <c r="C374" s="53">
        <v>45428</v>
      </c>
      <c r="D374" s="54">
        <v>0</v>
      </c>
      <c r="E374" s="60">
        <v>0</v>
      </c>
      <c r="F374" s="60">
        <v>0</v>
      </c>
      <c r="G374" s="60">
        <v>0</v>
      </c>
      <c r="H374" s="60">
        <v>0</v>
      </c>
      <c r="I374" s="55">
        <v>376023.77999999997</v>
      </c>
      <c r="J374" s="55">
        <v>312848.07</v>
      </c>
      <c r="K374" s="56">
        <v>376023.77999999997</v>
      </c>
      <c r="L374" s="56">
        <v>46</v>
      </c>
      <c r="M374" s="57">
        <v>46</v>
      </c>
      <c r="N374" s="58">
        <v>47002.972499999996</v>
      </c>
      <c r="O374" s="1">
        <f t="shared" si="22"/>
        <v>47002.972499999996</v>
      </c>
      <c r="P374" s="1">
        <f t="shared" si="23"/>
        <v>47782.027292817671</v>
      </c>
      <c r="R374" s="1">
        <f>IFERROR(VLOOKUP(A374,#REF!,19,FALSE),0)</f>
        <v>0</v>
      </c>
      <c r="S374" s="66">
        <f t="shared" si="21"/>
        <v>47782.027292817671</v>
      </c>
    </row>
    <row r="375" spans="1:19" hidden="1" x14ac:dyDescent="0.25">
      <c r="A375" s="51">
        <v>7276</v>
      </c>
      <c r="B375" s="52" t="s">
        <v>1352</v>
      </c>
      <c r="C375" s="53">
        <v>45428</v>
      </c>
      <c r="D375" s="54">
        <v>0</v>
      </c>
      <c r="E375" s="59"/>
      <c r="F375" s="59"/>
      <c r="G375" s="59"/>
      <c r="H375" s="59"/>
      <c r="I375" s="55">
        <v>510579.08</v>
      </c>
      <c r="J375" s="55">
        <v>525813.99</v>
      </c>
      <c r="K375" s="56">
        <v>525813.99</v>
      </c>
      <c r="L375" s="56">
        <v>46</v>
      </c>
      <c r="M375" s="57">
        <v>46</v>
      </c>
      <c r="N375" s="58">
        <v>65726.748749999999</v>
      </c>
      <c r="O375" s="1">
        <f t="shared" si="22"/>
        <v>65726.748749999999</v>
      </c>
      <c r="P375" s="1">
        <f t="shared" si="23"/>
        <v>66816.142375690601</v>
      </c>
      <c r="R375" s="1">
        <f>IFERROR(VLOOKUP(A375,#REF!,19,FALSE),0)</f>
        <v>0</v>
      </c>
      <c r="S375" s="66">
        <f t="shared" si="21"/>
        <v>66816.142375690601</v>
      </c>
    </row>
    <row r="376" spans="1:19" hidden="1" x14ac:dyDescent="0.25">
      <c r="A376" s="51">
        <v>7277</v>
      </c>
      <c r="B376" s="52" t="s">
        <v>1354</v>
      </c>
      <c r="C376" s="53">
        <v>45428</v>
      </c>
      <c r="D376" s="54">
        <v>0</v>
      </c>
      <c r="E376" s="59"/>
      <c r="F376" s="59"/>
      <c r="G376" s="59"/>
      <c r="H376" s="59"/>
      <c r="I376" s="55">
        <v>388278.33</v>
      </c>
      <c r="J376" s="55">
        <v>421622.56000000006</v>
      </c>
      <c r="K376" s="56">
        <v>421622.56000000006</v>
      </c>
      <c r="L376" s="56">
        <v>46</v>
      </c>
      <c r="M376" s="57">
        <v>46</v>
      </c>
      <c r="N376" s="58">
        <v>52702.820000000014</v>
      </c>
      <c r="O376" s="1">
        <f t="shared" si="22"/>
        <v>52702.820000000014</v>
      </c>
      <c r="P376" s="1">
        <f t="shared" si="23"/>
        <v>53576.347403314925</v>
      </c>
      <c r="R376" s="1">
        <f>IFERROR(VLOOKUP(A376,#REF!,19,FALSE),0)</f>
        <v>0</v>
      </c>
      <c r="S376" s="66">
        <f t="shared" si="21"/>
        <v>53576.347403314925</v>
      </c>
    </row>
    <row r="377" spans="1:19" hidden="1" x14ac:dyDescent="0.25">
      <c r="A377" s="51">
        <v>7278</v>
      </c>
      <c r="B377" s="52" t="s">
        <v>1449</v>
      </c>
      <c r="C377" s="53">
        <v>45446</v>
      </c>
      <c r="D377" s="54">
        <v>0</v>
      </c>
      <c r="E377" s="59"/>
      <c r="F377" s="59"/>
      <c r="G377" s="59"/>
      <c r="H377" s="59"/>
      <c r="I377" s="59"/>
      <c r="J377" s="55">
        <v>323929.90000000002</v>
      </c>
      <c r="K377" s="56">
        <v>323929.90000000002</v>
      </c>
      <c r="L377" s="56">
        <v>28</v>
      </c>
      <c r="M377" s="57">
        <v>28</v>
      </c>
      <c r="N377" s="58">
        <v>24646.840217391305</v>
      </c>
      <c r="O377" s="1">
        <f t="shared" si="22"/>
        <v>24646.840217391305</v>
      </c>
      <c r="P377" s="1">
        <f t="shared" si="23"/>
        <v>25055.351381215471</v>
      </c>
      <c r="R377" s="1">
        <f>IFERROR(VLOOKUP(A377,#REF!,19,FALSE),0)</f>
        <v>0</v>
      </c>
      <c r="S377" s="66">
        <f t="shared" si="21"/>
        <v>25055.351381215471</v>
      </c>
    </row>
    <row r="378" spans="1:19" hidden="1" x14ac:dyDescent="0.25">
      <c r="A378" s="51">
        <v>7279</v>
      </c>
      <c r="B378" s="52" t="s">
        <v>1453</v>
      </c>
      <c r="C378" s="53">
        <v>45446</v>
      </c>
      <c r="D378" s="54">
        <v>0</v>
      </c>
      <c r="E378" s="59"/>
      <c r="F378" s="59"/>
      <c r="G378" s="59"/>
      <c r="H378" s="59"/>
      <c r="I378" s="59"/>
      <c r="J378" s="55">
        <v>323929.90000000002</v>
      </c>
      <c r="K378" s="56">
        <v>323929.90000000002</v>
      </c>
      <c r="L378" s="56">
        <v>28</v>
      </c>
      <c r="M378" s="57">
        <v>28</v>
      </c>
      <c r="N378" s="58">
        <v>24646.840217391305</v>
      </c>
      <c r="O378" s="1">
        <f t="shared" si="22"/>
        <v>24646.840217391305</v>
      </c>
      <c r="P378" s="1">
        <f t="shared" si="23"/>
        <v>25055.351381215471</v>
      </c>
      <c r="R378" s="1">
        <f>IFERROR(VLOOKUP(A378,#REF!,19,FALSE),0)</f>
        <v>0</v>
      </c>
      <c r="S378" s="66">
        <f t="shared" si="21"/>
        <v>25055.351381215471</v>
      </c>
    </row>
    <row r="379" spans="1:19" hidden="1" x14ac:dyDescent="0.25">
      <c r="A379" s="51">
        <v>7280</v>
      </c>
      <c r="B379" s="52" t="s">
        <v>1448</v>
      </c>
      <c r="C379" s="53">
        <v>45446</v>
      </c>
      <c r="D379" s="54">
        <v>0</v>
      </c>
      <c r="E379" s="59"/>
      <c r="F379" s="59"/>
      <c r="G379" s="59"/>
      <c r="H379" s="59"/>
      <c r="I379" s="59"/>
      <c r="J379" s="55">
        <v>352237.6</v>
      </c>
      <c r="K379" s="56">
        <v>352237.6</v>
      </c>
      <c r="L379" s="56">
        <v>28</v>
      </c>
      <c r="M379" s="57">
        <v>28</v>
      </c>
      <c r="N379" s="58">
        <v>26800.686956521738</v>
      </c>
      <c r="O379" s="1">
        <f t="shared" si="22"/>
        <v>26800.686956521738</v>
      </c>
      <c r="P379" s="1">
        <f t="shared" si="23"/>
        <v>27244.897237569057</v>
      </c>
      <c r="R379" s="1">
        <f>IFERROR(VLOOKUP(A379,#REF!,19,FALSE),0)</f>
        <v>0</v>
      </c>
      <c r="S379" s="66">
        <f t="shared" si="21"/>
        <v>27244.897237569057</v>
      </c>
    </row>
    <row r="380" spans="1:19" hidden="1" x14ac:dyDescent="0.25">
      <c r="A380" s="51">
        <v>7281</v>
      </c>
      <c r="B380" s="52" t="s">
        <v>1443</v>
      </c>
      <c r="C380" s="53">
        <v>45446</v>
      </c>
      <c r="D380" s="54">
        <v>0</v>
      </c>
      <c r="E380" s="60">
        <v>0</v>
      </c>
      <c r="F380" s="60">
        <v>0</v>
      </c>
      <c r="G380" s="60">
        <v>0</v>
      </c>
      <c r="H380" s="60">
        <v>0</v>
      </c>
      <c r="I380" s="59"/>
      <c r="J380" s="55">
        <v>379948.6</v>
      </c>
      <c r="K380" s="56">
        <v>379948.6</v>
      </c>
      <c r="L380" s="56">
        <v>28</v>
      </c>
      <c r="M380" s="57">
        <v>28</v>
      </c>
      <c r="N380" s="58">
        <v>28909.132608695647</v>
      </c>
      <c r="O380" s="1">
        <f t="shared" si="22"/>
        <v>28909.132608695647</v>
      </c>
      <c r="P380" s="1">
        <f t="shared" si="23"/>
        <v>29388.289502762429</v>
      </c>
      <c r="R380" s="1">
        <f>IFERROR(VLOOKUP(A380,#REF!,19,FALSE),0)</f>
        <v>0</v>
      </c>
      <c r="S380" s="66">
        <f t="shared" si="21"/>
        <v>29388.289502762429</v>
      </c>
    </row>
    <row r="381" spans="1:19" hidden="1" x14ac:dyDescent="0.25">
      <c r="A381" s="51">
        <v>7282</v>
      </c>
      <c r="B381" s="52" t="s">
        <v>1467</v>
      </c>
      <c r="C381" s="53">
        <v>45455</v>
      </c>
      <c r="D381" s="54">
        <v>0</v>
      </c>
      <c r="E381" s="59"/>
      <c r="F381" s="59"/>
      <c r="G381" s="59"/>
      <c r="H381" s="59"/>
      <c r="I381" s="59"/>
      <c r="J381" s="55">
        <v>170210.06</v>
      </c>
      <c r="K381" s="56">
        <v>170210.06</v>
      </c>
      <c r="L381" s="56">
        <v>19</v>
      </c>
      <c r="M381" s="57">
        <v>19</v>
      </c>
      <c r="N381" s="58">
        <v>8788.0194021739117</v>
      </c>
      <c r="O381" s="1">
        <f t="shared" si="22"/>
        <v>8788.0194021739117</v>
      </c>
      <c r="P381" s="1">
        <f t="shared" si="23"/>
        <v>8933.6771823204417</v>
      </c>
      <c r="R381" s="1">
        <f>IFERROR(VLOOKUP(A381,#REF!,19,FALSE),0)</f>
        <v>0</v>
      </c>
      <c r="S381" s="66">
        <f t="shared" si="21"/>
        <v>8933.6771823204417</v>
      </c>
    </row>
    <row r="382" spans="1:19" hidden="1" x14ac:dyDescent="0.25">
      <c r="A382" s="51">
        <v>7283</v>
      </c>
      <c r="B382" s="52" t="s">
        <v>1468</v>
      </c>
      <c r="C382" s="53">
        <v>45455</v>
      </c>
      <c r="D382" s="54">
        <v>0</v>
      </c>
      <c r="E382" s="59"/>
      <c r="F382" s="59"/>
      <c r="G382" s="59"/>
      <c r="H382" s="59"/>
      <c r="I382" s="59"/>
      <c r="J382" s="55">
        <v>0</v>
      </c>
      <c r="K382" s="56">
        <v>0</v>
      </c>
      <c r="L382" s="56">
        <v>19</v>
      </c>
      <c r="M382" s="57">
        <v>19</v>
      </c>
      <c r="N382" s="58">
        <v>0</v>
      </c>
      <c r="O382" s="1">
        <f t="shared" si="22"/>
        <v>0</v>
      </c>
      <c r="P382" s="1">
        <f t="shared" si="23"/>
        <v>0</v>
      </c>
      <c r="R382" s="1">
        <f>IFERROR(VLOOKUP(A382,#REF!,19,FALSE),0)</f>
        <v>0</v>
      </c>
      <c r="S382" s="66">
        <f t="shared" si="21"/>
        <v>0</v>
      </c>
    </row>
    <row r="383" spans="1:19" hidden="1" x14ac:dyDescent="0.25">
      <c r="A383" s="51">
        <v>7284</v>
      </c>
      <c r="B383" s="52" t="s">
        <v>1462</v>
      </c>
      <c r="C383" s="53">
        <v>45453</v>
      </c>
      <c r="D383" s="54">
        <v>0</v>
      </c>
      <c r="E383" s="59"/>
      <c r="F383" s="59"/>
      <c r="G383" s="59"/>
      <c r="H383" s="59"/>
      <c r="I383" s="59"/>
      <c r="J383" s="55">
        <v>174030.7</v>
      </c>
      <c r="K383" s="56">
        <v>174030.7</v>
      </c>
      <c r="L383" s="56">
        <v>21</v>
      </c>
      <c r="M383" s="57">
        <v>21</v>
      </c>
      <c r="N383" s="58">
        <v>9931.0997282608696</v>
      </c>
      <c r="O383" s="1">
        <f t="shared" si="22"/>
        <v>9931.0997282608696</v>
      </c>
      <c r="P383" s="1">
        <f t="shared" si="23"/>
        <v>10095.703591160222</v>
      </c>
      <c r="R383" s="1">
        <f>IFERROR(VLOOKUP(A383,#REF!,19,FALSE),0)</f>
        <v>0</v>
      </c>
      <c r="S383" s="66">
        <f t="shared" si="21"/>
        <v>10095.703591160222</v>
      </c>
    </row>
    <row r="384" spans="1:19" hidden="1" x14ac:dyDescent="0.25">
      <c r="A384" s="51">
        <v>7285</v>
      </c>
      <c r="B384" s="52" t="s">
        <v>1465</v>
      </c>
      <c r="C384" s="53">
        <v>45454</v>
      </c>
      <c r="D384" s="54">
        <v>0</v>
      </c>
      <c r="E384" s="59"/>
      <c r="F384" s="59"/>
      <c r="G384" s="59"/>
      <c r="H384" s="59"/>
      <c r="I384" s="59"/>
      <c r="J384" s="55">
        <v>131781.20000000001</v>
      </c>
      <c r="K384" s="56">
        <v>131781.20000000001</v>
      </c>
      <c r="L384" s="56">
        <v>20</v>
      </c>
      <c r="M384" s="57">
        <v>20</v>
      </c>
      <c r="N384" s="58">
        <v>7162.0217391304359</v>
      </c>
      <c r="O384" s="1">
        <f t="shared" si="22"/>
        <v>7162.0217391304359</v>
      </c>
      <c r="P384" s="1">
        <f t="shared" si="23"/>
        <v>7280.7292817679572</v>
      </c>
      <c r="R384" s="1">
        <f>IFERROR(VLOOKUP(A384,#REF!,19,FALSE),0)</f>
        <v>0</v>
      </c>
      <c r="S384" s="66">
        <f t="shared" si="21"/>
        <v>7280.7292817679572</v>
      </c>
    </row>
    <row r="385" spans="1:19" hidden="1" x14ac:dyDescent="0.25">
      <c r="A385" s="51">
        <v>7286</v>
      </c>
      <c r="B385" s="52" t="s">
        <v>1455</v>
      </c>
      <c r="C385" s="53">
        <v>45453</v>
      </c>
      <c r="D385" s="54">
        <v>0</v>
      </c>
      <c r="E385" s="60">
        <v>0</v>
      </c>
      <c r="F385" s="60">
        <v>0</v>
      </c>
      <c r="G385" s="60">
        <v>0</v>
      </c>
      <c r="H385" s="60">
        <v>0</v>
      </c>
      <c r="I385" s="59"/>
      <c r="J385" s="55">
        <v>0</v>
      </c>
      <c r="K385" s="56">
        <v>0</v>
      </c>
      <c r="L385" s="56">
        <v>21</v>
      </c>
      <c r="M385" s="57">
        <v>21</v>
      </c>
      <c r="N385" s="58">
        <v>0</v>
      </c>
      <c r="O385" s="1">
        <f t="shared" si="22"/>
        <v>0</v>
      </c>
      <c r="P385" s="1">
        <f t="shared" si="23"/>
        <v>0</v>
      </c>
      <c r="R385" s="1">
        <f>IFERROR(VLOOKUP(A385,#REF!,19,FALSE),0)</f>
        <v>0</v>
      </c>
      <c r="S385" s="66">
        <f t="shared" si="21"/>
        <v>0</v>
      </c>
    </row>
    <row r="386" spans="1:19" hidden="1" x14ac:dyDescent="0.25">
      <c r="A386" s="51">
        <v>7287</v>
      </c>
      <c r="B386" s="52" t="s">
        <v>1460</v>
      </c>
      <c r="C386" s="53">
        <v>45453</v>
      </c>
      <c r="D386" s="54">
        <v>0</v>
      </c>
      <c r="E386" s="59"/>
      <c r="F386" s="59"/>
      <c r="G386" s="59"/>
      <c r="H386" s="59"/>
      <c r="I386" s="59"/>
      <c r="J386" s="55">
        <v>0</v>
      </c>
      <c r="K386" s="56">
        <v>0</v>
      </c>
      <c r="L386" s="56">
        <v>21</v>
      </c>
      <c r="M386" s="57">
        <v>21</v>
      </c>
      <c r="N386" s="58">
        <v>0</v>
      </c>
      <c r="O386" s="1">
        <f t="shared" si="22"/>
        <v>0</v>
      </c>
      <c r="P386" s="1">
        <f t="shared" si="23"/>
        <v>0</v>
      </c>
      <c r="R386" s="1">
        <f>IFERROR(VLOOKUP(A386,#REF!,19,FALSE),0)</f>
        <v>0</v>
      </c>
      <c r="S386" s="66">
        <f t="shared" si="21"/>
        <v>0</v>
      </c>
    </row>
    <row r="387" spans="1:19" hidden="1" x14ac:dyDescent="0.25">
      <c r="A387" s="51">
        <v>7288</v>
      </c>
      <c r="B387" s="52" t="s">
        <v>1464</v>
      </c>
      <c r="C387" s="53">
        <v>45453</v>
      </c>
      <c r="D387" s="54">
        <v>0</v>
      </c>
      <c r="E387" s="59"/>
      <c r="F387" s="59"/>
      <c r="G387" s="59"/>
      <c r="H387" s="59"/>
      <c r="I387" s="59"/>
      <c r="J387" s="55">
        <v>242540.5</v>
      </c>
      <c r="K387" s="56">
        <v>242540.5</v>
      </c>
      <c r="L387" s="56">
        <v>21</v>
      </c>
      <c r="M387" s="57">
        <v>21</v>
      </c>
      <c r="N387" s="58">
        <v>13840.626358695652</v>
      </c>
      <c r="O387" s="1">
        <f t="shared" si="22"/>
        <v>13840.626358695652</v>
      </c>
      <c r="P387" s="1">
        <f t="shared" si="23"/>
        <v>14070.029005524861</v>
      </c>
      <c r="R387" s="1">
        <f>IFERROR(VLOOKUP(A387,#REF!,19,FALSE),0)</f>
        <v>0</v>
      </c>
      <c r="S387" s="66">
        <f t="shared" ref="S387:S394" si="24">+P387-R387</f>
        <v>14070.029005524861</v>
      </c>
    </row>
    <row r="388" spans="1:19" hidden="1" x14ac:dyDescent="0.25">
      <c r="A388" s="51">
        <v>7289</v>
      </c>
      <c r="B388" s="52" t="s">
        <v>1463</v>
      </c>
      <c r="C388" s="53">
        <v>45453</v>
      </c>
      <c r="D388" s="54">
        <v>0</v>
      </c>
      <c r="E388" s="59"/>
      <c r="F388" s="59"/>
      <c r="G388" s="59"/>
      <c r="H388" s="59"/>
      <c r="I388" s="59"/>
      <c r="J388" s="55">
        <v>264215.28000000003</v>
      </c>
      <c r="K388" s="56">
        <v>264215.28000000003</v>
      </c>
      <c r="L388" s="56">
        <v>21</v>
      </c>
      <c r="M388" s="57">
        <v>21</v>
      </c>
      <c r="N388" s="58">
        <v>15077.50239130435</v>
      </c>
      <c r="O388" s="1">
        <f t="shared" si="22"/>
        <v>15077.50239130435</v>
      </c>
      <c r="P388" s="1">
        <f t="shared" si="23"/>
        <v>15327.405745856355</v>
      </c>
      <c r="R388" s="1">
        <f>IFERROR(VLOOKUP(A388,#REF!,19,FALSE),0)</f>
        <v>0</v>
      </c>
      <c r="S388" s="66">
        <f t="shared" si="24"/>
        <v>15327.405745856355</v>
      </c>
    </row>
    <row r="389" spans="1:19" hidden="1" x14ac:dyDescent="0.25">
      <c r="A389" s="51">
        <v>7290</v>
      </c>
      <c r="B389" s="52" t="s">
        <v>1458</v>
      </c>
      <c r="C389" s="53">
        <v>45453</v>
      </c>
      <c r="D389" s="54">
        <v>0</v>
      </c>
      <c r="E389" s="59"/>
      <c r="F389" s="59"/>
      <c r="G389" s="60">
        <v>0</v>
      </c>
      <c r="H389" s="60">
        <v>0</v>
      </c>
      <c r="I389" s="59"/>
      <c r="J389" s="55">
        <v>0</v>
      </c>
      <c r="K389" s="56">
        <v>0</v>
      </c>
      <c r="L389" s="56">
        <v>21</v>
      </c>
      <c r="M389" s="57">
        <v>21</v>
      </c>
      <c r="N389" s="58">
        <v>0</v>
      </c>
      <c r="O389" s="1">
        <f t="shared" si="22"/>
        <v>0</v>
      </c>
      <c r="P389" s="1">
        <f t="shared" si="23"/>
        <v>0</v>
      </c>
      <c r="R389" s="1">
        <f>IFERROR(VLOOKUP(A389,#REF!,19,FALSE),0)</f>
        <v>0</v>
      </c>
      <c r="S389" s="66">
        <f t="shared" si="24"/>
        <v>0</v>
      </c>
    </row>
    <row r="390" spans="1:19" hidden="1" x14ac:dyDescent="0.25">
      <c r="A390" s="51">
        <v>7291</v>
      </c>
      <c r="B390" s="52" t="s">
        <v>1461</v>
      </c>
      <c r="C390" s="53">
        <v>45453</v>
      </c>
      <c r="D390" s="54">
        <v>0</v>
      </c>
      <c r="E390" s="59"/>
      <c r="F390" s="59"/>
      <c r="G390" s="59"/>
      <c r="H390" s="59"/>
      <c r="I390" s="59"/>
      <c r="J390" s="55">
        <v>0</v>
      </c>
      <c r="K390" s="56">
        <v>0</v>
      </c>
      <c r="L390" s="56">
        <v>21</v>
      </c>
      <c r="M390" s="57">
        <v>21</v>
      </c>
      <c r="N390" s="58">
        <v>0</v>
      </c>
      <c r="O390" s="1">
        <f t="shared" si="22"/>
        <v>0</v>
      </c>
      <c r="P390" s="1">
        <f t="shared" si="23"/>
        <v>0</v>
      </c>
      <c r="R390" s="1">
        <f>IFERROR(VLOOKUP(A390,#REF!,19,FALSE),0)</f>
        <v>0</v>
      </c>
      <c r="S390" s="66">
        <f t="shared" si="24"/>
        <v>0</v>
      </c>
    </row>
    <row r="391" spans="1:19" hidden="1" x14ac:dyDescent="0.25">
      <c r="A391" s="51">
        <v>7292</v>
      </c>
      <c r="B391" s="52" t="s">
        <v>1444</v>
      </c>
      <c r="C391" s="53">
        <v>45446</v>
      </c>
      <c r="D391" s="54">
        <v>0</v>
      </c>
      <c r="E391" s="60">
        <v>0</v>
      </c>
      <c r="F391" s="60">
        <v>0</v>
      </c>
      <c r="G391" s="60">
        <v>0</v>
      </c>
      <c r="H391" s="60">
        <v>0</v>
      </c>
      <c r="I391" s="59"/>
      <c r="J391" s="55">
        <v>0</v>
      </c>
      <c r="K391" s="56">
        <v>0</v>
      </c>
      <c r="L391" s="56">
        <v>28</v>
      </c>
      <c r="M391" s="57">
        <v>28</v>
      </c>
      <c r="N391" s="58">
        <v>0</v>
      </c>
      <c r="O391" s="1">
        <f t="shared" si="22"/>
        <v>0</v>
      </c>
      <c r="P391" s="1">
        <f t="shared" si="23"/>
        <v>0</v>
      </c>
      <c r="R391" s="1">
        <f>IFERROR(VLOOKUP(A391,#REF!,19,FALSE),0)</f>
        <v>0</v>
      </c>
      <c r="S391" s="66">
        <f t="shared" si="24"/>
        <v>0</v>
      </c>
    </row>
    <row r="392" spans="1:19" hidden="1" x14ac:dyDescent="0.25">
      <c r="A392" s="51">
        <v>7293</v>
      </c>
      <c r="B392" s="52" t="s">
        <v>1469</v>
      </c>
      <c r="C392" s="53">
        <v>45455</v>
      </c>
      <c r="D392" s="54">
        <v>0</v>
      </c>
      <c r="E392" s="59"/>
      <c r="F392" s="59"/>
      <c r="G392" s="59"/>
      <c r="H392" s="59"/>
      <c r="I392" s="59"/>
      <c r="J392" s="55">
        <v>0</v>
      </c>
      <c r="K392" s="56">
        <v>0</v>
      </c>
      <c r="L392" s="56">
        <v>19</v>
      </c>
      <c r="M392" s="57">
        <v>19</v>
      </c>
      <c r="N392" s="58">
        <v>0</v>
      </c>
      <c r="O392" s="1">
        <f t="shared" si="22"/>
        <v>0</v>
      </c>
      <c r="P392" s="1">
        <f t="shared" si="23"/>
        <v>0</v>
      </c>
      <c r="R392" s="1">
        <f>IFERROR(VLOOKUP(A392,#REF!,19,FALSE),0)</f>
        <v>0</v>
      </c>
      <c r="S392" s="66">
        <f t="shared" si="24"/>
        <v>0</v>
      </c>
    </row>
    <row r="393" spans="1:19" hidden="1" x14ac:dyDescent="0.25">
      <c r="A393" s="51">
        <v>7294</v>
      </c>
      <c r="B393" s="52" t="s">
        <v>1466</v>
      </c>
      <c r="C393" s="53">
        <v>45455</v>
      </c>
      <c r="D393" s="54">
        <v>0</v>
      </c>
      <c r="E393" s="59"/>
      <c r="F393" s="60">
        <v>0</v>
      </c>
      <c r="G393" s="60">
        <v>0</v>
      </c>
      <c r="H393" s="60">
        <v>0</v>
      </c>
      <c r="I393" s="59"/>
      <c r="J393" s="55">
        <v>0</v>
      </c>
      <c r="K393" s="56">
        <v>0</v>
      </c>
      <c r="L393" s="56">
        <v>19</v>
      </c>
      <c r="M393" s="57">
        <v>19</v>
      </c>
      <c r="N393" s="58">
        <v>0</v>
      </c>
      <c r="O393" s="1">
        <f t="shared" si="22"/>
        <v>0</v>
      </c>
      <c r="P393" s="1">
        <f t="shared" si="23"/>
        <v>0</v>
      </c>
      <c r="R393" s="1">
        <f>IFERROR(VLOOKUP(A393,#REF!,19,FALSE),0)</f>
        <v>0</v>
      </c>
      <c r="S393" s="66">
        <f t="shared" si="24"/>
        <v>0</v>
      </c>
    </row>
    <row r="394" spans="1:19" hidden="1" x14ac:dyDescent="0.25">
      <c r="A394" s="51">
        <v>7295</v>
      </c>
      <c r="B394" s="52" t="s">
        <v>1473</v>
      </c>
      <c r="C394" s="53">
        <v>45456</v>
      </c>
      <c r="D394" s="54">
        <v>0</v>
      </c>
      <c r="E394" s="59"/>
      <c r="F394" s="59"/>
      <c r="G394" s="59"/>
      <c r="H394" s="59"/>
      <c r="I394" s="59"/>
      <c r="J394" s="55">
        <v>68045.899999999994</v>
      </c>
      <c r="K394" s="56">
        <v>68045.899999999994</v>
      </c>
      <c r="L394" s="56">
        <v>18</v>
      </c>
      <c r="M394" s="57">
        <v>18</v>
      </c>
      <c r="N394" s="58">
        <v>3328.3320652173911</v>
      </c>
      <c r="O394" s="1">
        <f t="shared" si="22"/>
        <v>3328.3320652173911</v>
      </c>
      <c r="P394" s="1">
        <f t="shared" si="23"/>
        <v>3383.4977900552481</v>
      </c>
      <c r="R394" s="1">
        <f>IFERROR(VLOOKUP(A394,#REF!,19,FALSE),0)</f>
        <v>0</v>
      </c>
      <c r="S394" s="66">
        <f t="shared" si="24"/>
        <v>3383.4977900552481</v>
      </c>
    </row>
    <row r="395" spans="1:19" hidden="1" x14ac:dyDescent="0.25">
      <c r="A395" s="7"/>
      <c r="C395" s="7"/>
      <c r="E395" s="7"/>
      <c r="F395" s="7"/>
      <c r="G395" s="7"/>
      <c r="H395" s="7"/>
      <c r="I395" s="7"/>
      <c r="J395" s="7"/>
      <c r="K395" s="7"/>
      <c r="L395" s="7"/>
      <c r="M395" s="7"/>
      <c r="N395" s="61">
        <v>129048024.89910334</v>
      </c>
      <c r="O395" s="62">
        <v>129048024.89910334</v>
      </c>
      <c r="P395" s="62">
        <v>131186942.43886724</v>
      </c>
      <c r="R395" s="62">
        <f>SUM(R2:R394)</f>
        <v>0</v>
      </c>
      <c r="S395" s="62">
        <f>SUM(S2:S394)</f>
        <v>131186942.43886723</v>
      </c>
    </row>
    <row r="396" spans="1:19" hidden="1" x14ac:dyDescent="0.25">
      <c r="A396" s="7"/>
      <c r="C396" s="7"/>
      <c r="E396" s="7"/>
      <c r="F396" s="7"/>
      <c r="G396" s="7"/>
      <c r="H396" s="7"/>
      <c r="I396" s="7"/>
      <c r="J396" s="7"/>
      <c r="K396" s="7"/>
      <c r="L396" s="7"/>
      <c r="M396" s="7"/>
      <c r="N396" s="63">
        <v>143243307.63800472</v>
      </c>
      <c r="O396" s="1" t="e">
        <v>#REF!</v>
      </c>
      <c r="P396" s="1">
        <v>0</v>
      </c>
      <c r="R396" s="1">
        <f>+R395-P395</f>
        <v>-131186942.43886724</v>
      </c>
    </row>
    <row r="397" spans="1:19" hidden="1" x14ac:dyDescent="0.25">
      <c r="A397" s="7"/>
      <c r="B397" s="64" t="s">
        <v>1474</v>
      </c>
      <c r="C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1" t="e">
        <v>#REF!</v>
      </c>
      <c r="P397" s="1">
        <v>0</v>
      </c>
      <c r="R397" s="1">
        <f>+R395-N395</f>
        <v>-129048024.89910334</v>
      </c>
    </row>
  </sheetData>
  <autoFilter ref="A1:S397" xr:uid="{00000000-0009-0000-0000-00000A000000}">
    <filterColumn colId="0">
      <colorFilter dxfId="0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90"/>
  <sheetViews>
    <sheetView workbookViewId="0">
      <selection activeCell="H391" sqref="H391"/>
    </sheetView>
  </sheetViews>
  <sheetFormatPr baseColWidth="10" defaultRowHeight="15" x14ac:dyDescent="0.25"/>
  <cols>
    <col min="1" max="1" width="7.28515625" bestFit="1" customWidth="1"/>
    <col min="2" max="2" width="21.28515625" bestFit="1" customWidth="1"/>
    <col min="3" max="3" width="20.5703125" bestFit="1" customWidth="1"/>
    <col min="4" max="4" width="26" bestFit="1" customWidth="1"/>
    <col min="5" max="5" width="17.42578125" bestFit="1" customWidth="1"/>
  </cols>
  <sheetData>
    <row r="1" spans="1:5" ht="15.75" x14ac:dyDescent="0.25">
      <c r="A1" s="78" t="s">
        <v>629</v>
      </c>
      <c r="B1" s="79" t="s">
        <v>762</v>
      </c>
      <c r="C1" s="79" t="s">
        <v>630</v>
      </c>
      <c r="D1" s="79" t="s">
        <v>765</v>
      </c>
      <c r="E1" s="79" t="s">
        <v>763</v>
      </c>
    </row>
    <row r="2" spans="1:5" x14ac:dyDescent="0.25">
      <c r="A2" s="80">
        <v>21</v>
      </c>
      <c r="B2" t="s">
        <v>766</v>
      </c>
      <c r="C2" t="s">
        <v>767</v>
      </c>
      <c r="D2" t="s">
        <v>1369</v>
      </c>
      <c r="E2" s="2">
        <v>45261</v>
      </c>
    </row>
    <row r="3" spans="1:5" x14ac:dyDescent="0.25">
      <c r="A3" s="80">
        <v>24</v>
      </c>
      <c r="B3" t="s">
        <v>768</v>
      </c>
      <c r="C3" t="s">
        <v>769</v>
      </c>
      <c r="D3" t="s">
        <v>1369</v>
      </c>
      <c r="E3" s="2">
        <v>45261</v>
      </c>
    </row>
    <row r="4" spans="1:5" x14ac:dyDescent="0.25">
      <c r="A4" s="80">
        <v>36</v>
      </c>
      <c r="B4" t="s">
        <v>770</v>
      </c>
      <c r="C4" t="s">
        <v>771</v>
      </c>
      <c r="D4" t="s">
        <v>1370</v>
      </c>
      <c r="E4" s="2">
        <v>45261</v>
      </c>
    </row>
    <row r="5" spans="1:5" x14ac:dyDescent="0.25">
      <c r="A5" s="80">
        <v>276</v>
      </c>
      <c r="B5" t="s">
        <v>772</v>
      </c>
      <c r="C5" t="s">
        <v>773</v>
      </c>
      <c r="D5" t="s">
        <v>1369</v>
      </c>
      <c r="E5" s="2">
        <v>45313</v>
      </c>
    </row>
    <row r="6" spans="1:5" x14ac:dyDescent="0.25">
      <c r="A6" s="80">
        <v>311</v>
      </c>
      <c r="B6" t="s">
        <v>774</v>
      </c>
      <c r="C6" t="s">
        <v>775</v>
      </c>
      <c r="D6" t="s">
        <v>1369</v>
      </c>
      <c r="E6" s="2">
        <v>42339</v>
      </c>
    </row>
    <row r="7" spans="1:5" x14ac:dyDescent="0.25">
      <c r="A7" s="80">
        <v>316</v>
      </c>
      <c r="B7" t="s">
        <v>776</v>
      </c>
      <c r="C7" t="s">
        <v>777</v>
      </c>
      <c r="D7" t="s">
        <v>43</v>
      </c>
      <c r="E7" s="2">
        <v>45310</v>
      </c>
    </row>
    <row r="8" spans="1:5" x14ac:dyDescent="0.25">
      <c r="A8" s="80">
        <v>318</v>
      </c>
      <c r="B8" t="s">
        <v>1378</v>
      </c>
      <c r="C8" t="s">
        <v>836</v>
      </c>
      <c r="D8" t="s">
        <v>1370</v>
      </c>
      <c r="E8" s="2">
        <v>45446</v>
      </c>
    </row>
    <row r="9" spans="1:5" x14ac:dyDescent="0.25">
      <c r="A9" s="80">
        <v>348</v>
      </c>
      <c r="B9" t="s">
        <v>778</v>
      </c>
      <c r="C9" t="s">
        <v>779</v>
      </c>
      <c r="D9" t="s">
        <v>43</v>
      </c>
      <c r="E9" s="2">
        <v>44501</v>
      </c>
    </row>
    <row r="10" spans="1:5" x14ac:dyDescent="0.25">
      <c r="A10" s="80">
        <v>366</v>
      </c>
      <c r="B10" t="s">
        <v>780</v>
      </c>
      <c r="C10" t="s">
        <v>781</v>
      </c>
      <c r="D10" t="s">
        <v>43</v>
      </c>
      <c r="E10" s="2">
        <v>45246</v>
      </c>
    </row>
    <row r="11" spans="1:5" x14ac:dyDescent="0.25">
      <c r="A11" s="80">
        <v>376</v>
      </c>
      <c r="B11" t="s">
        <v>774</v>
      </c>
      <c r="C11" t="s">
        <v>782</v>
      </c>
      <c r="D11" t="s">
        <v>1370</v>
      </c>
      <c r="E11" s="2">
        <v>45261</v>
      </c>
    </row>
    <row r="12" spans="1:5" x14ac:dyDescent="0.25">
      <c r="A12" s="80">
        <v>385</v>
      </c>
      <c r="B12" t="s">
        <v>770</v>
      </c>
      <c r="C12" t="s">
        <v>783</v>
      </c>
      <c r="D12" t="s">
        <v>1370</v>
      </c>
      <c r="E12" s="2">
        <v>44896</v>
      </c>
    </row>
    <row r="13" spans="1:5" x14ac:dyDescent="0.25">
      <c r="A13" s="80">
        <v>499</v>
      </c>
      <c r="B13" t="s">
        <v>784</v>
      </c>
      <c r="C13" t="s">
        <v>785</v>
      </c>
      <c r="D13" t="s">
        <v>1369</v>
      </c>
      <c r="E13" s="2">
        <v>45261</v>
      </c>
    </row>
    <row r="14" spans="1:5" x14ac:dyDescent="0.25">
      <c r="A14" s="80">
        <v>512</v>
      </c>
      <c r="B14" t="s">
        <v>786</v>
      </c>
      <c r="C14" t="s">
        <v>787</v>
      </c>
      <c r="D14" t="s">
        <v>1370</v>
      </c>
      <c r="E14" s="2">
        <v>45261</v>
      </c>
    </row>
    <row r="15" spans="1:5" x14ac:dyDescent="0.25">
      <c r="A15" s="80">
        <v>560</v>
      </c>
      <c r="B15" t="s">
        <v>788</v>
      </c>
      <c r="C15" t="s">
        <v>789</v>
      </c>
      <c r="D15" t="s">
        <v>1369</v>
      </c>
      <c r="E15" s="2">
        <v>45261</v>
      </c>
    </row>
    <row r="16" spans="1:5" x14ac:dyDescent="0.25">
      <c r="A16" s="80">
        <v>797</v>
      </c>
      <c r="B16" t="s">
        <v>790</v>
      </c>
      <c r="C16" t="s">
        <v>791</v>
      </c>
      <c r="D16" t="s">
        <v>43</v>
      </c>
      <c r="E16" s="2">
        <v>45173</v>
      </c>
    </row>
    <row r="17" spans="1:5" x14ac:dyDescent="0.25">
      <c r="A17" s="80">
        <v>842</v>
      </c>
      <c r="B17" t="s">
        <v>792</v>
      </c>
      <c r="C17" t="s">
        <v>793</v>
      </c>
      <c r="D17" t="s">
        <v>1370</v>
      </c>
      <c r="E17" s="2">
        <v>45237</v>
      </c>
    </row>
    <row r="18" spans="1:5" x14ac:dyDescent="0.25">
      <c r="A18" s="80">
        <v>984</v>
      </c>
      <c r="B18" t="s">
        <v>794</v>
      </c>
      <c r="C18" t="s">
        <v>795</v>
      </c>
      <c r="D18" t="s">
        <v>43</v>
      </c>
      <c r="E18" s="2">
        <v>45352</v>
      </c>
    </row>
    <row r="19" spans="1:5" x14ac:dyDescent="0.25">
      <c r="A19" s="80">
        <v>1073</v>
      </c>
      <c r="B19" t="s">
        <v>796</v>
      </c>
      <c r="C19" t="s">
        <v>797</v>
      </c>
      <c r="D19" t="s">
        <v>1370</v>
      </c>
      <c r="E19" s="2">
        <v>45261</v>
      </c>
    </row>
    <row r="20" spans="1:5" x14ac:dyDescent="0.25">
      <c r="A20" s="80">
        <v>1117</v>
      </c>
      <c r="B20" t="s">
        <v>798</v>
      </c>
      <c r="C20" t="s">
        <v>799</v>
      </c>
      <c r="D20" t="s">
        <v>1370</v>
      </c>
      <c r="E20" s="2">
        <v>43800</v>
      </c>
    </row>
    <row r="21" spans="1:5" x14ac:dyDescent="0.25">
      <c r="A21" s="80">
        <v>1166</v>
      </c>
      <c r="B21" t="s">
        <v>800</v>
      </c>
      <c r="C21" t="s">
        <v>801</v>
      </c>
      <c r="D21" t="s">
        <v>71</v>
      </c>
      <c r="E21" s="2">
        <v>36909</v>
      </c>
    </row>
    <row r="22" spans="1:5" x14ac:dyDescent="0.25">
      <c r="A22" s="80">
        <v>1354</v>
      </c>
      <c r="B22" t="s">
        <v>776</v>
      </c>
      <c r="C22" t="s">
        <v>802</v>
      </c>
      <c r="D22" t="s">
        <v>1370</v>
      </c>
      <c r="E22" s="2">
        <v>45198</v>
      </c>
    </row>
    <row r="23" spans="1:5" x14ac:dyDescent="0.25">
      <c r="A23" s="80">
        <v>1355</v>
      </c>
      <c r="B23" t="s">
        <v>803</v>
      </c>
      <c r="C23" t="s">
        <v>804</v>
      </c>
      <c r="D23" t="s">
        <v>1370</v>
      </c>
      <c r="E23" s="2">
        <v>45316</v>
      </c>
    </row>
    <row r="24" spans="1:5" x14ac:dyDescent="0.25">
      <c r="A24" s="80">
        <v>1370</v>
      </c>
      <c r="B24" t="s">
        <v>805</v>
      </c>
      <c r="C24" t="s">
        <v>806</v>
      </c>
      <c r="D24" t="s">
        <v>1369</v>
      </c>
      <c r="E24" s="2">
        <v>45261</v>
      </c>
    </row>
    <row r="25" spans="1:5" x14ac:dyDescent="0.25">
      <c r="A25" s="80">
        <v>1383</v>
      </c>
      <c r="B25" t="s">
        <v>807</v>
      </c>
      <c r="C25" t="s">
        <v>808</v>
      </c>
      <c r="D25" t="s">
        <v>1369</v>
      </c>
      <c r="E25" s="2">
        <v>45261</v>
      </c>
    </row>
    <row r="26" spans="1:5" x14ac:dyDescent="0.25">
      <c r="A26" s="80">
        <v>1421</v>
      </c>
      <c r="B26" t="s">
        <v>809</v>
      </c>
      <c r="C26" t="s">
        <v>810</v>
      </c>
      <c r="D26" t="s">
        <v>43</v>
      </c>
      <c r="E26" s="2">
        <v>45294</v>
      </c>
    </row>
    <row r="27" spans="1:5" x14ac:dyDescent="0.25">
      <c r="A27" s="80">
        <v>1442</v>
      </c>
      <c r="B27" t="s">
        <v>811</v>
      </c>
      <c r="C27" t="s">
        <v>812</v>
      </c>
      <c r="D27" t="s">
        <v>43</v>
      </c>
      <c r="E27" s="2">
        <v>44517</v>
      </c>
    </row>
    <row r="28" spans="1:5" x14ac:dyDescent="0.25">
      <c r="A28" s="80">
        <v>1480</v>
      </c>
      <c r="B28" t="s">
        <v>813</v>
      </c>
      <c r="C28" t="s">
        <v>814</v>
      </c>
      <c r="D28" t="s">
        <v>1370</v>
      </c>
      <c r="E28" s="2">
        <v>45271</v>
      </c>
    </row>
    <row r="29" spans="1:5" x14ac:dyDescent="0.25">
      <c r="A29" s="80">
        <v>1495</v>
      </c>
      <c r="B29" t="s">
        <v>815</v>
      </c>
      <c r="C29" t="s">
        <v>816</v>
      </c>
      <c r="D29" t="s">
        <v>1370</v>
      </c>
      <c r="E29" s="2">
        <v>45233</v>
      </c>
    </row>
    <row r="30" spans="1:5" x14ac:dyDescent="0.25">
      <c r="A30" s="80">
        <v>1518</v>
      </c>
      <c r="B30" t="s">
        <v>817</v>
      </c>
      <c r="C30" t="s">
        <v>818</v>
      </c>
      <c r="D30" t="s">
        <v>1370</v>
      </c>
      <c r="E30" s="2">
        <v>45261</v>
      </c>
    </row>
    <row r="31" spans="1:5" x14ac:dyDescent="0.25">
      <c r="A31" s="80">
        <v>1592</v>
      </c>
      <c r="B31" t="s">
        <v>819</v>
      </c>
      <c r="C31" t="s">
        <v>820</v>
      </c>
      <c r="D31" t="s">
        <v>92</v>
      </c>
      <c r="E31" s="2">
        <v>42476</v>
      </c>
    </row>
    <row r="32" spans="1:5" x14ac:dyDescent="0.25">
      <c r="A32" s="80">
        <v>1609</v>
      </c>
      <c r="B32" t="s">
        <v>821</v>
      </c>
      <c r="C32" t="s">
        <v>822</v>
      </c>
      <c r="D32" t="s">
        <v>1370</v>
      </c>
      <c r="E32" s="2">
        <v>45324</v>
      </c>
    </row>
    <row r="33" spans="1:5" x14ac:dyDescent="0.25">
      <c r="A33" s="80">
        <v>1639</v>
      </c>
      <c r="B33" t="s">
        <v>823</v>
      </c>
      <c r="C33" t="s">
        <v>824</v>
      </c>
      <c r="D33" t="s">
        <v>1370</v>
      </c>
      <c r="E33" s="2">
        <v>45261</v>
      </c>
    </row>
    <row r="34" spans="1:5" x14ac:dyDescent="0.25">
      <c r="A34" s="80">
        <v>1853</v>
      </c>
      <c r="B34" t="s">
        <v>798</v>
      </c>
      <c r="C34" t="s">
        <v>825</v>
      </c>
      <c r="D34" t="s">
        <v>71</v>
      </c>
      <c r="E34" s="2">
        <v>38169</v>
      </c>
    </row>
    <row r="35" spans="1:5" x14ac:dyDescent="0.25">
      <c r="A35" s="80">
        <v>1959</v>
      </c>
      <c r="B35" t="s">
        <v>826</v>
      </c>
      <c r="C35" t="s">
        <v>827</v>
      </c>
      <c r="D35" t="s">
        <v>1370</v>
      </c>
      <c r="E35" s="2">
        <v>45148</v>
      </c>
    </row>
    <row r="36" spans="1:5" x14ac:dyDescent="0.25">
      <c r="A36" s="80">
        <v>1984</v>
      </c>
      <c r="B36" t="s">
        <v>828</v>
      </c>
      <c r="C36" t="s">
        <v>829</v>
      </c>
      <c r="D36" t="s">
        <v>1370</v>
      </c>
      <c r="E36" s="2">
        <v>45176</v>
      </c>
    </row>
    <row r="37" spans="1:5" x14ac:dyDescent="0.25">
      <c r="A37" s="80">
        <v>1994</v>
      </c>
      <c r="B37" t="s">
        <v>830</v>
      </c>
      <c r="C37" t="s">
        <v>831</v>
      </c>
      <c r="D37" t="s">
        <v>1370</v>
      </c>
      <c r="E37" s="2">
        <v>45261</v>
      </c>
    </row>
    <row r="38" spans="1:5" x14ac:dyDescent="0.25">
      <c r="A38" s="80">
        <v>2044</v>
      </c>
      <c r="B38" t="s">
        <v>832</v>
      </c>
      <c r="C38" t="s">
        <v>833</v>
      </c>
      <c r="D38" t="s">
        <v>761</v>
      </c>
      <c r="E38" s="2">
        <v>42522</v>
      </c>
    </row>
    <row r="39" spans="1:5" x14ac:dyDescent="0.25">
      <c r="A39" s="80">
        <v>2060</v>
      </c>
      <c r="B39" t="s">
        <v>834</v>
      </c>
      <c r="C39" t="s">
        <v>818</v>
      </c>
      <c r="D39" t="s">
        <v>1370</v>
      </c>
      <c r="E39" s="2">
        <v>45352</v>
      </c>
    </row>
    <row r="40" spans="1:5" x14ac:dyDescent="0.25">
      <c r="A40" s="80">
        <v>2076</v>
      </c>
      <c r="B40" t="s">
        <v>1379</v>
      </c>
      <c r="C40" t="s">
        <v>1380</v>
      </c>
      <c r="D40" t="s">
        <v>1370</v>
      </c>
      <c r="E40" s="2">
        <v>45456</v>
      </c>
    </row>
    <row r="41" spans="1:5" x14ac:dyDescent="0.25">
      <c r="A41" s="80">
        <v>2086</v>
      </c>
      <c r="B41" t="s">
        <v>1381</v>
      </c>
      <c r="C41" t="s">
        <v>1382</v>
      </c>
      <c r="D41" t="s">
        <v>1369</v>
      </c>
      <c r="E41" s="2">
        <v>45446</v>
      </c>
    </row>
    <row r="42" spans="1:5" x14ac:dyDescent="0.25">
      <c r="A42" s="80">
        <v>2127</v>
      </c>
      <c r="B42" t="s">
        <v>835</v>
      </c>
      <c r="C42" t="s">
        <v>836</v>
      </c>
      <c r="D42" t="s">
        <v>1370</v>
      </c>
      <c r="E42" s="2">
        <v>45261</v>
      </c>
    </row>
    <row r="43" spans="1:5" x14ac:dyDescent="0.25">
      <c r="A43" s="80">
        <v>2375</v>
      </c>
      <c r="B43" t="s">
        <v>837</v>
      </c>
      <c r="C43" t="s">
        <v>838</v>
      </c>
      <c r="D43" t="s">
        <v>1370</v>
      </c>
      <c r="E43" s="2">
        <v>45398</v>
      </c>
    </row>
    <row r="44" spans="1:5" x14ac:dyDescent="0.25">
      <c r="A44" s="80">
        <v>2567</v>
      </c>
      <c r="B44" t="s">
        <v>1383</v>
      </c>
      <c r="C44" t="s">
        <v>1125</v>
      </c>
      <c r="D44" t="s">
        <v>1370</v>
      </c>
      <c r="E44" s="2">
        <v>45440</v>
      </c>
    </row>
    <row r="45" spans="1:5" x14ac:dyDescent="0.25">
      <c r="A45" s="80">
        <v>2592</v>
      </c>
      <c r="B45" t="s">
        <v>776</v>
      </c>
      <c r="C45" t="s">
        <v>820</v>
      </c>
      <c r="D45" t="s">
        <v>1370</v>
      </c>
      <c r="E45" s="2">
        <v>45261</v>
      </c>
    </row>
    <row r="46" spans="1:5" x14ac:dyDescent="0.25">
      <c r="A46" s="80">
        <v>2719</v>
      </c>
      <c r="B46" t="s">
        <v>839</v>
      </c>
      <c r="C46" t="s">
        <v>808</v>
      </c>
      <c r="D46" t="s">
        <v>1370</v>
      </c>
      <c r="E46" s="2">
        <v>45261</v>
      </c>
    </row>
    <row r="47" spans="1:5" x14ac:dyDescent="0.25">
      <c r="A47" s="80">
        <v>2757</v>
      </c>
      <c r="B47" t="s">
        <v>840</v>
      </c>
      <c r="C47" t="s">
        <v>841</v>
      </c>
      <c r="D47" t="s">
        <v>43</v>
      </c>
      <c r="E47" s="2">
        <v>38965</v>
      </c>
    </row>
    <row r="48" spans="1:5" x14ac:dyDescent="0.25">
      <c r="A48" s="80">
        <v>2811</v>
      </c>
      <c r="B48" t="s">
        <v>842</v>
      </c>
      <c r="C48" t="s">
        <v>843</v>
      </c>
      <c r="D48" t="s">
        <v>1370</v>
      </c>
      <c r="E48" s="2">
        <v>45261</v>
      </c>
    </row>
    <row r="49" spans="1:5" x14ac:dyDescent="0.25">
      <c r="A49" s="80">
        <v>2895</v>
      </c>
      <c r="B49" t="s">
        <v>844</v>
      </c>
      <c r="C49" t="s">
        <v>845</v>
      </c>
      <c r="D49" t="s">
        <v>1370</v>
      </c>
      <c r="E49" s="2">
        <v>45261</v>
      </c>
    </row>
    <row r="50" spans="1:5" x14ac:dyDescent="0.25">
      <c r="A50" s="80">
        <v>3050</v>
      </c>
      <c r="B50" t="s">
        <v>846</v>
      </c>
      <c r="C50" t="s">
        <v>847</v>
      </c>
      <c r="D50" t="s">
        <v>761</v>
      </c>
      <c r="E50" s="2">
        <v>42476</v>
      </c>
    </row>
    <row r="51" spans="1:5" x14ac:dyDescent="0.25">
      <c r="A51" s="80">
        <v>3060</v>
      </c>
      <c r="B51" t="s">
        <v>848</v>
      </c>
      <c r="C51" t="s">
        <v>849</v>
      </c>
      <c r="D51" t="s">
        <v>1370</v>
      </c>
      <c r="E51" s="2">
        <v>45446</v>
      </c>
    </row>
    <row r="52" spans="1:5" x14ac:dyDescent="0.25">
      <c r="A52" s="80">
        <v>3111</v>
      </c>
      <c r="B52" t="s">
        <v>850</v>
      </c>
      <c r="C52" t="s">
        <v>851</v>
      </c>
      <c r="D52" t="s">
        <v>1370</v>
      </c>
      <c r="E52" s="2">
        <v>45261</v>
      </c>
    </row>
    <row r="53" spans="1:5" x14ac:dyDescent="0.25">
      <c r="A53" s="80">
        <v>3123</v>
      </c>
      <c r="B53" t="s">
        <v>852</v>
      </c>
      <c r="C53" t="s">
        <v>853</v>
      </c>
      <c r="D53" t="s">
        <v>1370</v>
      </c>
      <c r="E53" s="2">
        <v>45261</v>
      </c>
    </row>
    <row r="54" spans="1:5" x14ac:dyDescent="0.25">
      <c r="A54" s="80">
        <v>3135</v>
      </c>
      <c r="B54" t="s">
        <v>854</v>
      </c>
      <c r="C54" t="s">
        <v>855</v>
      </c>
      <c r="D54" t="s">
        <v>1370</v>
      </c>
      <c r="E54" s="2">
        <v>45261</v>
      </c>
    </row>
    <row r="55" spans="1:5" x14ac:dyDescent="0.25">
      <c r="A55" s="80">
        <v>3141</v>
      </c>
      <c r="B55" t="s">
        <v>856</v>
      </c>
      <c r="C55" t="s">
        <v>857</v>
      </c>
      <c r="D55" t="s">
        <v>1370</v>
      </c>
      <c r="E55" s="2">
        <v>45261</v>
      </c>
    </row>
    <row r="56" spans="1:5" x14ac:dyDescent="0.25">
      <c r="A56" s="80">
        <v>3150</v>
      </c>
      <c r="B56" t="s">
        <v>858</v>
      </c>
      <c r="C56" t="s">
        <v>859</v>
      </c>
      <c r="D56" t="s">
        <v>43</v>
      </c>
      <c r="E56" s="2">
        <v>40924</v>
      </c>
    </row>
    <row r="57" spans="1:5" x14ac:dyDescent="0.25">
      <c r="A57" s="80">
        <v>3151</v>
      </c>
      <c r="B57" t="s">
        <v>860</v>
      </c>
      <c r="C57" t="s">
        <v>861</v>
      </c>
      <c r="D57" t="s">
        <v>1372</v>
      </c>
      <c r="E57" s="2">
        <v>45166</v>
      </c>
    </row>
    <row r="58" spans="1:5" x14ac:dyDescent="0.25">
      <c r="A58" s="80">
        <v>3159</v>
      </c>
      <c r="B58" t="s">
        <v>862</v>
      </c>
      <c r="C58" t="s">
        <v>863</v>
      </c>
      <c r="D58" t="s">
        <v>1370</v>
      </c>
      <c r="E58" s="2">
        <v>45261</v>
      </c>
    </row>
    <row r="59" spans="1:5" x14ac:dyDescent="0.25">
      <c r="A59" s="80">
        <v>3188</v>
      </c>
      <c r="B59" t="s">
        <v>864</v>
      </c>
      <c r="C59" t="s">
        <v>865</v>
      </c>
      <c r="D59" t="s">
        <v>1370</v>
      </c>
      <c r="E59" s="2">
        <v>45331</v>
      </c>
    </row>
    <row r="60" spans="1:5" x14ac:dyDescent="0.25">
      <c r="A60" s="80">
        <v>3361</v>
      </c>
      <c r="B60" t="s">
        <v>866</v>
      </c>
      <c r="C60" t="s">
        <v>867</v>
      </c>
      <c r="D60" t="s">
        <v>1370</v>
      </c>
      <c r="E60" s="2">
        <v>45182</v>
      </c>
    </row>
    <row r="61" spans="1:5" x14ac:dyDescent="0.25">
      <c r="A61" s="80">
        <v>3379</v>
      </c>
      <c r="B61" t="s">
        <v>868</v>
      </c>
      <c r="C61" t="s">
        <v>775</v>
      </c>
      <c r="D61" t="s">
        <v>1370</v>
      </c>
      <c r="E61" s="2">
        <v>45356</v>
      </c>
    </row>
    <row r="62" spans="1:5" x14ac:dyDescent="0.25">
      <c r="A62" s="80">
        <v>3392</v>
      </c>
      <c r="B62" t="s">
        <v>869</v>
      </c>
      <c r="C62" t="s">
        <v>870</v>
      </c>
      <c r="D62" t="s">
        <v>43</v>
      </c>
      <c r="E62" s="2">
        <v>39484</v>
      </c>
    </row>
    <row r="63" spans="1:5" x14ac:dyDescent="0.25">
      <c r="A63" s="80">
        <v>3424</v>
      </c>
      <c r="B63" t="s">
        <v>871</v>
      </c>
      <c r="C63" t="s">
        <v>872</v>
      </c>
      <c r="D63" t="s">
        <v>1370</v>
      </c>
      <c r="E63" s="2">
        <v>45398</v>
      </c>
    </row>
    <row r="64" spans="1:5" x14ac:dyDescent="0.25">
      <c r="A64" s="80">
        <v>3464</v>
      </c>
      <c r="B64" t="s">
        <v>800</v>
      </c>
      <c r="C64" t="s">
        <v>873</v>
      </c>
      <c r="D64" t="s">
        <v>761</v>
      </c>
      <c r="E64" s="2">
        <v>42476</v>
      </c>
    </row>
    <row r="65" spans="1:5" x14ac:dyDescent="0.25">
      <c r="A65" s="80">
        <v>3520</v>
      </c>
      <c r="B65" t="s">
        <v>1355</v>
      </c>
      <c r="C65" t="s">
        <v>1360</v>
      </c>
      <c r="D65" t="s">
        <v>1370</v>
      </c>
      <c r="E65" s="2">
        <v>45432</v>
      </c>
    </row>
    <row r="66" spans="1:5" x14ac:dyDescent="0.25">
      <c r="A66" s="80">
        <v>3579</v>
      </c>
      <c r="B66" t="s">
        <v>874</v>
      </c>
      <c r="C66" t="s">
        <v>875</v>
      </c>
      <c r="D66" t="s">
        <v>1370</v>
      </c>
      <c r="E66" s="2">
        <v>45261</v>
      </c>
    </row>
    <row r="67" spans="1:5" x14ac:dyDescent="0.25">
      <c r="A67" s="80">
        <v>3744</v>
      </c>
      <c r="B67" t="s">
        <v>876</v>
      </c>
      <c r="C67" t="s">
        <v>877</v>
      </c>
      <c r="D67" t="s">
        <v>1370</v>
      </c>
      <c r="E67" s="2">
        <v>45414</v>
      </c>
    </row>
    <row r="68" spans="1:5" x14ac:dyDescent="0.25">
      <c r="A68" s="80">
        <v>3749</v>
      </c>
      <c r="B68" t="s">
        <v>807</v>
      </c>
      <c r="C68" t="s">
        <v>843</v>
      </c>
      <c r="D68" t="s">
        <v>1370</v>
      </c>
      <c r="E68" s="2">
        <v>45261</v>
      </c>
    </row>
    <row r="69" spans="1:5" x14ac:dyDescent="0.25">
      <c r="A69" s="80">
        <v>3764</v>
      </c>
      <c r="B69" t="s">
        <v>898</v>
      </c>
      <c r="C69" t="s">
        <v>1384</v>
      </c>
      <c r="D69" t="s">
        <v>1370</v>
      </c>
      <c r="E69" s="2">
        <v>45456</v>
      </c>
    </row>
    <row r="70" spans="1:5" x14ac:dyDescent="0.25">
      <c r="A70" s="80">
        <v>3778</v>
      </c>
      <c r="B70" t="s">
        <v>878</v>
      </c>
      <c r="C70" t="s">
        <v>879</v>
      </c>
      <c r="D70" t="s">
        <v>1370</v>
      </c>
      <c r="E70" s="2">
        <v>45238</v>
      </c>
    </row>
    <row r="71" spans="1:5" x14ac:dyDescent="0.25">
      <c r="A71" s="80">
        <v>3787</v>
      </c>
      <c r="B71" t="s">
        <v>794</v>
      </c>
      <c r="C71" t="s">
        <v>880</v>
      </c>
      <c r="D71" t="s">
        <v>1370</v>
      </c>
      <c r="E71" s="2">
        <v>45369</v>
      </c>
    </row>
    <row r="72" spans="1:5" x14ac:dyDescent="0.25">
      <c r="A72" s="80">
        <v>3796</v>
      </c>
      <c r="B72" t="s">
        <v>881</v>
      </c>
      <c r="C72" t="s">
        <v>882</v>
      </c>
      <c r="D72" t="s">
        <v>1370</v>
      </c>
      <c r="E72" s="2">
        <v>45261</v>
      </c>
    </row>
    <row r="73" spans="1:5" x14ac:dyDescent="0.25">
      <c r="A73" s="80">
        <v>3798</v>
      </c>
      <c r="B73" t="s">
        <v>883</v>
      </c>
      <c r="C73" t="s">
        <v>884</v>
      </c>
      <c r="D73" t="s">
        <v>1370</v>
      </c>
      <c r="E73" s="2">
        <v>45372</v>
      </c>
    </row>
    <row r="74" spans="1:5" x14ac:dyDescent="0.25">
      <c r="A74" s="80">
        <v>3800</v>
      </c>
      <c r="B74" t="s">
        <v>885</v>
      </c>
      <c r="C74" t="s">
        <v>886</v>
      </c>
      <c r="D74" t="s">
        <v>1370</v>
      </c>
      <c r="E74" s="2">
        <v>45261</v>
      </c>
    </row>
    <row r="75" spans="1:5" x14ac:dyDescent="0.25">
      <c r="A75" s="80">
        <v>3970</v>
      </c>
      <c r="B75" t="s">
        <v>887</v>
      </c>
      <c r="C75" t="s">
        <v>888</v>
      </c>
      <c r="D75" t="s">
        <v>1370</v>
      </c>
      <c r="E75" s="2">
        <v>45352</v>
      </c>
    </row>
    <row r="76" spans="1:5" x14ac:dyDescent="0.25">
      <c r="A76" s="80">
        <v>3972</v>
      </c>
      <c r="B76" t="s">
        <v>772</v>
      </c>
      <c r="C76" t="s">
        <v>889</v>
      </c>
      <c r="D76" t="s">
        <v>1370</v>
      </c>
      <c r="E76" s="2">
        <v>45271</v>
      </c>
    </row>
    <row r="77" spans="1:5" x14ac:dyDescent="0.25">
      <c r="A77" s="80">
        <v>4054</v>
      </c>
      <c r="B77" t="s">
        <v>1385</v>
      </c>
      <c r="C77" t="s">
        <v>1386</v>
      </c>
      <c r="D77" t="s">
        <v>1370</v>
      </c>
      <c r="E77" s="2">
        <v>45446</v>
      </c>
    </row>
    <row r="78" spans="1:5" x14ac:dyDescent="0.25">
      <c r="A78" s="80">
        <v>4138</v>
      </c>
      <c r="B78" t="s">
        <v>1387</v>
      </c>
      <c r="C78" t="s">
        <v>1388</v>
      </c>
      <c r="D78" t="s">
        <v>1369</v>
      </c>
      <c r="E78" s="2">
        <v>45446</v>
      </c>
    </row>
    <row r="79" spans="1:5" x14ac:dyDescent="0.25">
      <c r="A79" s="80">
        <v>4159</v>
      </c>
      <c r="B79" t="s">
        <v>890</v>
      </c>
      <c r="C79" t="s">
        <v>891</v>
      </c>
      <c r="D79" t="s">
        <v>43</v>
      </c>
      <c r="E79" s="2">
        <v>44783</v>
      </c>
    </row>
    <row r="80" spans="1:5" x14ac:dyDescent="0.25">
      <c r="A80" s="80">
        <v>4188</v>
      </c>
      <c r="B80" t="s">
        <v>892</v>
      </c>
      <c r="C80" t="s">
        <v>893</v>
      </c>
      <c r="D80" t="s">
        <v>1370</v>
      </c>
      <c r="E80" s="2">
        <v>45293</v>
      </c>
    </row>
    <row r="81" spans="1:5" x14ac:dyDescent="0.25">
      <c r="A81" s="80">
        <v>4276</v>
      </c>
      <c r="B81" t="s">
        <v>1477</v>
      </c>
      <c r="C81" t="s">
        <v>1478</v>
      </c>
      <c r="D81" t="s">
        <v>1370</v>
      </c>
      <c r="E81" s="2">
        <v>45461</v>
      </c>
    </row>
    <row r="82" spans="1:5" x14ac:dyDescent="0.25">
      <c r="A82" s="80">
        <v>4286</v>
      </c>
      <c r="B82" t="s">
        <v>848</v>
      </c>
      <c r="C82" t="s">
        <v>894</v>
      </c>
      <c r="D82" t="s">
        <v>1370</v>
      </c>
      <c r="E82" s="2">
        <v>45393</v>
      </c>
    </row>
    <row r="83" spans="1:5" x14ac:dyDescent="0.25">
      <c r="A83" s="80">
        <v>4340</v>
      </c>
      <c r="B83" t="s">
        <v>895</v>
      </c>
      <c r="C83" t="s">
        <v>896</v>
      </c>
      <c r="D83" t="s">
        <v>1370</v>
      </c>
      <c r="E83" s="2">
        <v>44531</v>
      </c>
    </row>
    <row r="84" spans="1:5" x14ac:dyDescent="0.25">
      <c r="A84" s="80">
        <v>4375</v>
      </c>
      <c r="B84" t="s">
        <v>842</v>
      </c>
      <c r="C84" t="s">
        <v>897</v>
      </c>
      <c r="D84" t="s">
        <v>1370</v>
      </c>
      <c r="E84" s="2">
        <v>45261</v>
      </c>
    </row>
    <row r="85" spans="1:5" x14ac:dyDescent="0.25">
      <c r="A85" s="80">
        <v>4462</v>
      </c>
      <c r="B85" t="s">
        <v>899</v>
      </c>
      <c r="C85" t="s">
        <v>900</v>
      </c>
      <c r="D85" t="s">
        <v>1370</v>
      </c>
      <c r="E85" s="2">
        <v>45261</v>
      </c>
    </row>
    <row r="86" spans="1:5" x14ac:dyDescent="0.25">
      <c r="A86" s="80">
        <v>4537</v>
      </c>
      <c r="B86" t="s">
        <v>901</v>
      </c>
      <c r="C86" t="s">
        <v>902</v>
      </c>
      <c r="D86" t="s">
        <v>1369</v>
      </c>
      <c r="E86" s="2">
        <v>45406</v>
      </c>
    </row>
    <row r="87" spans="1:5" x14ac:dyDescent="0.25">
      <c r="A87" s="80">
        <v>4553</v>
      </c>
      <c r="B87" t="s">
        <v>903</v>
      </c>
      <c r="C87" t="s">
        <v>904</v>
      </c>
      <c r="D87" t="s">
        <v>1370</v>
      </c>
      <c r="E87" s="2">
        <v>45261</v>
      </c>
    </row>
    <row r="88" spans="1:5" x14ac:dyDescent="0.25">
      <c r="A88" s="80">
        <v>4647</v>
      </c>
      <c r="B88" t="s">
        <v>906</v>
      </c>
      <c r="C88" t="s">
        <v>907</v>
      </c>
      <c r="D88" t="s">
        <v>43</v>
      </c>
      <c r="E88" s="2">
        <v>43284</v>
      </c>
    </row>
    <row r="89" spans="1:5" x14ac:dyDescent="0.25">
      <c r="A89" s="80">
        <v>4656</v>
      </c>
      <c r="B89" t="s">
        <v>794</v>
      </c>
      <c r="C89" t="s">
        <v>908</v>
      </c>
      <c r="D89" t="s">
        <v>1370</v>
      </c>
      <c r="E89" s="2">
        <v>45398</v>
      </c>
    </row>
    <row r="90" spans="1:5" x14ac:dyDescent="0.25">
      <c r="A90" s="80">
        <v>4687</v>
      </c>
      <c r="B90" t="s">
        <v>909</v>
      </c>
      <c r="C90" t="s">
        <v>910</v>
      </c>
      <c r="D90" t="s">
        <v>1370</v>
      </c>
      <c r="E90" s="2">
        <v>44896</v>
      </c>
    </row>
    <row r="91" spans="1:5" x14ac:dyDescent="0.25">
      <c r="A91" s="80">
        <v>4870</v>
      </c>
      <c r="B91" t="s">
        <v>856</v>
      </c>
      <c r="C91" t="s">
        <v>911</v>
      </c>
      <c r="D91" t="s">
        <v>1370</v>
      </c>
      <c r="E91" s="2">
        <v>45390</v>
      </c>
    </row>
    <row r="92" spans="1:5" x14ac:dyDescent="0.25">
      <c r="A92" s="80">
        <v>4879</v>
      </c>
      <c r="B92" t="s">
        <v>912</v>
      </c>
      <c r="C92" t="s">
        <v>913</v>
      </c>
      <c r="D92" t="s">
        <v>1370</v>
      </c>
      <c r="E92" s="2">
        <v>45399</v>
      </c>
    </row>
    <row r="93" spans="1:5" x14ac:dyDescent="0.25">
      <c r="A93" s="80">
        <v>4951</v>
      </c>
      <c r="B93" t="s">
        <v>914</v>
      </c>
      <c r="C93" t="s">
        <v>915</v>
      </c>
      <c r="D93" t="s">
        <v>1370</v>
      </c>
      <c r="E93" s="2">
        <v>45261</v>
      </c>
    </row>
    <row r="94" spans="1:5" x14ac:dyDescent="0.25">
      <c r="A94" s="80">
        <v>4978</v>
      </c>
      <c r="B94" t="s">
        <v>788</v>
      </c>
      <c r="C94" t="s">
        <v>916</v>
      </c>
      <c r="D94" t="s">
        <v>1370</v>
      </c>
      <c r="E94" s="2">
        <v>45180</v>
      </c>
    </row>
    <row r="95" spans="1:5" x14ac:dyDescent="0.25">
      <c r="A95" s="80">
        <v>4997</v>
      </c>
      <c r="B95" t="s">
        <v>917</v>
      </c>
      <c r="C95" t="s">
        <v>918</v>
      </c>
      <c r="D95" t="s">
        <v>1370</v>
      </c>
      <c r="E95" s="2">
        <v>45110</v>
      </c>
    </row>
    <row r="96" spans="1:5" x14ac:dyDescent="0.25">
      <c r="A96" s="80">
        <v>5007</v>
      </c>
      <c r="B96" t="s">
        <v>919</v>
      </c>
      <c r="C96" t="s">
        <v>920</v>
      </c>
      <c r="D96" t="s">
        <v>1370</v>
      </c>
      <c r="E96" s="2">
        <v>45002</v>
      </c>
    </row>
    <row r="97" spans="1:5" x14ac:dyDescent="0.25">
      <c r="A97" s="80">
        <v>5012</v>
      </c>
      <c r="B97" t="s">
        <v>887</v>
      </c>
      <c r="C97" t="s">
        <v>921</v>
      </c>
      <c r="D97" t="s">
        <v>1370</v>
      </c>
      <c r="E97" s="2">
        <v>45261</v>
      </c>
    </row>
    <row r="98" spans="1:5" x14ac:dyDescent="0.25">
      <c r="A98" s="80">
        <v>5028</v>
      </c>
      <c r="B98" t="s">
        <v>922</v>
      </c>
      <c r="C98" t="s">
        <v>923</v>
      </c>
      <c r="D98" t="s">
        <v>1370</v>
      </c>
      <c r="E98" s="2">
        <v>44896</v>
      </c>
    </row>
    <row r="99" spans="1:5" x14ac:dyDescent="0.25">
      <c r="A99" s="80">
        <v>5044</v>
      </c>
      <c r="B99" t="s">
        <v>924</v>
      </c>
      <c r="C99" t="s">
        <v>925</v>
      </c>
      <c r="D99" t="s">
        <v>1371</v>
      </c>
      <c r="E99" s="2">
        <v>45261</v>
      </c>
    </row>
    <row r="100" spans="1:5" x14ac:dyDescent="0.25">
      <c r="A100" s="80">
        <v>5077</v>
      </c>
      <c r="B100" t="s">
        <v>926</v>
      </c>
      <c r="C100" t="s">
        <v>927</v>
      </c>
      <c r="D100" t="s">
        <v>1371</v>
      </c>
      <c r="E100" s="2">
        <v>45261</v>
      </c>
    </row>
    <row r="101" spans="1:5" x14ac:dyDescent="0.25">
      <c r="A101" s="80">
        <v>5093</v>
      </c>
      <c r="B101" t="s">
        <v>835</v>
      </c>
      <c r="C101" t="s">
        <v>928</v>
      </c>
      <c r="D101" t="s">
        <v>1371</v>
      </c>
      <c r="E101" s="2">
        <v>45418</v>
      </c>
    </row>
    <row r="102" spans="1:5" x14ac:dyDescent="0.25">
      <c r="A102" s="80">
        <v>5094</v>
      </c>
      <c r="B102" t="s">
        <v>1389</v>
      </c>
      <c r="C102" t="s">
        <v>1390</v>
      </c>
      <c r="D102" t="s">
        <v>1370</v>
      </c>
      <c r="E102" s="2">
        <v>45446</v>
      </c>
    </row>
    <row r="103" spans="1:5" x14ac:dyDescent="0.25">
      <c r="A103" s="80">
        <v>5156</v>
      </c>
      <c r="B103" t="s">
        <v>929</v>
      </c>
      <c r="C103" t="s">
        <v>930</v>
      </c>
      <c r="D103" t="s">
        <v>196</v>
      </c>
      <c r="E103" s="2">
        <v>42476</v>
      </c>
    </row>
    <row r="104" spans="1:5" x14ac:dyDescent="0.25">
      <c r="A104" s="80">
        <v>5183</v>
      </c>
      <c r="B104" t="s">
        <v>931</v>
      </c>
      <c r="C104" t="s">
        <v>932</v>
      </c>
      <c r="D104" t="s">
        <v>1370</v>
      </c>
      <c r="E104" s="2">
        <v>45261</v>
      </c>
    </row>
    <row r="105" spans="1:5" x14ac:dyDescent="0.25">
      <c r="A105" s="80">
        <v>5194</v>
      </c>
      <c r="B105" t="s">
        <v>796</v>
      </c>
      <c r="C105" t="s">
        <v>1391</v>
      </c>
      <c r="D105" t="s">
        <v>1370</v>
      </c>
      <c r="E105" s="2">
        <v>45453</v>
      </c>
    </row>
    <row r="106" spans="1:5" x14ac:dyDescent="0.25">
      <c r="A106" s="80">
        <v>5217</v>
      </c>
      <c r="B106" t="s">
        <v>933</v>
      </c>
      <c r="C106" t="s">
        <v>934</v>
      </c>
      <c r="D106" t="s">
        <v>1370</v>
      </c>
      <c r="E106" s="2">
        <v>45261</v>
      </c>
    </row>
    <row r="107" spans="1:5" x14ac:dyDescent="0.25">
      <c r="A107" s="80">
        <v>5219</v>
      </c>
      <c r="B107" t="s">
        <v>813</v>
      </c>
      <c r="C107" t="s">
        <v>935</v>
      </c>
      <c r="D107" t="s">
        <v>1370</v>
      </c>
      <c r="E107" s="2">
        <v>45338</v>
      </c>
    </row>
    <row r="108" spans="1:5" x14ac:dyDescent="0.25">
      <c r="A108" s="80">
        <v>5222</v>
      </c>
      <c r="B108" t="s">
        <v>788</v>
      </c>
      <c r="C108" t="s">
        <v>936</v>
      </c>
      <c r="D108" t="s">
        <v>1370</v>
      </c>
      <c r="E108" s="2">
        <v>45261</v>
      </c>
    </row>
    <row r="109" spans="1:5" x14ac:dyDescent="0.25">
      <c r="A109" s="80">
        <v>5223</v>
      </c>
      <c r="B109" t="s">
        <v>937</v>
      </c>
      <c r="C109" t="s">
        <v>938</v>
      </c>
      <c r="D109" t="s">
        <v>1370</v>
      </c>
      <c r="E109" s="2">
        <v>45261</v>
      </c>
    </row>
    <row r="110" spans="1:5" x14ac:dyDescent="0.25">
      <c r="A110" s="80">
        <v>5235</v>
      </c>
      <c r="B110" t="s">
        <v>805</v>
      </c>
      <c r="C110" t="s">
        <v>1479</v>
      </c>
      <c r="D110" t="s">
        <v>1371</v>
      </c>
      <c r="E110" s="2">
        <v>45461</v>
      </c>
    </row>
    <row r="111" spans="1:5" x14ac:dyDescent="0.25">
      <c r="A111" s="80">
        <v>5255</v>
      </c>
      <c r="B111" t="s">
        <v>939</v>
      </c>
      <c r="C111" t="s">
        <v>940</v>
      </c>
      <c r="D111" t="s">
        <v>1370</v>
      </c>
      <c r="E111" s="2">
        <v>45261</v>
      </c>
    </row>
    <row r="112" spans="1:5" x14ac:dyDescent="0.25">
      <c r="A112" s="80">
        <v>5257</v>
      </c>
      <c r="B112" t="s">
        <v>941</v>
      </c>
      <c r="C112" t="s">
        <v>942</v>
      </c>
      <c r="D112" t="s">
        <v>1370</v>
      </c>
      <c r="E112" s="2">
        <v>45324</v>
      </c>
    </row>
    <row r="113" spans="1:5" x14ac:dyDescent="0.25">
      <c r="A113" s="80">
        <v>5268</v>
      </c>
      <c r="B113" t="s">
        <v>890</v>
      </c>
      <c r="C113" t="s">
        <v>1392</v>
      </c>
      <c r="D113" t="s">
        <v>1370</v>
      </c>
      <c r="E113" s="2">
        <v>45456</v>
      </c>
    </row>
    <row r="114" spans="1:5" x14ac:dyDescent="0.25">
      <c r="A114" s="80">
        <v>5271</v>
      </c>
      <c r="B114" t="s">
        <v>790</v>
      </c>
      <c r="C114" t="s">
        <v>943</v>
      </c>
      <c r="D114" t="s">
        <v>1370</v>
      </c>
      <c r="E114" s="2">
        <v>45261</v>
      </c>
    </row>
    <row r="115" spans="1:5" x14ac:dyDescent="0.25">
      <c r="A115" s="80">
        <v>5274</v>
      </c>
      <c r="B115" t="s">
        <v>944</v>
      </c>
      <c r="C115" t="s">
        <v>945</v>
      </c>
      <c r="D115" t="s">
        <v>1370</v>
      </c>
      <c r="E115" s="2">
        <v>45187</v>
      </c>
    </row>
    <row r="116" spans="1:5" x14ac:dyDescent="0.25">
      <c r="A116" s="80">
        <v>5308</v>
      </c>
      <c r="B116" t="s">
        <v>946</v>
      </c>
      <c r="C116" t="s">
        <v>947</v>
      </c>
      <c r="D116" t="s">
        <v>1370</v>
      </c>
      <c r="E116" s="2">
        <v>45405</v>
      </c>
    </row>
    <row r="117" spans="1:5" x14ac:dyDescent="0.25">
      <c r="A117" s="80">
        <v>5361</v>
      </c>
      <c r="B117" t="s">
        <v>948</v>
      </c>
      <c r="C117" t="s">
        <v>949</v>
      </c>
      <c r="D117" t="s">
        <v>1370</v>
      </c>
      <c r="E117" s="2">
        <v>45390</v>
      </c>
    </row>
    <row r="118" spans="1:5" x14ac:dyDescent="0.25">
      <c r="A118" s="80">
        <v>5365</v>
      </c>
      <c r="B118" t="s">
        <v>950</v>
      </c>
      <c r="C118" t="s">
        <v>951</v>
      </c>
      <c r="D118" t="s">
        <v>1370</v>
      </c>
      <c r="E118" s="2">
        <v>45390</v>
      </c>
    </row>
    <row r="119" spans="1:5" x14ac:dyDescent="0.25">
      <c r="A119" s="80">
        <v>5369</v>
      </c>
      <c r="B119" t="s">
        <v>952</v>
      </c>
      <c r="C119" t="s">
        <v>808</v>
      </c>
      <c r="D119" t="s">
        <v>1370</v>
      </c>
      <c r="E119" s="2">
        <v>45098</v>
      </c>
    </row>
    <row r="120" spans="1:5" x14ac:dyDescent="0.25">
      <c r="A120" s="80">
        <v>5448</v>
      </c>
      <c r="B120" t="s">
        <v>953</v>
      </c>
      <c r="C120" t="s">
        <v>954</v>
      </c>
      <c r="D120" t="s">
        <v>1370</v>
      </c>
      <c r="E120" s="2">
        <v>45152</v>
      </c>
    </row>
    <row r="121" spans="1:5" x14ac:dyDescent="0.25">
      <c r="A121" s="80">
        <v>5452</v>
      </c>
      <c r="B121" t="s">
        <v>955</v>
      </c>
      <c r="C121" t="s">
        <v>956</v>
      </c>
      <c r="D121" t="s">
        <v>1370</v>
      </c>
      <c r="E121" s="2">
        <v>45293</v>
      </c>
    </row>
    <row r="122" spans="1:5" x14ac:dyDescent="0.25">
      <c r="A122" s="80">
        <v>5656</v>
      </c>
      <c r="B122" t="s">
        <v>957</v>
      </c>
      <c r="C122" t="s">
        <v>958</v>
      </c>
      <c r="D122" t="s">
        <v>1370</v>
      </c>
      <c r="E122" s="2">
        <v>45261</v>
      </c>
    </row>
    <row r="123" spans="1:5" x14ac:dyDescent="0.25">
      <c r="A123" s="80">
        <v>5664</v>
      </c>
      <c r="B123" t="s">
        <v>835</v>
      </c>
      <c r="C123" t="s">
        <v>959</v>
      </c>
      <c r="D123" t="s">
        <v>1370</v>
      </c>
      <c r="E123" s="2">
        <v>45176</v>
      </c>
    </row>
    <row r="124" spans="1:5" x14ac:dyDescent="0.25">
      <c r="A124" s="80">
        <v>5700</v>
      </c>
      <c r="B124" t="s">
        <v>839</v>
      </c>
      <c r="C124" t="s">
        <v>960</v>
      </c>
      <c r="D124" t="s">
        <v>1371</v>
      </c>
      <c r="E124" s="2">
        <v>45261</v>
      </c>
    </row>
    <row r="125" spans="1:5" x14ac:dyDescent="0.25">
      <c r="A125" s="80">
        <v>5716</v>
      </c>
      <c r="B125" t="s">
        <v>961</v>
      </c>
      <c r="C125" t="s">
        <v>808</v>
      </c>
      <c r="D125" t="s">
        <v>1370</v>
      </c>
      <c r="E125" s="2">
        <v>45026</v>
      </c>
    </row>
    <row r="126" spans="1:5" x14ac:dyDescent="0.25">
      <c r="A126" s="80">
        <v>5717</v>
      </c>
      <c r="B126" t="s">
        <v>962</v>
      </c>
      <c r="C126" t="s">
        <v>963</v>
      </c>
      <c r="D126" t="s">
        <v>1371</v>
      </c>
      <c r="E126" s="2">
        <v>45399</v>
      </c>
    </row>
    <row r="127" spans="1:5" x14ac:dyDescent="0.25">
      <c r="A127" s="80">
        <v>5728</v>
      </c>
      <c r="B127" t="s">
        <v>809</v>
      </c>
      <c r="C127" t="s">
        <v>1393</v>
      </c>
      <c r="D127" t="s">
        <v>1369</v>
      </c>
      <c r="E127" s="2">
        <v>45446</v>
      </c>
    </row>
    <row r="128" spans="1:5" x14ac:dyDescent="0.25">
      <c r="A128" s="80">
        <v>5788</v>
      </c>
      <c r="B128" t="s">
        <v>772</v>
      </c>
      <c r="C128" t="s">
        <v>964</v>
      </c>
      <c r="D128" t="s">
        <v>1370</v>
      </c>
      <c r="E128" s="2">
        <v>45110</v>
      </c>
    </row>
    <row r="129" spans="1:5" x14ac:dyDescent="0.25">
      <c r="A129" s="80">
        <v>5791</v>
      </c>
      <c r="B129" t="s">
        <v>965</v>
      </c>
      <c r="C129" t="s">
        <v>966</v>
      </c>
      <c r="D129" t="s">
        <v>1370</v>
      </c>
      <c r="E129" s="2">
        <v>45261</v>
      </c>
    </row>
    <row r="130" spans="1:5" x14ac:dyDescent="0.25">
      <c r="A130" s="80">
        <v>5821</v>
      </c>
      <c r="B130" t="s">
        <v>967</v>
      </c>
      <c r="C130" t="s">
        <v>968</v>
      </c>
      <c r="D130" t="s">
        <v>1370</v>
      </c>
      <c r="E130" s="2">
        <v>45369</v>
      </c>
    </row>
    <row r="131" spans="1:5" x14ac:dyDescent="0.25">
      <c r="A131" s="80">
        <v>5831</v>
      </c>
      <c r="B131" t="s">
        <v>969</v>
      </c>
      <c r="C131" t="s">
        <v>970</v>
      </c>
      <c r="D131" t="s">
        <v>1370</v>
      </c>
      <c r="E131" s="2">
        <v>45261</v>
      </c>
    </row>
    <row r="132" spans="1:5" x14ac:dyDescent="0.25">
      <c r="A132" s="80">
        <v>5849</v>
      </c>
      <c r="B132" t="s">
        <v>971</v>
      </c>
      <c r="C132" t="s">
        <v>972</v>
      </c>
      <c r="D132" t="s">
        <v>1370</v>
      </c>
      <c r="E132" s="2">
        <v>45251</v>
      </c>
    </row>
    <row r="133" spans="1:5" x14ac:dyDescent="0.25">
      <c r="A133" s="80">
        <v>5853</v>
      </c>
      <c r="B133" t="s">
        <v>922</v>
      </c>
      <c r="C133" t="s">
        <v>973</v>
      </c>
      <c r="D133" t="s">
        <v>1370</v>
      </c>
      <c r="E133" s="2">
        <v>45419</v>
      </c>
    </row>
    <row r="134" spans="1:5" x14ac:dyDescent="0.25">
      <c r="A134" s="80">
        <v>5887</v>
      </c>
      <c r="B134" t="s">
        <v>974</v>
      </c>
      <c r="C134" t="s">
        <v>975</v>
      </c>
      <c r="D134" t="s">
        <v>1369</v>
      </c>
      <c r="E134" s="2">
        <v>45299</v>
      </c>
    </row>
    <row r="135" spans="1:5" x14ac:dyDescent="0.25">
      <c r="A135" s="80">
        <v>5907</v>
      </c>
      <c r="B135" t="s">
        <v>976</v>
      </c>
      <c r="C135" t="s">
        <v>977</v>
      </c>
      <c r="D135" t="s">
        <v>1371</v>
      </c>
      <c r="E135" s="2">
        <v>45261</v>
      </c>
    </row>
    <row r="136" spans="1:5" x14ac:dyDescent="0.25">
      <c r="A136" s="80">
        <v>5966</v>
      </c>
      <c r="B136" t="s">
        <v>890</v>
      </c>
      <c r="C136" t="s">
        <v>978</v>
      </c>
      <c r="D136" t="s">
        <v>1370</v>
      </c>
      <c r="E136" s="2">
        <v>45261</v>
      </c>
    </row>
    <row r="137" spans="1:5" x14ac:dyDescent="0.25">
      <c r="A137" s="80">
        <v>6034</v>
      </c>
      <c r="B137" t="s">
        <v>979</v>
      </c>
      <c r="C137" t="s">
        <v>980</v>
      </c>
      <c r="D137" t="s">
        <v>1370</v>
      </c>
      <c r="E137" s="2">
        <v>45261</v>
      </c>
    </row>
    <row r="138" spans="1:5" x14ac:dyDescent="0.25">
      <c r="A138" s="80">
        <v>6109</v>
      </c>
      <c r="B138" t="s">
        <v>821</v>
      </c>
      <c r="C138" t="s">
        <v>981</v>
      </c>
      <c r="D138" t="s">
        <v>1370</v>
      </c>
      <c r="E138" s="2">
        <v>45261</v>
      </c>
    </row>
    <row r="139" spans="1:5" x14ac:dyDescent="0.25">
      <c r="A139" s="80">
        <v>6132</v>
      </c>
      <c r="B139" t="s">
        <v>805</v>
      </c>
      <c r="C139" t="s">
        <v>982</v>
      </c>
      <c r="D139" t="s">
        <v>1370</v>
      </c>
      <c r="E139" s="2">
        <v>45261</v>
      </c>
    </row>
    <row r="140" spans="1:5" x14ac:dyDescent="0.25">
      <c r="A140" s="80">
        <v>6134</v>
      </c>
      <c r="B140" t="s">
        <v>839</v>
      </c>
      <c r="C140" t="s">
        <v>983</v>
      </c>
      <c r="D140" t="s">
        <v>1370</v>
      </c>
      <c r="E140" s="2">
        <v>45251</v>
      </c>
    </row>
    <row r="141" spans="1:5" x14ac:dyDescent="0.25">
      <c r="A141" s="80">
        <v>6154</v>
      </c>
      <c r="B141" t="s">
        <v>984</v>
      </c>
      <c r="C141" t="s">
        <v>985</v>
      </c>
      <c r="D141" t="s">
        <v>1370</v>
      </c>
      <c r="E141" s="2">
        <v>45166</v>
      </c>
    </row>
    <row r="142" spans="1:5" x14ac:dyDescent="0.25">
      <c r="A142" s="80">
        <v>6156</v>
      </c>
      <c r="B142" t="s">
        <v>986</v>
      </c>
      <c r="C142" t="s">
        <v>987</v>
      </c>
      <c r="D142" t="s">
        <v>1370</v>
      </c>
      <c r="E142" s="2">
        <v>45252</v>
      </c>
    </row>
    <row r="143" spans="1:5" x14ac:dyDescent="0.25">
      <c r="A143" s="80">
        <v>6162</v>
      </c>
      <c r="B143" t="s">
        <v>988</v>
      </c>
      <c r="C143" t="s">
        <v>989</v>
      </c>
      <c r="D143" t="s">
        <v>1371</v>
      </c>
      <c r="E143" s="2">
        <v>45261</v>
      </c>
    </row>
    <row r="144" spans="1:5" x14ac:dyDescent="0.25">
      <c r="A144" s="80">
        <v>6198</v>
      </c>
      <c r="B144" t="s">
        <v>990</v>
      </c>
      <c r="C144" t="s">
        <v>991</v>
      </c>
      <c r="D144" t="s">
        <v>1371</v>
      </c>
      <c r="E144" s="2">
        <v>45261</v>
      </c>
    </row>
    <row r="145" spans="1:5" x14ac:dyDescent="0.25">
      <c r="A145" s="80">
        <v>6232</v>
      </c>
      <c r="B145" t="s">
        <v>993</v>
      </c>
      <c r="C145" t="s">
        <v>994</v>
      </c>
      <c r="D145" t="s">
        <v>1371</v>
      </c>
      <c r="E145" s="2">
        <v>45160</v>
      </c>
    </row>
    <row r="146" spans="1:5" x14ac:dyDescent="0.25">
      <c r="A146" s="80">
        <v>6271</v>
      </c>
      <c r="B146" t="s">
        <v>995</v>
      </c>
      <c r="C146" t="s">
        <v>996</v>
      </c>
      <c r="D146" t="s">
        <v>1371</v>
      </c>
      <c r="E146" s="2">
        <v>45308</v>
      </c>
    </row>
    <row r="147" spans="1:5" x14ac:dyDescent="0.25">
      <c r="A147" s="80">
        <v>6277</v>
      </c>
      <c r="B147" t="s">
        <v>997</v>
      </c>
      <c r="C147" t="s">
        <v>998</v>
      </c>
      <c r="D147" t="s">
        <v>1370</v>
      </c>
      <c r="E147" s="2">
        <v>45330</v>
      </c>
    </row>
    <row r="148" spans="1:5" x14ac:dyDescent="0.25">
      <c r="A148" s="80">
        <v>6293</v>
      </c>
      <c r="B148" t="s">
        <v>999</v>
      </c>
      <c r="C148" t="s">
        <v>1000</v>
      </c>
      <c r="D148" t="s">
        <v>1370</v>
      </c>
      <c r="E148" s="2">
        <v>45147</v>
      </c>
    </row>
    <row r="149" spans="1:5" x14ac:dyDescent="0.25">
      <c r="A149" s="80">
        <v>6295</v>
      </c>
      <c r="B149" t="s">
        <v>1001</v>
      </c>
      <c r="C149" t="s">
        <v>1002</v>
      </c>
      <c r="D149" t="s">
        <v>1370</v>
      </c>
      <c r="E149" s="2">
        <v>45261</v>
      </c>
    </row>
    <row r="150" spans="1:5" x14ac:dyDescent="0.25">
      <c r="A150" s="80">
        <v>6306</v>
      </c>
      <c r="B150" t="s">
        <v>1003</v>
      </c>
      <c r="C150" t="s">
        <v>1004</v>
      </c>
      <c r="D150" t="s">
        <v>1371</v>
      </c>
      <c r="E150" s="2">
        <v>45110</v>
      </c>
    </row>
    <row r="151" spans="1:5" x14ac:dyDescent="0.25">
      <c r="A151" s="80">
        <v>6322</v>
      </c>
      <c r="B151" t="s">
        <v>1006</v>
      </c>
      <c r="C151" t="s">
        <v>1007</v>
      </c>
      <c r="D151" t="s">
        <v>1370</v>
      </c>
      <c r="E151" s="2">
        <v>45261</v>
      </c>
    </row>
    <row r="152" spans="1:5" x14ac:dyDescent="0.25">
      <c r="A152" s="80">
        <v>6341</v>
      </c>
      <c r="B152" t="s">
        <v>1008</v>
      </c>
      <c r="C152" t="s">
        <v>1009</v>
      </c>
      <c r="D152" t="s">
        <v>1370</v>
      </c>
      <c r="E152" s="2">
        <v>45261</v>
      </c>
    </row>
    <row r="153" spans="1:5" x14ac:dyDescent="0.25">
      <c r="A153" s="80">
        <v>6378</v>
      </c>
      <c r="B153" t="s">
        <v>1010</v>
      </c>
      <c r="C153" t="s">
        <v>793</v>
      </c>
      <c r="D153" t="s">
        <v>1370</v>
      </c>
      <c r="E153" s="2">
        <v>45390</v>
      </c>
    </row>
    <row r="154" spans="1:5" x14ac:dyDescent="0.25">
      <c r="A154" s="80">
        <v>6383</v>
      </c>
      <c r="B154" t="s">
        <v>1011</v>
      </c>
      <c r="C154" t="s">
        <v>1012</v>
      </c>
      <c r="D154" t="s">
        <v>1370</v>
      </c>
      <c r="E154" s="2">
        <v>45390</v>
      </c>
    </row>
    <row r="155" spans="1:5" x14ac:dyDescent="0.25">
      <c r="A155" s="80">
        <v>6427</v>
      </c>
      <c r="B155" t="s">
        <v>830</v>
      </c>
      <c r="C155" t="s">
        <v>1013</v>
      </c>
      <c r="D155" t="s">
        <v>1370</v>
      </c>
      <c r="E155" s="2">
        <v>45261</v>
      </c>
    </row>
    <row r="156" spans="1:5" x14ac:dyDescent="0.25">
      <c r="A156" s="80">
        <v>6468</v>
      </c>
      <c r="B156" t="s">
        <v>1014</v>
      </c>
      <c r="C156" t="s">
        <v>1015</v>
      </c>
      <c r="D156" t="s">
        <v>1370</v>
      </c>
      <c r="E156" s="2">
        <v>45194</v>
      </c>
    </row>
    <row r="157" spans="1:5" x14ac:dyDescent="0.25">
      <c r="A157" s="80">
        <v>6480</v>
      </c>
      <c r="B157" t="s">
        <v>1001</v>
      </c>
      <c r="C157" t="s">
        <v>1016</v>
      </c>
      <c r="D157" t="s">
        <v>1370</v>
      </c>
      <c r="E157" s="2">
        <v>45261</v>
      </c>
    </row>
    <row r="158" spans="1:5" x14ac:dyDescent="0.25">
      <c r="A158" s="80">
        <v>6517</v>
      </c>
      <c r="B158" t="s">
        <v>1017</v>
      </c>
      <c r="C158" t="s">
        <v>1018</v>
      </c>
      <c r="D158" t="s">
        <v>1370</v>
      </c>
      <c r="E158" s="2">
        <v>45377</v>
      </c>
    </row>
    <row r="159" spans="1:5" x14ac:dyDescent="0.25">
      <c r="A159" s="80">
        <v>6532</v>
      </c>
      <c r="B159" t="s">
        <v>1019</v>
      </c>
      <c r="C159" t="s">
        <v>1020</v>
      </c>
      <c r="D159" t="s">
        <v>1370</v>
      </c>
      <c r="E159" s="2">
        <v>45261</v>
      </c>
    </row>
    <row r="160" spans="1:5" x14ac:dyDescent="0.25">
      <c r="A160" s="80">
        <v>6570</v>
      </c>
      <c r="B160" t="s">
        <v>1021</v>
      </c>
      <c r="C160" t="s">
        <v>1022</v>
      </c>
      <c r="D160" t="s">
        <v>1370</v>
      </c>
      <c r="E160" s="2">
        <v>45390</v>
      </c>
    </row>
    <row r="161" spans="1:5" x14ac:dyDescent="0.25">
      <c r="A161" s="80">
        <v>6574</v>
      </c>
      <c r="B161" t="s">
        <v>839</v>
      </c>
      <c r="C161" t="s">
        <v>1023</v>
      </c>
      <c r="D161" t="s">
        <v>1370</v>
      </c>
      <c r="E161" s="2">
        <v>45104</v>
      </c>
    </row>
    <row r="162" spans="1:5" x14ac:dyDescent="0.25">
      <c r="A162" s="80">
        <v>6581</v>
      </c>
      <c r="B162" t="s">
        <v>839</v>
      </c>
      <c r="C162" t="s">
        <v>1024</v>
      </c>
      <c r="D162" t="s">
        <v>1370</v>
      </c>
      <c r="E162" s="2">
        <v>45261</v>
      </c>
    </row>
    <row r="163" spans="1:5" x14ac:dyDescent="0.25">
      <c r="A163" s="80">
        <v>6582</v>
      </c>
      <c r="B163" t="s">
        <v>846</v>
      </c>
      <c r="C163" t="s">
        <v>1025</v>
      </c>
      <c r="D163" t="s">
        <v>1370</v>
      </c>
      <c r="E163" s="2">
        <v>45261</v>
      </c>
    </row>
    <row r="164" spans="1:5" x14ac:dyDescent="0.25">
      <c r="A164" s="80">
        <v>6589</v>
      </c>
      <c r="B164" t="s">
        <v>1026</v>
      </c>
      <c r="C164" t="s">
        <v>843</v>
      </c>
      <c r="D164" t="s">
        <v>1372</v>
      </c>
      <c r="E164" s="2">
        <v>45261</v>
      </c>
    </row>
    <row r="165" spans="1:5" x14ac:dyDescent="0.25">
      <c r="A165" s="80">
        <v>6598</v>
      </c>
      <c r="B165" t="s">
        <v>1027</v>
      </c>
      <c r="C165" t="s">
        <v>1028</v>
      </c>
      <c r="D165" t="s">
        <v>1370</v>
      </c>
      <c r="E165" s="2">
        <v>45261</v>
      </c>
    </row>
    <row r="166" spans="1:5" x14ac:dyDescent="0.25">
      <c r="A166" s="80">
        <v>6599</v>
      </c>
      <c r="B166" t="s">
        <v>1029</v>
      </c>
      <c r="C166" t="s">
        <v>1030</v>
      </c>
      <c r="D166" t="s">
        <v>1370</v>
      </c>
      <c r="E166" s="2">
        <v>44935</v>
      </c>
    </row>
    <row r="167" spans="1:5" x14ac:dyDescent="0.25">
      <c r="A167" s="80">
        <v>6602</v>
      </c>
      <c r="B167" t="s">
        <v>1394</v>
      </c>
      <c r="C167" t="s">
        <v>1395</v>
      </c>
      <c r="D167" t="s">
        <v>1370</v>
      </c>
      <c r="E167" s="2">
        <v>45453</v>
      </c>
    </row>
    <row r="168" spans="1:5" x14ac:dyDescent="0.25">
      <c r="A168" s="80">
        <v>6621</v>
      </c>
      <c r="B168" t="s">
        <v>1031</v>
      </c>
      <c r="C168" t="s">
        <v>1032</v>
      </c>
      <c r="D168" t="s">
        <v>1371</v>
      </c>
      <c r="E168" s="2">
        <v>45398</v>
      </c>
    </row>
    <row r="169" spans="1:5" x14ac:dyDescent="0.25">
      <c r="A169" s="80">
        <v>6625</v>
      </c>
      <c r="B169" t="s">
        <v>1033</v>
      </c>
      <c r="C169" t="s">
        <v>1034</v>
      </c>
      <c r="D169" t="s">
        <v>1370</v>
      </c>
      <c r="E169" s="2">
        <v>45415</v>
      </c>
    </row>
    <row r="170" spans="1:5" x14ac:dyDescent="0.25">
      <c r="A170" s="80">
        <v>6635</v>
      </c>
      <c r="B170" t="s">
        <v>828</v>
      </c>
      <c r="C170" t="s">
        <v>1035</v>
      </c>
      <c r="D170" t="s">
        <v>1370</v>
      </c>
      <c r="E170" s="2">
        <v>45338</v>
      </c>
    </row>
    <row r="171" spans="1:5" x14ac:dyDescent="0.25">
      <c r="A171" s="80">
        <v>6667</v>
      </c>
      <c r="B171" t="s">
        <v>979</v>
      </c>
      <c r="C171" t="s">
        <v>1036</v>
      </c>
      <c r="D171" t="s">
        <v>1370</v>
      </c>
      <c r="E171" s="2">
        <v>45261</v>
      </c>
    </row>
    <row r="172" spans="1:5" x14ac:dyDescent="0.25">
      <c r="A172" s="80">
        <v>6668</v>
      </c>
      <c r="B172" t="s">
        <v>1037</v>
      </c>
      <c r="C172" t="s">
        <v>1038</v>
      </c>
      <c r="D172" t="s">
        <v>1370</v>
      </c>
      <c r="E172" s="2">
        <v>45369</v>
      </c>
    </row>
    <row r="173" spans="1:5" x14ac:dyDescent="0.25">
      <c r="A173" s="80">
        <v>6674</v>
      </c>
      <c r="B173" t="s">
        <v>1039</v>
      </c>
      <c r="C173" t="s">
        <v>1040</v>
      </c>
      <c r="D173" t="s">
        <v>1370</v>
      </c>
      <c r="E173" s="2">
        <v>45293</v>
      </c>
    </row>
    <row r="174" spans="1:5" x14ac:dyDescent="0.25">
      <c r="A174" s="80">
        <v>6678</v>
      </c>
      <c r="B174" t="s">
        <v>1041</v>
      </c>
      <c r="C174" t="s">
        <v>1042</v>
      </c>
      <c r="D174" t="s">
        <v>1371</v>
      </c>
      <c r="E174" s="2">
        <v>45261</v>
      </c>
    </row>
    <row r="175" spans="1:5" x14ac:dyDescent="0.25">
      <c r="A175" s="80">
        <v>6687</v>
      </c>
      <c r="B175" t="s">
        <v>1043</v>
      </c>
      <c r="C175" t="s">
        <v>1044</v>
      </c>
      <c r="D175" t="s">
        <v>1370</v>
      </c>
      <c r="E175" s="2">
        <v>45261</v>
      </c>
    </row>
    <row r="176" spans="1:5" x14ac:dyDescent="0.25">
      <c r="A176" s="80">
        <v>6719</v>
      </c>
      <c r="B176" t="s">
        <v>948</v>
      </c>
      <c r="C176" t="s">
        <v>1045</v>
      </c>
      <c r="D176" t="s">
        <v>1370</v>
      </c>
      <c r="E176" s="2">
        <v>45261</v>
      </c>
    </row>
    <row r="177" spans="1:5" x14ac:dyDescent="0.25">
      <c r="A177" s="80">
        <v>6726</v>
      </c>
      <c r="B177" t="s">
        <v>962</v>
      </c>
      <c r="C177" t="s">
        <v>1046</v>
      </c>
      <c r="D177" t="s">
        <v>1370</v>
      </c>
      <c r="E177" s="2">
        <v>45265</v>
      </c>
    </row>
    <row r="178" spans="1:5" x14ac:dyDescent="0.25">
      <c r="A178" s="80">
        <v>6735</v>
      </c>
      <c r="B178" t="s">
        <v>835</v>
      </c>
      <c r="C178" t="s">
        <v>1047</v>
      </c>
      <c r="D178" t="s">
        <v>1370</v>
      </c>
      <c r="E178" s="2">
        <v>45261</v>
      </c>
    </row>
    <row r="179" spans="1:5" x14ac:dyDescent="0.25">
      <c r="A179" s="80">
        <v>6749</v>
      </c>
      <c r="B179" t="s">
        <v>1048</v>
      </c>
      <c r="C179" t="s">
        <v>1020</v>
      </c>
      <c r="D179" t="s">
        <v>1370</v>
      </c>
      <c r="E179" s="2">
        <v>45261</v>
      </c>
    </row>
    <row r="180" spans="1:5" x14ac:dyDescent="0.25">
      <c r="A180" s="80">
        <v>6780</v>
      </c>
      <c r="B180" t="s">
        <v>1049</v>
      </c>
      <c r="C180" t="s">
        <v>824</v>
      </c>
      <c r="D180" t="s">
        <v>1370</v>
      </c>
      <c r="E180" s="2">
        <v>45398</v>
      </c>
    </row>
    <row r="181" spans="1:5" x14ac:dyDescent="0.25">
      <c r="A181" s="80">
        <v>6781</v>
      </c>
      <c r="B181" t="s">
        <v>1050</v>
      </c>
      <c r="C181" t="s">
        <v>1051</v>
      </c>
      <c r="D181" t="s">
        <v>1370</v>
      </c>
      <c r="E181" s="2">
        <v>45261</v>
      </c>
    </row>
    <row r="182" spans="1:5" x14ac:dyDescent="0.25">
      <c r="A182" s="80">
        <v>6784</v>
      </c>
      <c r="B182" t="s">
        <v>1052</v>
      </c>
      <c r="C182" t="s">
        <v>1053</v>
      </c>
      <c r="D182" t="s">
        <v>1370</v>
      </c>
      <c r="E182" s="2">
        <v>45261</v>
      </c>
    </row>
    <row r="183" spans="1:5" x14ac:dyDescent="0.25">
      <c r="A183" s="80">
        <v>6786</v>
      </c>
      <c r="B183" t="s">
        <v>1054</v>
      </c>
      <c r="C183" t="s">
        <v>1055</v>
      </c>
      <c r="D183" t="s">
        <v>1370</v>
      </c>
      <c r="E183" s="2">
        <v>45261</v>
      </c>
    </row>
    <row r="184" spans="1:5" x14ac:dyDescent="0.25">
      <c r="A184" s="80">
        <v>6789</v>
      </c>
      <c r="B184" t="s">
        <v>1056</v>
      </c>
      <c r="C184" t="s">
        <v>1057</v>
      </c>
      <c r="D184" t="s">
        <v>1371</v>
      </c>
      <c r="E184" s="2">
        <v>45261</v>
      </c>
    </row>
    <row r="185" spans="1:5" x14ac:dyDescent="0.25">
      <c r="A185" s="80">
        <v>6794</v>
      </c>
      <c r="B185" t="s">
        <v>1058</v>
      </c>
      <c r="C185" t="s">
        <v>1059</v>
      </c>
      <c r="D185" t="s">
        <v>1370</v>
      </c>
      <c r="E185" s="2">
        <v>45261</v>
      </c>
    </row>
    <row r="186" spans="1:5" x14ac:dyDescent="0.25">
      <c r="A186" s="80">
        <v>6808</v>
      </c>
      <c r="B186" t="s">
        <v>1005</v>
      </c>
      <c r="C186" t="s">
        <v>1396</v>
      </c>
      <c r="D186" t="s">
        <v>1371</v>
      </c>
      <c r="E186" s="2">
        <v>45453</v>
      </c>
    </row>
    <row r="187" spans="1:5" x14ac:dyDescent="0.25">
      <c r="A187" s="80">
        <v>6813</v>
      </c>
      <c r="B187" t="s">
        <v>1060</v>
      </c>
      <c r="C187" t="s">
        <v>1061</v>
      </c>
      <c r="D187" t="s">
        <v>1370</v>
      </c>
      <c r="E187" s="2">
        <v>45261</v>
      </c>
    </row>
    <row r="188" spans="1:5" x14ac:dyDescent="0.25">
      <c r="A188" s="80">
        <v>6814</v>
      </c>
      <c r="B188" t="s">
        <v>821</v>
      </c>
      <c r="C188" t="s">
        <v>1361</v>
      </c>
      <c r="D188" t="s">
        <v>1370</v>
      </c>
      <c r="E188" s="2">
        <v>45433</v>
      </c>
    </row>
    <row r="189" spans="1:5" x14ac:dyDescent="0.25">
      <c r="A189" s="80">
        <v>6817</v>
      </c>
      <c r="B189" t="s">
        <v>1062</v>
      </c>
      <c r="C189" t="s">
        <v>1063</v>
      </c>
      <c r="D189" t="s">
        <v>1370</v>
      </c>
      <c r="E189" s="2">
        <v>45261</v>
      </c>
    </row>
    <row r="190" spans="1:5" x14ac:dyDescent="0.25">
      <c r="A190" s="80">
        <v>6835</v>
      </c>
      <c r="B190" t="s">
        <v>1043</v>
      </c>
      <c r="C190" t="s">
        <v>1064</v>
      </c>
      <c r="D190" t="s">
        <v>1371</v>
      </c>
      <c r="E190" s="2">
        <v>45261</v>
      </c>
    </row>
    <row r="191" spans="1:5" x14ac:dyDescent="0.25">
      <c r="A191" s="80">
        <v>6843</v>
      </c>
      <c r="B191" t="s">
        <v>992</v>
      </c>
      <c r="C191" t="s">
        <v>1065</v>
      </c>
      <c r="D191" t="s">
        <v>1370</v>
      </c>
      <c r="E191" s="2">
        <v>45261</v>
      </c>
    </row>
    <row r="192" spans="1:5" x14ac:dyDescent="0.25">
      <c r="A192" s="80">
        <v>6848</v>
      </c>
      <c r="B192" t="s">
        <v>1066</v>
      </c>
      <c r="C192" t="s">
        <v>1067</v>
      </c>
      <c r="D192" t="s">
        <v>1371</v>
      </c>
      <c r="E192" s="2">
        <v>44614</v>
      </c>
    </row>
    <row r="193" spans="1:5" x14ac:dyDescent="0.25">
      <c r="A193" s="80">
        <v>6855</v>
      </c>
      <c r="B193" t="s">
        <v>1068</v>
      </c>
      <c r="C193" t="s">
        <v>1069</v>
      </c>
      <c r="D193" t="s">
        <v>1370</v>
      </c>
      <c r="E193" s="2">
        <v>45261</v>
      </c>
    </row>
    <row r="194" spans="1:5" x14ac:dyDescent="0.25">
      <c r="A194" s="80">
        <v>6861</v>
      </c>
      <c r="B194" t="s">
        <v>809</v>
      </c>
      <c r="C194" t="s">
        <v>793</v>
      </c>
      <c r="D194" t="s">
        <v>1370</v>
      </c>
      <c r="E194" s="2">
        <v>45161</v>
      </c>
    </row>
    <row r="195" spans="1:5" x14ac:dyDescent="0.25">
      <c r="A195" s="80">
        <v>6863</v>
      </c>
      <c r="B195" t="s">
        <v>1010</v>
      </c>
      <c r="C195" t="s">
        <v>1070</v>
      </c>
      <c r="D195" t="s">
        <v>1369</v>
      </c>
      <c r="E195" s="2">
        <v>45261</v>
      </c>
    </row>
    <row r="196" spans="1:5" x14ac:dyDescent="0.25">
      <c r="A196" s="80">
        <v>6864</v>
      </c>
      <c r="B196" t="s">
        <v>1010</v>
      </c>
      <c r="C196" t="s">
        <v>1071</v>
      </c>
      <c r="D196" t="s">
        <v>1369</v>
      </c>
      <c r="E196" s="2">
        <v>45174</v>
      </c>
    </row>
    <row r="197" spans="1:5" x14ac:dyDescent="0.25">
      <c r="A197" s="80">
        <v>6865</v>
      </c>
      <c r="B197" t="s">
        <v>905</v>
      </c>
      <c r="C197" t="s">
        <v>1040</v>
      </c>
      <c r="D197" t="s">
        <v>1369</v>
      </c>
      <c r="E197" s="2">
        <v>45194</v>
      </c>
    </row>
    <row r="198" spans="1:5" x14ac:dyDescent="0.25">
      <c r="A198" s="80">
        <v>6874</v>
      </c>
      <c r="B198" t="s">
        <v>1072</v>
      </c>
      <c r="C198" t="s">
        <v>1073</v>
      </c>
      <c r="D198" t="s">
        <v>1370</v>
      </c>
      <c r="E198" s="2">
        <v>45261</v>
      </c>
    </row>
    <row r="199" spans="1:5" x14ac:dyDescent="0.25">
      <c r="A199" s="80">
        <v>6875</v>
      </c>
      <c r="B199" t="s">
        <v>1074</v>
      </c>
      <c r="C199" t="s">
        <v>1075</v>
      </c>
      <c r="D199" t="s">
        <v>1371</v>
      </c>
      <c r="E199" s="2">
        <v>45054</v>
      </c>
    </row>
    <row r="200" spans="1:5" x14ac:dyDescent="0.25">
      <c r="A200" s="80">
        <v>6879</v>
      </c>
      <c r="B200" t="s">
        <v>856</v>
      </c>
      <c r="C200" t="s">
        <v>1076</v>
      </c>
      <c r="D200" t="s">
        <v>1369</v>
      </c>
      <c r="E200" s="2">
        <v>45341</v>
      </c>
    </row>
    <row r="201" spans="1:5" x14ac:dyDescent="0.25">
      <c r="A201" s="80">
        <v>6884</v>
      </c>
      <c r="B201" t="s">
        <v>1077</v>
      </c>
      <c r="C201" t="s">
        <v>1078</v>
      </c>
      <c r="D201" t="s">
        <v>1371</v>
      </c>
      <c r="E201" s="2">
        <v>45261</v>
      </c>
    </row>
    <row r="202" spans="1:5" x14ac:dyDescent="0.25">
      <c r="A202" s="80">
        <v>6886</v>
      </c>
      <c r="B202" t="s">
        <v>1027</v>
      </c>
      <c r="C202" t="s">
        <v>1079</v>
      </c>
      <c r="D202" t="s">
        <v>1370</v>
      </c>
      <c r="E202" s="2">
        <v>45261</v>
      </c>
    </row>
    <row r="203" spans="1:5" x14ac:dyDescent="0.25">
      <c r="A203" s="80">
        <v>6887</v>
      </c>
      <c r="B203" t="s">
        <v>811</v>
      </c>
      <c r="C203" t="s">
        <v>1080</v>
      </c>
      <c r="D203" t="s">
        <v>1369</v>
      </c>
      <c r="E203" s="2">
        <v>45155</v>
      </c>
    </row>
    <row r="204" spans="1:5" x14ac:dyDescent="0.25">
      <c r="A204" s="80">
        <v>6888</v>
      </c>
      <c r="B204" t="s">
        <v>1081</v>
      </c>
      <c r="C204" t="s">
        <v>1082</v>
      </c>
      <c r="D204" t="s">
        <v>1369</v>
      </c>
      <c r="E204" s="2">
        <v>45156</v>
      </c>
    </row>
    <row r="205" spans="1:5" x14ac:dyDescent="0.25">
      <c r="A205" s="80">
        <v>6894</v>
      </c>
      <c r="B205" t="s">
        <v>1083</v>
      </c>
      <c r="C205" t="s">
        <v>1084</v>
      </c>
      <c r="D205" t="s">
        <v>1370</v>
      </c>
      <c r="E205" s="2">
        <v>45261</v>
      </c>
    </row>
    <row r="206" spans="1:5" x14ac:dyDescent="0.25">
      <c r="A206" s="80">
        <v>6897</v>
      </c>
      <c r="B206" t="s">
        <v>1085</v>
      </c>
      <c r="C206" t="s">
        <v>1086</v>
      </c>
      <c r="D206" t="s">
        <v>1370</v>
      </c>
      <c r="E206" s="2">
        <v>45415</v>
      </c>
    </row>
    <row r="207" spans="1:5" x14ac:dyDescent="0.25">
      <c r="A207" s="80">
        <v>6899</v>
      </c>
      <c r="B207" t="s">
        <v>1087</v>
      </c>
      <c r="C207" t="s">
        <v>1088</v>
      </c>
      <c r="D207" t="s">
        <v>1370</v>
      </c>
      <c r="E207" s="2">
        <v>45405</v>
      </c>
    </row>
    <row r="208" spans="1:5" x14ac:dyDescent="0.25">
      <c r="A208" s="80">
        <v>6900</v>
      </c>
      <c r="B208" t="s">
        <v>1087</v>
      </c>
      <c r="C208" t="s">
        <v>1089</v>
      </c>
      <c r="D208" t="s">
        <v>1369</v>
      </c>
      <c r="E208" s="2">
        <v>45405</v>
      </c>
    </row>
    <row r="209" spans="1:5" x14ac:dyDescent="0.25">
      <c r="A209" s="80">
        <v>6905</v>
      </c>
      <c r="B209" t="s">
        <v>1090</v>
      </c>
      <c r="C209" t="s">
        <v>1091</v>
      </c>
      <c r="D209" t="s">
        <v>1370</v>
      </c>
      <c r="E209" s="2">
        <v>45422</v>
      </c>
    </row>
    <row r="210" spans="1:5" x14ac:dyDescent="0.25">
      <c r="A210" s="80">
        <v>6906</v>
      </c>
      <c r="B210" t="s">
        <v>1092</v>
      </c>
      <c r="C210" t="s">
        <v>1093</v>
      </c>
      <c r="D210" t="s">
        <v>1370</v>
      </c>
      <c r="E210" s="2">
        <v>45261</v>
      </c>
    </row>
    <row r="211" spans="1:5" x14ac:dyDescent="0.25">
      <c r="A211" s="80">
        <v>6908</v>
      </c>
      <c r="B211" t="s">
        <v>1397</v>
      </c>
      <c r="C211" t="s">
        <v>1398</v>
      </c>
      <c r="D211" t="s">
        <v>1370</v>
      </c>
      <c r="E211" s="2">
        <v>45453</v>
      </c>
    </row>
    <row r="212" spans="1:5" x14ac:dyDescent="0.25">
      <c r="A212" s="80">
        <v>6917</v>
      </c>
      <c r="B212" t="s">
        <v>839</v>
      </c>
      <c r="C212" t="s">
        <v>1094</v>
      </c>
      <c r="D212" t="s">
        <v>1371</v>
      </c>
      <c r="E212" s="2">
        <v>45261</v>
      </c>
    </row>
    <row r="213" spans="1:5" x14ac:dyDescent="0.25">
      <c r="A213" s="80">
        <v>6919</v>
      </c>
      <c r="B213" t="s">
        <v>790</v>
      </c>
      <c r="C213" t="s">
        <v>1095</v>
      </c>
      <c r="D213" t="s">
        <v>1370</v>
      </c>
      <c r="E213" s="2">
        <v>45261</v>
      </c>
    </row>
    <row r="214" spans="1:5" x14ac:dyDescent="0.25">
      <c r="A214" s="80">
        <v>6921</v>
      </c>
      <c r="B214" t="s">
        <v>1096</v>
      </c>
      <c r="C214" t="s">
        <v>1097</v>
      </c>
      <c r="D214" t="s">
        <v>1371</v>
      </c>
      <c r="E214" s="2">
        <v>45252</v>
      </c>
    </row>
    <row r="215" spans="1:5" x14ac:dyDescent="0.25">
      <c r="A215" s="80">
        <v>6928</v>
      </c>
      <c r="B215" t="s">
        <v>1098</v>
      </c>
      <c r="C215" t="s">
        <v>1099</v>
      </c>
      <c r="D215" t="s">
        <v>1370</v>
      </c>
      <c r="E215" s="2">
        <v>45246</v>
      </c>
    </row>
    <row r="216" spans="1:5" x14ac:dyDescent="0.25">
      <c r="A216" s="80">
        <v>6943</v>
      </c>
      <c r="B216" t="s">
        <v>1100</v>
      </c>
      <c r="C216" t="s">
        <v>1101</v>
      </c>
      <c r="D216" t="s">
        <v>1370</v>
      </c>
      <c r="E216" s="2">
        <v>45405</v>
      </c>
    </row>
    <row r="217" spans="1:5" x14ac:dyDescent="0.25">
      <c r="A217" s="80">
        <v>6955</v>
      </c>
      <c r="B217" t="s">
        <v>1102</v>
      </c>
      <c r="C217" t="s">
        <v>1103</v>
      </c>
      <c r="D217" t="s">
        <v>1370</v>
      </c>
      <c r="E217" s="2">
        <v>45261</v>
      </c>
    </row>
    <row r="218" spans="1:5" x14ac:dyDescent="0.25">
      <c r="A218" s="80">
        <v>6956</v>
      </c>
      <c r="B218" t="s">
        <v>1104</v>
      </c>
      <c r="C218" t="s">
        <v>1105</v>
      </c>
      <c r="D218" t="s">
        <v>1370</v>
      </c>
      <c r="E218" s="2">
        <v>45316</v>
      </c>
    </row>
    <row r="219" spans="1:5" x14ac:dyDescent="0.25">
      <c r="A219" s="80">
        <v>6963</v>
      </c>
      <c r="B219" t="s">
        <v>1106</v>
      </c>
      <c r="C219" t="s">
        <v>1107</v>
      </c>
      <c r="D219" t="s">
        <v>1370</v>
      </c>
      <c r="E219" s="2">
        <v>45261</v>
      </c>
    </row>
    <row r="220" spans="1:5" x14ac:dyDescent="0.25">
      <c r="A220" s="80">
        <v>6965</v>
      </c>
      <c r="B220" t="s">
        <v>1108</v>
      </c>
      <c r="C220" t="s">
        <v>1109</v>
      </c>
      <c r="D220" t="s">
        <v>1370</v>
      </c>
      <c r="E220" s="2">
        <v>45261</v>
      </c>
    </row>
    <row r="221" spans="1:5" x14ac:dyDescent="0.25">
      <c r="A221" s="80">
        <v>6966</v>
      </c>
      <c r="B221" t="s">
        <v>1110</v>
      </c>
      <c r="C221" t="s">
        <v>1111</v>
      </c>
      <c r="D221" t="s">
        <v>1370</v>
      </c>
      <c r="E221" s="2">
        <v>44914</v>
      </c>
    </row>
    <row r="222" spans="1:5" x14ac:dyDescent="0.25">
      <c r="A222" s="80">
        <v>6967</v>
      </c>
      <c r="B222" t="s">
        <v>1112</v>
      </c>
      <c r="C222" t="s">
        <v>1113</v>
      </c>
      <c r="D222" t="s">
        <v>1371</v>
      </c>
      <c r="E222" s="2">
        <v>44911</v>
      </c>
    </row>
    <row r="223" spans="1:5" x14ac:dyDescent="0.25">
      <c r="A223" s="80">
        <v>6972</v>
      </c>
      <c r="B223" t="s">
        <v>1114</v>
      </c>
      <c r="C223" t="s">
        <v>1115</v>
      </c>
      <c r="D223" t="s">
        <v>1372</v>
      </c>
      <c r="E223" s="2">
        <v>44935</v>
      </c>
    </row>
    <row r="224" spans="1:5" x14ac:dyDescent="0.25">
      <c r="A224" s="80">
        <v>6975</v>
      </c>
      <c r="B224" t="s">
        <v>1116</v>
      </c>
      <c r="C224" t="s">
        <v>1117</v>
      </c>
      <c r="D224" t="s">
        <v>1370</v>
      </c>
      <c r="E224" s="2">
        <v>45002</v>
      </c>
    </row>
    <row r="225" spans="1:5" x14ac:dyDescent="0.25">
      <c r="A225" s="80">
        <v>6988</v>
      </c>
      <c r="B225" t="s">
        <v>1118</v>
      </c>
      <c r="C225" t="s">
        <v>1119</v>
      </c>
      <c r="D225" t="s">
        <v>1371</v>
      </c>
      <c r="E225" s="2">
        <v>44986</v>
      </c>
    </row>
    <row r="226" spans="1:5" x14ac:dyDescent="0.25">
      <c r="A226" s="80">
        <v>6989</v>
      </c>
      <c r="B226" t="s">
        <v>1120</v>
      </c>
      <c r="C226" t="s">
        <v>1121</v>
      </c>
      <c r="D226" t="s">
        <v>1370</v>
      </c>
      <c r="E226" s="2">
        <v>44992</v>
      </c>
    </row>
    <row r="227" spans="1:5" x14ac:dyDescent="0.25">
      <c r="A227" s="80">
        <v>7000</v>
      </c>
      <c r="B227" t="s">
        <v>1122</v>
      </c>
      <c r="C227" t="s">
        <v>1123</v>
      </c>
      <c r="D227" t="s">
        <v>1369</v>
      </c>
      <c r="E227" s="2">
        <v>45128</v>
      </c>
    </row>
    <row r="228" spans="1:5" x14ac:dyDescent="0.25">
      <c r="A228" s="80">
        <v>7001</v>
      </c>
      <c r="B228" t="s">
        <v>794</v>
      </c>
      <c r="C228" t="s">
        <v>1124</v>
      </c>
      <c r="D228" t="s">
        <v>1371</v>
      </c>
      <c r="E228" s="2">
        <v>45124</v>
      </c>
    </row>
    <row r="229" spans="1:5" x14ac:dyDescent="0.25">
      <c r="A229" s="80">
        <v>7002</v>
      </c>
      <c r="B229" t="s">
        <v>917</v>
      </c>
      <c r="C229" t="s">
        <v>1125</v>
      </c>
      <c r="D229" t="s">
        <v>1370</v>
      </c>
      <c r="E229" s="2">
        <v>45299</v>
      </c>
    </row>
    <row r="230" spans="1:5" x14ac:dyDescent="0.25">
      <c r="A230" s="80">
        <v>7012</v>
      </c>
      <c r="B230" t="s">
        <v>1126</v>
      </c>
      <c r="C230" t="s">
        <v>1127</v>
      </c>
      <c r="D230" t="s">
        <v>1370</v>
      </c>
      <c r="E230" s="2">
        <v>45139</v>
      </c>
    </row>
    <row r="231" spans="1:5" x14ac:dyDescent="0.25">
      <c r="A231" s="80">
        <v>7013</v>
      </c>
      <c r="B231" t="s">
        <v>1128</v>
      </c>
      <c r="C231" t="s">
        <v>1129</v>
      </c>
      <c r="D231" t="s">
        <v>1370</v>
      </c>
      <c r="E231" s="2">
        <v>45369</v>
      </c>
    </row>
    <row r="232" spans="1:5" x14ac:dyDescent="0.25">
      <c r="A232" s="80">
        <v>7016</v>
      </c>
      <c r="B232" t="s">
        <v>835</v>
      </c>
      <c r="C232" t="s">
        <v>1130</v>
      </c>
      <c r="D232" t="s">
        <v>1370</v>
      </c>
      <c r="E232" s="2">
        <v>45141</v>
      </c>
    </row>
    <row r="233" spans="1:5" x14ac:dyDescent="0.25">
      <c r="A233" s="80">
        <v>7018</v>
      </c>
      <c r="B233" t="s">
        <v>1131</v>
      </c>
      <c r="C233" t="s">
        <v>1132</v>
      </c>
      <c r="D233" t="s">
        <v>1370</v>
      </c>
      <c r="E233" s="2">
        <v>45145</v>
      </c>
    </row>
    <row r="234" spans="1:5" x14ac:dyDescent="0.25">
      <c r="A234" s="80">
        <v>7022</v>
      </c>
      <c r="B234" t="s">
        <v>1133</v>
      </c>
      <c r="C234" t="s">
        <v>1134</v>
      </c>
      <c r="D234" t="s">
        <v>1371</v>
      </c>
      <c r="E234" s="2">
        <v>45152</v>
      </c>
    </row>
    <row r="235" spans="1:5" x14ac:dyDescent="0.25">
      <c r="A235" s="80">
        <v>7026</v>
      </c>
      <c r="B235" t="s">
        <v>1135</v>
      </c>
      <c r="C235" t="s">
        <v>1136</v>
      </c>
      <c r="D235" t="s">
        <v>1371</v>
      </c>
      <c r="E235" s="2">
        <v>45160</v>
      </c>
    </row>
    <row r="236" spans="1:5" x14ac:dyDescent="0.25">
      <c r="A236" s="80">
        <v>7030</v>
      </c>
      <c r="B236" t="s">
        <v>1137</v>
      </c>
      <c r="C236" t="s">
        <v>1138</v>
      </c>
      <c r="D236" t="s">
        <v>1369</v>
      </c>
      <c r="E236" s="2">
        <v>45156</v>
      </c>
    </row>
    <row r="237" spans="1:5" x14ac:dyDescent="0.25">
      <c r="A237" s="80">
        <v>7031</v>
      </c>
      <c r="B237" t="s">
        <v>1139</v>
      </c>
      <c r="C237" t="s">
        <v>1140</v>
      </c>
      <c r="D237" t="s">
        <v>1371</v>
      </c>
      <c r="E237" s="2">
        <v>45154</v>
      </c>
    </row>
    <row r="238" spans="1:5" x14ac:dyDescent="0.25">
      <c r="A238" s="80">
        <v>7034</v>
      </c>
      <c r="B238" t="s">
        <v>1141</v>
      </c>
      <c r="C238" t="s">
        <v>1142</v>
      </c>
      <c r="D238" t="s">
        <v>1373</v>
      </c>
      <c r="E238" s="2">
        <v>45160</v>
      </c>
    </row>
    <row r="239" spans="1:5" x14ac:dyDescent="0.25">
      <c r="A239" s="80">
        <v>7037</v>
      </c>
      <c r="B239" t="s">
        <v>835</v>
      </c>
      <c r="C239" t="s">
        <v>1143</v>
      </c>
      <c r="D239" t="s">
        <v>1371</v>
      </c>
      <c r="E239" s="2">
        <v>45166</v>
      </c>
    </row>
    <row r="240" spans="1:5" x14ac:dyDescent="0.25">
      <c r="A240" s="80">
        <v>7039</v>
      </c>
      <c r="B240" t="s">
        <v>1144</v>
      </c>
      <c r="C240" t="s">
        <v>1145</v>
      </c>
      <c r="D240" t="s">
        <v>1370</v>
      </c>
      <c r="E240" s="2">
        <v>45166</v>
      </c>
    </row>
    <row r="241" spans="1:5" x14ac:dyDescent="0.25">
      <c r="A241" s="80">
        <v>7043</v>
      </c>
      <c r="B241" t="s">
        <v>1146</v>
      </c>
      <c r="C241" t="s">
        <v>1147</v>
      </c>
      <c r="D241" t="s">
        <v>1370</v>
      </c>
      <c r="E241" s="2">
        <v>45170</v>
      </c>
    </row>
    <row r="242" spans="1:5" x14ac:dyDescent="0.25">
      <c r="A242" s="80">
        <v>7052</v>
      </c>
      <c r="B242" t="s">
        <v>834</v>
      </c>
      <c r="C242" t="s">
        <v>1148</v>
      </c>
      <c r="D242" t="s">
        <v>1370</v>
      </c>
      <c r="E242" s="2">
        <v>45281</v>
      </c>
    </row>
    <row r="243" spans="1:5" x14ac:dyDescent="0.25">
      <c r="A243" s="80">
        <v>7053</v>
      </c>
      <c r="B243" t="s">
        <v>1149</v>
      </c>
      <c r="C243" t="s">
        <v>1150</v>
      </c>
      <c r="D243" t="s">
        <v>1371</v>
      </c>
      <c r="E243" s="2">
        <v>45182</v>
      </c>
    </row>
    <row r="244" spans="1:5" x14ac:dyDescent="0.25">
      <c r="A244" s="80">
        <v>7054</v>
      </c>
      <c r="B244" t="s">
        <v>826</v>
      </c>
      <c r="C244" t="s">
        <v>1151</v>
      </c>
      <c r="D244" t="s">
        <v>1371</v>
      </c>
      <c r="E244" s="2">
        <v>45182</v>
      </c>
    </row>
    <row r="245" spans="1:5" x14ac:dyDescent="0.25">
      <c r="A245" s="80">
        <v>7061</v>
      </c>
      <c r="B245" t="s">
        <v>1152</v>
      </c>
      <c r="C245" t="s">
        <v>1153</v>
      </c>
      <c r="D245" t="s">
        <v>1370</v>
      </c>
      <c r="E245" s="2">
        <v>45194</v>
      </c>
    </row>
    <row r="246" spans="1:5" x14ac:dyDescent="0.25">
      <c r="A246" s="80">
        <v>7062</v>
      </c>
      <c r="B246" t="s">
        <v>1154</v>
      </c>
      <c r="C246" t="s">
        <v>1145</v>
      </c>
      <c r="D246" t="s">
        <v>1370</v>
      </c>
      <c r="E246" s="2">
        <v>45194</v>
      </c>
    </row>
    <row r="247" spans="1:5" x14ac:dyDescent="0.25">
      <c r="A247" s="80">
        <v>7064</v>
      </c>
      <c r="B247" t="s">
        <v>992</v>
      </c>
      <c r="C247" t="s">
        <v>1155</v>
      </c>
      <c r="D247" t="s">
        <v>1370</v>
      </c>
      <c r="E247" s="2">
        <v>45194</v>
      </c>
    </row>
    <row r="248" spans="1:5" x14ac:dyDescent="0.25">
      <c r="A248" s="80">
        <v>7071</v>
      </c>
      <c r="B248" t="s">
        <v>1157</v>
      </c>
      <c r="C248" t="s">
        <v>1158</v>
      </c>
      <c r="D248" t="s">
        <v>1370</v>
      </c>
      <c r="E248" s="2">
        <v>45401</v>
      </c>
    </row>
    <row r="249" spans="1:5" x14ac:dyDescent="0.25">
      <c r="A249" s="80">
        <v>7072</v>
      </c>
      <c r="B249" t="s">
        <v>821</v>
      </c>
      <c r="C249" t="s">
        <v>1159</v>
      </c>
      <c r="D249" t="s">
        <v>1371</v>
      </c>
      <c r="E249" s="2">
        <v>45208</v>
      </c>
    </row>
    <row r="250" spans="1:5" x14ac:dyDescent="0.25">
      <c r="A250" s="80">
        <v>7075</v>
      </c>
      <c r="B250" t="s">
        <v>1160</v>
      </c>
      <c r="C250" t="s">
        <v>1161</v>
      </c>
      <c r="D250" t="s">
        <v>1370</v>
      </c>
      <c r="E250" s="2">
        <v>45203</v>
      </c>
    </row>
    <row r="251" spans="1:5" x14ac:dyDescent="0.25">
      <c r="A251" s="80">
        <v>7076</v>
      </c>
      <c r="B251" t="s">
        <v>1162</v>
      </c>
      <c r="C251" t="s">
        <v>1163</v>
      </c>
      <c r="D251" t="s">
        <v>1369</v>
      </c>
      <c r="E251" s="2">
        <v>45208</v>
      </c>
    </row>
    <row r="252" spans="1:5" x14ac:dyDescent="0.25">
      <c r="A252" s="80">
        <v>7078</v>
      </c>
      <c r="B252" t="s">
        <v>1164</v>
      </c>
      <c r="C252" t="s">
        <v>1155</v>
      </c>
      <c r="D252" t="s">
        <v>1370</v>
      </c>
      <c r="E252" s="2">
        <v>45201</v>
      </c>
    </row>
    <row r="253" spans="1:5" x14ac:dyDescent="0.25">
      <c r="A253" s="80">
        <v>7080</v>
      </c>
      <c r="B253" t="s">
        <v>1165</v>
      </c>
      <c r="C253" t="s">
        <v>1166</v>
      </c>
      <c r="D253" t="s">
        <v>1370</v>
      </c>
      <c r="E253" s="2">
        <v>45201</v>
      </c>
    </row>
    <row r="254" spans="1:5" x14ac:dyDescent="0.25">
      <c r="A254" s="80">
        <v>7081</v>
      </c>
      <c r="B254" t="s">
        <v>1167</v>
      </c>
      <c r="C254" t="s">
        <v>1113</v>
      </c>
      <c r="D254" t="s">
        <v>1371</v>
      </c>
      <c r="E254" s="2">
        <v>45446</v>
      </c>
    </row>
    <row r="255" spans="1:5" x14ac:dyDescent="0.25">
      <c r="A255" s="80">
        <v>7085</v>
      </c>
      <c r="B255" t="s">
        <v>1168</v>
      </c>
      <c r="C255" t="s">
        <v>1169</v>
      </c>
      <c r="D255" t="s">
        <v>1370</v>
      </c>
      <c r="E255" s="2">
        <v>45218</v>
      </c>
    </row>
    <row r="256" spans="1:5" x14ac:dyDescent="0.25">
      <c r="A256" s="80">
        <v>7086</v>
      </c>
      <c r="B256" t="s">
        <v>839</v>
      </c>
      <c r="C256" t="s">
        <v>1170</v>
      </c>
      <c r="D256" t="s">
        <v>1370</v>
      </c>
      <c r="E256" s="2">
        <v>45218</v>
      </c>
    </row>
    <row r="257" spans="1:5" x14ac:dyDescent="0.25">
      <c r="A257" s="80">
        <v>7087</v>
      </c>
      <c r="B257" t="s">
        <v>992</v>
      </c>
      <c r="C257" t="s">
        <v>1000</v>
      </c>
      <c r="D257" t="s">
        <v>1370</v>
      </c>
      <c r="E257" s="2">
        <v>45224</v>
      </c>
    </row>
    <row r="258" spans="1:5" x14ac:dyDescent="0.25">
      <c r="A258" s="80">
        <v>7096</v>
      </c>
      <c r="B258" t="s">
        <v>1171</v>
      </c>
      <c r="C258" t="s">
        <v>1172</v>
      </c>
      <c r="D258" t="s">
        <v>1370</v>
      </c>
      <c r="E258" s="2">
        <v>45226</v>
      </c>
    </row>
    <row r="259" spans="1:5" x14ac:dyDescent="0.25">
      <c r="A259" s="80">
        <v>7098</v>
      </c>
      <c r="B259" t="s">
        <v>969</v>
      </c>
      <c r="C259" t="s">
        <v>773</v>
      </c>
      <c r="D259" t="s">
        <v>1370</v>
      </c>
      <c r="E259" s="2">
        <v>45233</v>
      </c>
    </row>
    <row r="260" spans="1:5" x14ac:dyDescent="0.25">
      <c r="A260" s="80">
        <v>7102</v>
      </c>
      <c r="B260" t="s">
        <v>1173</v>
      </c>
      <c r="C260" t="s">
        <v>1040</v>
      </c>
      <c r="D260" t="s">
        <v>1370</v>
      </c>
      <c r="E260" s="2">
        <v>45231</v>
      </c>
    </row>
    <row r="261" spans="1:5" x14ac:dyDescent="0.25">
      <c r="A261" s="80">
        <v>7104</v>
      </c>
      <c r="B261" t="s">
        <v>1174</v>
      </c>
      <c r="C261" t="s">
        <v>1175</v>
      </c>
      <c r="D261" t="s">
        <v>1370</v>
      </c>
      <c r="E261" s="2">
        <v>45232</v>
      </c>
    </row>
    <row r="262" spans="1:5" x14ac:dyDescent="0.25">
      <c r="A262" s="80">
        <v>7105</v>
      </c>
      <c r="B262" t="s">
        <v>1176</v>
      </c>
      <c r="C262" t="s">
        <v>1177</v>
      </c>
      <c r="D262" t="s">
        <v>1371</v>
      </c>
      <c r="E262" s="2">
        <v>45231</v>
      </c>
    </row>
    <row r="263" spans="1:5" x14ac:dyDescent="0.25">
      <c r="A263" s="80">
        <v>7106</v>
      </c>
      <c r="B263" t="s">
        <v>1178</v>
      </c>
      <c r="C263" t="s">
        <v>1179</v>
      </c>
      <c r="D263" t="s">
        <v>1370</v>
      </c>
      <c r="E263" s="2">
        <v>45231</v>
      </c>
    </row>
    <row r="264" spans="1:5" x14ac:dyDescent="0.25">
      <c r="A264" s="80">
        <v>7108</v>
      </c>
      <c r="B264" t="s">
        <v>1180</v>
      </c>
      <c r="C264" t="s">
        <v>1181</v>
      </c>
      <c r="D264" t="s">
        <v>1371</v>
      </c>
      <c r="E264" s="2">
        <v>45231</v>
      </c>
    </row>
    <row r="265" spans="1:5" x14ac:dyDescent="0.25">
      <c r="A265" s="80">
        <v>7110</v>
      </c>
      <c r="B265" t="s">
        <v>1182</v>
      </c>
      <c r="C265" t="s">
        <v>1183</v>
      </c>
      <c r="D265" t="s">
        <v>1373</v>
      </c>
      <c r="E265" s="2">
        <v>45231</v>
      </c>
    </row>
    <row r="266" spans="1:5" x14ac:dyDescent="0.25">
      <c r="A266" s="80">
        <v>7112</v>
      </c>
      <c r="B266" t="s">
        <v>1184</v>
      </c>
      <c r="C266" t="s">
        <v>1185</v>
      </c>
      <c r="D266" t="s">
        <v>1370</v>
      </c>
      <c r="E266" s="2">
        <v>45238</v>
      </c>
    </row>
    <row r="267" spans="1:5" x14ac:dyDescent="0.25">
      <c r="A267" s="80">
        <v>7113</v>
      </c>
      <c r="B267" t="s">
        <v>952</v>
      </c>
      <c r="C267" t="s">
        <v>1186</v>
      </c>
      <c r="D267" t="s">
        <v>1370</v>
      </c>
      <c r="E267" s="2">
        <v>45238</v>
      </c>
    </row>
    <row r="268" spans="1:5" x14ac:dyDescent="0.25">
      <c r="A268" s="80">
        <v>7114</v>
      </c>
      <c r="B268" t="s">
        <v>1149</v>
      </c>
      <c r="C268" t="s">
        <v>875</v>
      </c>
      <c r="D268" t="s">
        <v>1371</v>
      </c>
      <c r="E268" s="2">
        <v>45252</v>
      </c>
    </row>
    <row r="269" spans="1:5" x14ac:dyDescent="0.25">
      <c r="A269" s="80">
        <v>7119</v>
      </c>
      <c r="B269" t="s">
        <v>1187</v>
      </c>
      <c r="C269" t="s">
        <v>1188</v>
      </c>
      <c r="D269" t="s">
        <v>1371</v>
      </c>
      <c r="E269" s="2">
        <v>45252</v>
      </c>
    </row>
    <row r="270" spans="1:5" x14ac:dyDescent="0.25">
      <c r="A270" s="80">
        <v>7120</v>
      </c>
      <c r="B270" t="s">
        <v>1189</v>
      </c>
      <c r="C270" t="s">
        <v>1190</v>
      </c>
      <c r="D270" t="s">
        <v>1371</v>
      </c>
      <c r="E270" s="2">
        <v>45252</v>
      </c>
    </row>
    <row r="271" spans="1:5" x14ac:dyDescent="0.25">
      <c r="A271" s="80">
        <v>7123</v>
      </c>
      <c r="B271" t="s">
        <v>839</v>
      </c>
      <c r="C271" t="s">
        <v>1227</v>
      </c>
      <c r="D271" t="s">
        <v>1371</v>
      </c>
      <c r="E271" s="2">
        <v>45453</v>
      </c>
    </row>
    <row r="272" spans="1:5" x14ac:dyDescent="0.25">
      <c r="A272" s="80">
        <v>7124</v>
      </c>
      <c r="B272" t="s">
        <v>1191</v>
      </c>
      <c r="C272" t="s">
        <v>1192</v>
      </c>
      <c r="D272" t="s">
        <v>1370</v>
      </c>
      <c r="E272" s="2">
        <v>45251</v>
      </c>
    </row>
    <row r="273" spans="1:5" x14ac:dyDescent="0.25">
      <c r="A273" s="80">
        <v>7126</v>
      </c>
      <c r="B273" t="s">
        <v>1193</v>
      </c>
      <c r="C273" t="s">
        <v>1194</v>
      </c>
      <c r="D273" t="s">
        <v>1370</v>
      </c>
      <c r="E273" s="2">
        <v>45246</v>
      </c>
    </row>
    <row r="274" spans="1:5" x14ac:dyDescent="0.25">
      <c r="A274" s="80">
        <v>7132</v>
      </c>
      <c r="B274" t="s">
        <v>796</v>
      </c>
      <c r="C274" t="s">
        <v>1195</v>
      </c>
      <c r="D274" t="s">
        <v>1370</v>
      </c>
      <c r="E274" s="2">
        <v>45247</v>
      </c>
    </row>
    <row r="275" spans="1:5" x14ac:dyDescent="0.25">
      <c r="A275" s="80">
        <v>7137</v>
      </c>
      <c r="B275" t="s">
        <v>1196</v>
      </c>
      <c r="C275" t="s">
        <v>1197</v>
      </c>
      <c r="D275" t="s">
        <v>1370</v>
      </c>
      <c r="E275" s="2">
        <v>45271</v>
      </c>
    </row>
    <row r="276" spans="1:5" x14ac:dyDescent="0.25">
      <c r="A276" s="80">
        <v>7143</v>
      </c>
      <c r="B276" t="s">
        <v>1198</v>
      </c>
      <c r="C276" t="s">
        <v>1199</v>
      </c>
      <c r="D276" t="s">
        <v>1371</v>
      </c>
      <c r="E276" s="2">
        <v>45261</v>
      </c>
    </row>
    <row r="277" spans="1:5" x14ac:dyDescent="0.25">
      <c r="A277" s="80">
        <v>7148</v>
      </c>
      <c r="B277" t="s">
        <v>1200</v>
      </c>
      <c r="C277" t="s">
        <v>1201</v>
      </c>
      <c r="D277" t="s">
        <v>1370</v>
      </c>
      <c r="E277" s="2">
        <v>45261</v>
      </c>
    </row>
    <row r="278" spans="1:5" x14ac:dyDescent="0.25">
      <c r="A278" s="80">
        <v>7149</v>
      </c>
      <c r="B278" t="s">
        <v>1202</v>
      </c>
      <c r="C278" t="s">
        <v>1203</v>
      </c>
      <c r="D278" t="s">
        <v>1370</v>
      </c>
      <c r="E278" s="2">
        <v>45271</v>
      </c>
    </row>
    <row r="279" spans="1:5" x14ac:dyDescent="0.25">
      <c r="A279" s="80">
        <v>7152</v>
      </c>
      <c r="B279" t="s">
        <v>1204</v>
      </c>
      <c r="C279" t="s">
        <v>1205</v>
      </c>
      <c r="D279" t="s">
        <v>1371</v>
      </c>
      <c r="E279" s="2">
        <v>45280</v>
      </c>
    </row>
    <row r="280" spans="1:5" x14ac:dyDescent="0.25">
      <c r="A280" s="80">
        <v>7153</v>
      </c>
      <c r="B280" t="s">
        <v>1206</v>
      </c>
      <c r="C280" t="s">
        <v>1207</v>
      </c>
      <c r="D280" t="s">
        <v>1371</v>
      </c>
      <c r="E280" s="2">
        <v>45278</v>
      </c>
    </row>
    <row r="281" spans="1:5" x14ac:dyDescent="0.25">
      <c r="A281" s="80">
        <v>7157</v>
      </c>
      <c r="B281" t="s">
        <v>1208</v>
      </c>
      <c r="C281" t="s">
        <v>1209</v>
      </c>
      <c r="D281" t="s">
        <v>1370</v>
      </c>
      <c r="E281" s="2">
        <v>45300</v>
      </c>
    </row>
    <row r="282" spans="1:5" x14ac:dyDescent="0.25">
      <c r="A282" s="80">
        <v>7158</v>
      </c>
      <c r="B282" t="s">
        <v>1210</v>
      </c>
      <c r="C282" t="s">
        <v>782</v>
      </c>
      <c r="D282" t="s">
        <v>1370</v>
      </c>
      <c r="E282" s="2">
        <v>45300</v>
      </c>
    </row>
    <row r="283" spans="1:5" x14ac:dyDescent="0.25">
      <c r="A283" s="80">
        <v>7159</v>
      </c>
      <c r="B283" t="s">
        <v>1211</v>
      </c>
      <c r="C283" t="s">
        <v>1212</v>
      </c>
      <c r="D283" t="s">
        <v>1373</v>
      </c>
      <c r="E283" s="2">
        <v>45299</v>
      </c>
    </row>
    <row r="284" spans="1:5" x14ac:dyDescent="0.25">
      <c r="A284" s="80">
        <v>7160</v>
      </c>
      <c r="B284" t="s">
        <v>1213</v>
      </c>
      <c r="C284" t="s">
        <v>1214</v>
      </c>
      <c r="D284" t="s">
        <v>1373</v>
      </c>
      <c r="E284" s="2">
        <v>45299</v>
      </c>
    </row>
    <row r="285" spans="1:5" x14ac:dyDescent="0.25">
      <c r="A285" s="80">
        <v>7161</v>
      </c>
      <c r="B285" t="s">
        <v>1215</v>
      </c>
      <c r="C285" t="s">
        <v>1216</v>
      </c>
      <c r="D285" t="s">
        <v>1373</v>
      </c>
      <c r="E285" s="2">
        <v>45299</v>
      </c>
    </row>
    <row r="286" spans="1:5" x14ac:dyDescent="0.25">
      <c r="A286" s="80">
        <v>7163</v>
      </c>
      <c r="B286" t="s">
        <v>1217</v>
      </c>
      <c r="C286" t="s">
        <v>1175</v>
      </c>
      <c r="D286" t="s">
        <v>1370</v>
      </c>
      <c r="E286" s="2">
        <v>45301</v>
      </c>
    </row>
    <row r="287" spans="1:5" x14ac:dyDescent="0.25">
      <c r="A287" s="80">
        <v>7170</v>
      </c>
      <c r="B287" t="s">
        <v>1218</v>
      </c>
      <c r="C287" t="s">
        <v>1219</v>
      </c>
      <c r="D287" t="s">
        <v>1370</v>
      </c>
      <c r="E287" s="2">
        <v>45313</v>
      </c>
    </row>
    <row r="288" spans="1:5" x14ac:dyDescent="0.25">
      <c r="A288" s="80">
        <v>7171</v>
      </c>
      <c r="B288" t="s">
        <v>1220</v>
      </c>
      <c r="C288" t="s">
        <v>1221</v>
      </c>
      <c r="D288" t="s">
        <v>1370</v>
      </c>
      <c r="E288" s="2">
        <v>45313</v>
      </c>
    </row>
    <row r="289" spans="1:5" x14ac:dyDescent="0.25">
      <c r="A289" s="80">
        <v>7172</v>
      </c>
      <c r="B289" t="s">
        <v>846</v>
      </c>
      <c r="C289" t="s">
        <v>1222</v>
      </c>
      <c r="D289" t="s">
        <v>1371</v>
      </c>
      <c r="E289" s="2">
        <v>45261</v>
      </c>
    </row>
    <row r="290" spans="1:5" x14ac:dyDescent="0.25">
      <c r="A290" s="80">
        <v>7174</v>
      </c>
      <c r="B290" t="s">
        <v>788</v>
      </c>
      <c r="C290" t="s">
        <v>1223</v>
      </c>
      <c r="D290" t="s">
        <v>1370</v>
      </c>
      <c r="E290" s="2">
        <v>45316</v>
      </c>
    </row>
    <row r="291" spans="1:5" x14ac:dyDescent="0.25">
      <c r="A291" s="80">
        <v>7175</v>
      </c>
      <c r="B291" t="s">
        <v>1180</v>
      </c>
      <c r="C291" t="s">
        <v>1224</v>
      </c>
      <c r="D291" t="s">
        <v>1370</v>
      </c>
      <c r="E291" s="2">
        <v>45323</v>
      </c>
    </row>
    <row r="292" spans="1:5" x14ac:dyDescent="0.25">
      <c r="A292" s="80">
        <v>7178</v>
      </c>
      <c r="B292" t="s">
        <v>1225</v>
      </c>
      <c r="C292" t="s">
        <v>1226</v>
      </c>
      <c r="D292" t="s">
        <v>1371</v>
      </c>
      <c r="E292" s="2">
        <v>45327</v>
      </c>
    </row>
    <row r="293" spans="1:5" x14ac:dyDescent="0.25">
      <c r="A293" s="80">
        <v>7179</v>
      </c>
      <c r="B293" t="s">
        <v>988</v>
      </c>
      <c r="C293" t="s">
        <v>1227</v>
      </c>
      <c r="D293" t="s">
        <v>1370</v>
      </c>
      <c r="E293" s="2">
        <v>45327</v>
      </c>
    </row>
    <row r="294" spans="1:5" x14ac:dyDescent="0.25">
      <c r="A294" s="80">
        <v>7180</v>
      </c>
      <c r="B294" t="s">
        <v>1204</v>
      </c>
      <c r="C294" t="s">
        <v>1228</v>
      </c>
      <c r="D294" t="s">
        <v>1371</v>
      </c>
      <c r="E294" s="2">
        <v>45327</v>
      </c>
    </row>
    <row r="295" spans="1:5" x14ac:dyDescent="0.25">
      <c r="A295" s="80">
        <v>7181</v>
      </c>
      <c r="B295" t="s">
        <v>1104</v>
      </c>
      <c r="C295" t="s">
        <v>1229</v>
      </c>
      <c r="D295" t="s">
        <v>1370</v>
      </c>
      <c r="E295" s="2">
        <v>45327</v>
      </c>
    </row>
    <row r="296" spans="1:5" x14ac:dyDescent="0.25">
      <c r="A296" s="80">
        <v>7182</v>
      </c>
      <c r="B296" t="s">
        <v>969</v>
      </c>
      <c r="C296" t="s">
        <v>1230</v>
      </c>
      <c r="D296" t="s">
        <v>1371</v>
      </c>
      <c r="E296" s="2">
        <v>45327</v>
      </c>
    </row>
    <row r="297" spans="1:5" x14ac:dyDescent="0.25">
      <c r="A297" s="80">
        <v>7183</v>
      </c>
      <c r="B297" t="s">
        <v>1231</v>
      </c>
      <c r="C297" t="s">
        <v>1232</v>
      </c>
      <c r="D297" t="s">
        <v>1370</v>
      </c>
      <c r="E297" s="2">
        <v>45327</v>
      </c>
    </row>
    <row r="298" spans="1:5" x14ac:dyDescent="0.25">
      <c r="A298" s="80">
        <v>7184</v>
      </c>
      <c r="B298" t="s">
        <v>1231</v>
      </c>
      <c r="C298" t="s">
        <v>1233</v>
      </c>
      <c r="D298" t="s">
        <v>1373</v>
      </c>
      <c r="E298" s="2">
        <v>45327</v>
      </c>
    </row>
    <row r="299" spans="1:5" x14ac:dyDescent="0.25">
      <c r="A299" s="80">
        <v>7186</v>
      </c>
      <c r="B299" t="s">
        <v>1234</v>
      </c>
      <c r="C299" t="s">
        <v>1235</v>
      </c>
      <c r="D299" t="s">
        <v>1371</v>
      </c>
      <c r="E299" s="2">
        <v>45328</v>
      </c>
    </row>
    <row r="300" spans="1:5" x14ac:dyDescent="0.25">
      <c r="A300" s="80">
        <v>7187</v>
      </c>
      <c r="B300" t="s">
        <v>1236</v>
      </c>
      <c r="C300" t="s">
        <v>1237</v>
      </c>
      <c r="D300" t="s">
        <v>1370</v>
      </c>
      <c r="E300" s="2">
        <v>45329</v>
      </c>
    </row>
    <row r="301" spans="1:5" x14ac:dyDescent="0.25">
      <c r="A301" s="80">
        <v>7189</v>
      </c>
      <c r="B301" t="s">
        <v>1056</v>
      </c>
      <c r="C301" t="s">
        <v>1238</v>
      </c>
      <c r="D301" t="s">
        <v>1370</v>
      </c>
      <c r="E301" s="2">
        <v>45330</v>
      </c>
    </row>
    <row r="302" spans="1:5" x14ac:dyDescent="0.25">
      <c r="A302" s="80">
        <v>7190</v>
      </c>
      <c r="B302" t="s">
        <v>885</v>
      </c>
      <c r="C302" t="s">
        <v>1239</v>
      </c>
      <c r="D302" t="s">
        <v>1371</v>
      </c>
      <c r="E302" s="2">
        <v>45330</v>
      </c>
    </row>
    <row r="303" spans="1:5" x14ac:dyDescent="0.25">
      <c r="A303" s="80">
        <v>7191</v>
      </c>
      <c r="B303" t="s">
        <v>1240</v>
      </c>
      <c r="C303" t="s">
        <v>1241</v>
      </c>
      <c r="D303" t="s">
        <v>1371</v>
      </c>
      <c r="E303" s="2">
        <v>45330</v>
      </c>
    </row>
    <row r="304" spans="1:5" x14ac:dyDescent="0.25">
      <c r="A304" s="80">
        <v>7192</v>
      </c>
      <c r="B304" t="s">
        <v>788</v>
      </c>
      <c r="C304" t="s">
        <v>1242</v>
      </c>
      <c r="D304" t="s">
        <v>1373</v>
      </c>
      <c r="E304" s="2">
        <v>45330</v>
      </c>
    </row>
    <row r="305" spans="1:5" x14ac:dyDescent="0.25">
      <c r="A305" s="80">
        <v>7193</v>
      </c>
      <c r="B305" t="s">
        <v>788</v>
      </c>
      <c r="C305" t="s">
        <v>1243</v>
      </c>
      <c r="D305" t="s">
        <v>1373</v>
      </c>
      <c r="E305" s="2">
        <v>45330</v>
      </c>
    </row>
    <row r="306" spans="1:5" x14ac:dyDescent="0.25">
      <c r="A306" s="80">
        <v>7194</v>
      </c>
      <c r="B306" t="s">
        <v>788</v>
      </c>
      <c r="C306" t="s">
        <v>1244</v>
      </c>
      <c r="D306" t="s">
        <v>1371</v>
      </c>
      <c r="E306" s="2">
        <v>45329</v>
      </c>
    </row>
    <row r="307" spans="1:5" x14ac:dyDescent="0.25">
      <c r="A307" s="80">
        <v>7195</v>
      </c>
      <c r="B307" t="s">
        <v>1245</v>
      </c>
      <c r="C307" t="s">
        <v>1246</v>
      </c>
      <c r="D307" t="s">
        <v>1371</v>
      </c>
      <c r="E307" s="2">
        <v>45338</v>
      </c>
    </row>
    <row r="308" spans="1:5" x14ac:dyDescent="0.25">
      <c r="A308" s="80">
        <v>7196</v>
      </c>
      <c r="B308" t="s">
        <v>1247</v>
      </c>
      <c r="C308" t="s">
        <v>1248</v>
      </c>
      <c r="D308" t="s">
        <v>1370</v>
      </c>
      <c r="E308" s="2">
        <v>45338</v>
      </c>
    </row>
    <row r="309" spans="1:5" x14ac:dyDescent="0.25">
      <c r="A309" s="80">
        <v>7198</v>
      </c>
      <c r="B309" t="s">
        <v>997</v>
      </c>
      <c r="C309" t="s">
        <v>1249</v>
      </c>
      <c r="D309" t="s">
        <v>1371</v>
      </c>
      <c r="E309" s="2">
        <v>45345</v>
      </c>
    </row>
    <row r="310" spans="1:5" x14ac:dyDescent="0.25">
      <c r="A310" s="80">
        <v>7202</v>
      </c>
      <c r="B310" t="s">
        <v>1251</v>
      </c>
      <c r="C310" t="s">
        <v>1175</v>
      </c>
      <c r="D310" t="s">
        <v>1371</v>
      </c>
      <c r="E310" s="2">
        <v>45345</v>
      </c>
    </row>
    <row r="311" spans="1:5" x14ac:dyDescent="0.25">
      <c r="A311" s="80">
        <v>7204</v>
      </c>
      <c r="B311" t="s">
        <v>856</v>
      </c>
      <c r="C311" t="s">
        <v>1252</v>
      </c>
      <c r="D311" t="s">
        <v>1371</v>
      </c>
      <c r="E311" s="2">
        <v>45338</v>
      </c>
    </row>
    <row r="312" spans="1:5" x14ac:dyDescent="0.25">
      <c r="A312" s="80">
        <v>7205</v>
      </c>
      <c r="B312" t="s">
        <v>1253</v>
      </c>
      <c r="C312" t="s">
        <v>1254</v>
      </c>
      <c r="D312" t="s">
        <v>1371</v>
      </c>
      <c r="E312" s="2">
        <v>45338</v>
      </c>
    </row>
    <row r="313" spans="1:5" x14ac:dyDescent="0.25">
      <c r="A313" s="80">
        <v>7207</v>
      </c>
      <c r="B313" t="s">
        <v>1043</v>
      </c>
      <c r="C313" t="s">
        <v>1255</v>
      </c>
      <c r="D313" t="s">
        <v>1371</v>
      </c>
      <c r="E313" s="2">
        <v>45356</v>
      </c>
    </row>
    <row r="314" spans="1:5" x14ac:dyDescent="0.25">
      <c r="A314" s="80">
        <v>7208</v>
      </c>
      <c r="B314" t="s">
        <v>770</v>
      </c>
      <c r="C314" t="s">
        <v>1256</v>
      </c>
      <c r="D314" t="s">
        <v>1370</v>
      </c>
      <c r="E314" s="2">
        <v>45358</v>
      </c>
    </row>
    <row r="315" spans="1:5" x14ac:dyDescent="0.25">
      <c r="A315" s="80">
        <v>7211</v>
      </c>
      <c r="B315" t="s">
        <v>1257</v>
      </c>
      <c r="C315" t="s">
        <v>1179</v>
      </c>
      <c r="D315" t="s">
        <v>1370</v>
      </c>
      <c r="E315" s="2">
        <v>45356</v>
      </c>
    </row>
    <row r="316" spans="1:5" x14ac:dyDescent="0.25">
      <c r="A316" s="80">
        <v>7212</v>
      </c>
      <c r="B316" t="s">
        <v>809</v>
      </c>
      <c r="C316" t="s">
        <v>1258</v>
      </c>
      <c r="D316" t="s">
        <v>1373</v>
      </c>
      <c r="E316" s="2">
        <v>45356</v>
      </c>
    </row>
    <row r="317" spans="1:5" x14ac:dyDescent="0.25">
      <c r="A317" s="80">
        <v>7213</v>
      </c>
      <c r="B317" t="s">
        <v>1029</v>
      </c>
      <c r="C317" t="s">
        <v>1259</v>
      </c>
      <c r="D317" t="s">
        <v>1370</v>
      </c>
      <c r="E317" s="2">
        <v>45356</v>
      </c>
    </row>
    <row r="318" spans="1:5" x14ac:dyDescent="0.25">
      <c r="A318" s="80">
        <v>7217</v>
      </c>
      <c r="B318" t="s">
        <v>990</v>
      </c>
      <c r="C318" t="s">
        <v>1260</v>
      </c>
      <c r="D318" t="s">
        <v>1371</v>
      </c>
      <c r="E318" s="2">
        <v>45352</v>
      </c>
    </row>
    <row r="319" spans="1:5" x14ac:dyDescent="0.25">
      <c r="A319" s="80">
        <v>7218</v>
      </c>
      <c r="B319" t="s">
        <v>876</v>
      </c>
      <c r="C319" t="s">
        <v>1261</v>
      </c>
      <c r="D319" t="s">
        <v>1370</v>
      </c>
      <c r="E319" s="2">
        <v>45352</v>
      </c>
    </row>
    <row r="320" spans="1:5" x14ac:dyDescent="0.25">
      <c r="A320" s="80">
        <v>7219</v>
      </c>
      <c r="B320" t="s">
        <v>1262</v>
      </c>
      <c r="C320" t="s">
        <v>1263</v>
      </c>
      <c r="D320" t="s">
        <v>1371</v>
      </c>
      <c r="E320" s="2">
        <v>45352</v>
      </c>
    </row>
    <row r="321" spans="1:5" x14ac:dyDescent="0.25">
      <c r="A321" s="80">
        <v>7220</v>
      </c>
      <c r="B321" t="s">
        <v>1264</v>
      </c>
      <c r="C321" t="s">
        <v>1265</v>
      </c>
      <c r="D321" t="s">
        <v>1371</v>
      </c>
      <c r="E321" s="2">
        <v>45352</v>
      </c>
    </row>
    <row r="322" spans="1:5" x14ac:dyDescent="0.25">
      <c r="A322" s="80">
        <v>7221</v>
      </c>
      <c r="B322" t="s">
        <v>1092</v>
      </c>
      <c r="C322" t="s">
        <v>1266</v>
      </c>
      <c r="D322" t="s">
        <v>1370</v>
      </c>
      <c r="E322" s="2">
        <v>45352</v>
      </c>
    </row>
    <row r="323" spans="1:5" x14ac:dyDescent="0.25">
      <c r="A323" s="80">
        <v>7222</v>
      </c>
      <c r="B323" t="s">
        <v>1267</v>
      </c>
      <c r="C323" t="s">
        <v>1268</v>
      </c>
      <c r="D323" t="s">
        <v>1371</v>
      </c>
      <c r="E323" s="2">
        <v>45352</v>
      </c>
    </row>
    <row r="324" spans="1:5" x14ac:dyDescent="0.25">
      <c r="A324" s="80">
        <v>7223</v>
      </c>
      <c r="B324" t="s">
        <v>1269</v>
      </c>
      <c r="C324" t="s">
        <v>1270</v>
      </c>
      <c r="D324" t="s">
        <v>1370</v>
      </c>
      <c r="E324" s="2">
        <v>45352</v>
      </c>
    </row>
    <row r="325" spans="1:5" x14ac:dyDescent="0.25">
      <c r="A325" s="80">
        <v>7224</v>
      </c>
      <c r="B325" t="s">
        <v>1271</v>
      </c>
      <c r="C325" t="s">
        <v>827</v>
      </c>
      <c r="D325" t="s">
        <v>1371</v>
      </c>
      <c r="E325" s="2">
        <v>45352</v>
      </c>
    </row>
    <row r="326" spans="1:5" x14ac:dyDescent="0.25">
      <c r="A326" s="80">
        <v>7225</v>
      </c>
      <c r="B326" t="s">
        <v>967</v>
      </c>
      <c r="C326" t="s">
        <v>1272</v>
      </c>
      <c r="D326" t="s">
        <v>1370</v>
      </c>
      <c r="E326" s="2">
        <v>45369</v>
      </c>
    </row>
    <row r="327" spans="1:5" x14ac:dyDescent="0.25">
      <c r="A327" s="80">
        <v>7226</v>
      </c>
      <c r="B327" t="s">
        <v>832</v>
      </c>
      <c r="C327" t="s">
        <v>1273</v>
      </c>
      <c r="D327" t="s">
        <v>1371</v>
      </c>
      <c r="E327" s="2">
        <v>45371</v>
      </c>
    </row>
    <row r="328" spans="1:5" x14ac:dyDescent="0.25">
      <c r="A328" s="80">
        <v>7227</v>
      </c>
      <c r="B328" t="s">
        <v>1274</v>
      </c>
      <c r="C328" t="s">
        <v>1111</v>
      </c>
      <c r="D328" t="s">
        <v>1370</v>
      </c>
      <c r="E328" s="2">
        <v>45376</v>
      </c>
    </row>
    <row r="329" spans="1:5" x14ac:dyDescent="0.25">
      <c r="A329" s="80">
        <v>7228</v>
      </c>
      <c r="B329" t="s">
        <v>1275</v>
      </c>
      <c r="C329" t="s">
        <v>1276</v>
      </c>
      <c r="D329" t="s">
        <v>1369</v>
      </c>
      <c r="E329" s="2">
        <v>45376</v>
      </c>
    </row>
    <row r="330" spans="1:5" x14ac:dyDescent="0.25">
      <c r="A330" s="80">
        <v>7230</v>
      </c>
      <c r="B330" t="s">
        <v>974</v>
      </c>
      <c r="C330" t="s">
        <v>1277</v>
      </c>
      <c r="D330" t="s">
        <v>1370</v>
      </c>
      <c r="E330" s="2">
        <v>45390</v>
      </c>
    </row>
    <row r="331" spans="1:5" x14ac:dyDescent="0.25">
      <c r="A331" s="80">
        <v>7233</v>
      </c>
      <c r="B331" t="s">
        <v>1278</v>
      </c>
      <c r="C331" t="s">
        <v>1279</v>
      </c>
      <c r="D331" t="s">
        <v>1370</v>
      </c>
      <c r="E331" s="2">
        <v>45405</v>
      </c>
    </row>
    <row r="332" spans="1:5" x14ac:dyDescent="0.25">
      <c r="A332" s="80">
        <v>7234</v>
      </c>
      <c r="B332" t="s">
        <v>839</v>
      </c>
      <c r="C332" t="s">
        <v>1280</v>
      </c>
      <c r="D332" t="s">
        <v>1371</v>
      </c>
      <c r="E332" s="2">
        <v>45405</v>
      </c>
    </row>
    <row r="333" spans="1:5" x14ac:dyDescent="0.25">
      <c r="A333" s="80">
        <v>7235</v>
      </c>
      <c r="B333" t="s">
        <v>842</v>
      </c>
      <c r="C333" t="s">
        <v>1281</v>
      </c>
      <c r="D333" t="s">
        <v>1371</v>
      </c>
      <c r="E333" s="2">
        <v>45405</v>
      </c>
    </row>
    <row r="334" spans="1:5" x14ac:dyDescent="0.25">
      <c r="A334" s="80">
        <v>7236</v>
      </c>
      <c r="B334" t="s">
        <v>1282</v>
      </c>
      <c r="C334" t="s">
        <v>1283</v>
      </c>
      <c r="D334" t="s">
        <v>1370</v>
      </c>
      <c r="E334" s="2">
        <v>45398</v>
      </c>
    </row>
    <row r="335" spans="1:5" x14ac:dyDescent="0.25">
      <c r="A335" s="80">
        <v>7238</v>
      </c>
      <c r="B335" t="s">
        <v>1284</v>
      </c>
      <c r="C335" t="s">
        <v>1285</v>
      </c>
      <c r="D335" t="s">
        <v>1373</v>
      </c>
      <c r="E335" s="2">
        <v>45400</v>
      </c>
    </row>
    <row r="336" spans="1:5" x14ac:dyDescent="0.25">
      <c r="A336" s="80">
        <v>7239</v>
      </c>
      <c r="B336" t="s">
        <v>1286</v>
      </c>
      <c r="C336" t="s">
        <v>1287</v>
      </c>
      <c r="D336" t="s">
        <v>43</v>
      </c>
      <c r="E336" s="2">
        <v>45405</v>
      </c>
    </row>
    <row r="337" spans="1:5" x14ac:dyDescent="0.25">
      <c r="A337" s="80">
        <v>7240</v>
      </c>
      <c r="B337" t="s">
        <v>839</v>
      </c>
      <c r="C337" t="s">
        <v>1289</v>
      </c>
      <c r="D337" t="s">
        <v>1370</v>
      </c>
      <c r="E337" s="2">
        <v>45400</v>
      </c>
    </row>
    <row r="338" spans="1:5" x14ac:dyDescent="0.25">
      <c r="A338" s="80">
        <v>7241</v>
      </c>
      <c r="B338" t="s">
        <v>839</v>
      </c>
      <c r="C338" t="s">
        <v>1290</v>
      </c>
      <c r="D338" t="s">
        <v>1373</v>
      </c>
      <c r="E338" s="2">
        <v>45400</v>
      </c>
    </row>
    <row r="339" spans="1:5" x14ac:dyDescent="0.25">
      <c r="A339" s="80">
        <v>7242</v>
      </c>
      <c r="B339" t="s">
        <v>856</v>
      </c>
      <c r="C339" t="s">
        <v>1161</v>
      </c>
      <c r="D339" t="s">
        <v>1371</v>
      </c>
      <c r="E339" s="2">
        <v>45400</v>
      </c>
    </row>
    <row r="340" spans="1:5" x14ac:dyDescent="0.25">
      <c r="A340" s="80">
        <v>7243</v>
      </c>
      <c r="B340" t="s">
        <v>885</v>
      </c>
      <c r="C340" t="s">
        <v>1291</v>
      </c>
      <c r="D340" t="s">
        <v>1373</v>
      </c>
      <c r="E340" s="2">
        <v>45400</v>
      </c>
    </row>
    <row r="341" spans="1:5" x14ac:dyDescent="0.25">
      <c r="A341" s="80">
        <v>7244</v>
      </c>
      <c r="B341" t="s">
        <v>1292</v>
      </c>
      <c r="C341" t="s">
        <v>1293</v>
      </c>
      <c r="D341" t="s">
        <v>1373</v>
      </c>
      <c r="E341" s="2">
        <v>45400</v>
      </c>
    </row>
    <row r="342" spans="1:5" x14ac:dyDescent="0.25">
      <c r="A342" s="80">
        <v>7245</v>
      </c>
      <c r="B342" t="s">
        <v>1294</v>
      </c>
      <c r="C342" t="s">
        <v>1295</v>
      </c>
      <c r="D342" t="s">
        <v>1371</v>
      </c>
      <c r="E342" s="2">
        <v>45401</v>
      </c>
    </row>
    <row r="343" spans="1:5" x14ac:dyDescent="0.25">
      <c r="A343" s="80">
        <v>7246</v>
      </c>
      <c r="B343" t="s">
        <v>788</v>
      </c>
      <c r="C343" t="s">
        <v>1296</v>
      </c>
      <c r="D343" t="s">
        <v>1371</v>
      </c>
      <c r="E343" s="2">
        <v>45400</v>
      </c>
    </row>
    <row r="344" spans="1:5" x14ac:dyDescent="0.25">
      <c r="A344" s="80">
        <v>7247</v>
      </c>
      <c r="B344" t="s">
        <v>1292</v>
      </c>
      <c r="C344" t="s">
        <v>1297</v>
      </c>
      <c r="D344" t="s">
        <v>1373</v>
      </c>
      <c r="E344" s="2">
        <v>45400</v>
      </c>
    </row>
    <row r="345" spans="1:5" x14ac:dyDescent="0.25">
      <c r="A345" s="80">
        <v>7249</v>
      </c>
      <c r="B345" t="s">
        <v>1298</v>
      </c>
      <c r="C345" t="s">
        <v>1299</v>
      </c>
      <c r="D345" t="s">
        <v>1370</v>
      </c>
      <c r="E345" s="2">
        <v>45404</v>
      </c>
    </row>
    <row r="346" spans="1:5" x14ac:dyDescent="0.25">
      <c r="A346" s="80">
        <v>7250</v>
      </c>
      <c r="B346" t="s">
        <v>1300</v>
      </c>
      <c r="C346" t="s">
        <v>1301</v>
      </c>
      <c r="D346" t="s">
        <v>1371</v>
      </c>
      <c r="E346" s="2">
        <v>45405</v>
      </c>
    </row>
    <row r="347" spans="1:5" x14ac:dyDescent="0.25">
      <c r="A347" s="80">
        <v>7251</v>
      </c>
      <c r="B347" t="s">
        <v>1302</v>
      </c>
      <c r="C347" t="s">
        <v>1303</v>
      </c>
      <c r="D347" t="s">
        <v>1371</v>
      </c>
      <c r="E347" s="2">
        <v>45405</v>
      </c>
    </row>
    <row r="348" spans="1:5" x14ac:dyDescent="0.25">
      <c r="A348" s="80">
        <v>7252</v>
      </c>
      <c r="B348" t="s">
        <v>1220</v>
      </c>
      <c r="C348" t="s">
        <v>1304</v>
      </c>
      <c r="D348" t="s">
        <v>1371</v>
      </c>
      <c r="E348" s="2">
        <v>45405</v>
      </c>
    </row>
    <row r="349" spans="1:5" x14ac:dyDescent="0.25">
      <c r="A349" s="80">
        <v>7253</v>
      </c>
      <c r="B349" t="s">
        <v>1305</v>
      </c>
      <c r="C349" t="s">
        <v>875</v>
      </c>
      <c r="D349" t="s">
        <v>1369</v>
      </c>
      <c r="E349" s="2">
        <v>45405</v>
      </c>
    </row>
    <row r="350" spans="1:5" x14ac:dyDescent="0.25">
      <c r="A350" s="80">
        <v>7254</v>
      </c>
      <c r="B350" t="s">
        <v>1306</v>
      </c>
      <c r="C350" t="s">
        <v>1307</v>
      </c>
      <c r="D350" t="s">
        <v>1369</v>
      </c>
      <c r="E350" s="2">
        <v>45405</v>
      </c>
    </row>
    <row r="351" spans="1:5" x14ac:dyDescent="0.25">
      <c r="A351" s="80">
        <v>7255</v>
      </c>
      <c r="B351" t="s">
        <v>1308</v>
      </c>
      <c r="C351" t="s">
        <v>1309</v>
      </c>
      <c r="D351" t="s">
        <v>1371</v>
      </c>
      <c r="E351" s="2">
        <v>45418</v>
      </c>
    </row>
    <row r="352" spans="1:5" x14ac:dyDescent="0.25">
      <c r="A352" s="80">
        <v>7256</v>
      </c>
      <c r="B352" t="s">
        <v>1310</v>
      </c>
      <c r="C352" t="s">
        <v>1311</v>
      </c>
      <c r="D352" t="s">
        <v>1370</v>
      </c>
      <c r="E352" s="2">
        <v>45414</v>
      </c>
    </row>
    <row r="353" spans="1:5" x14ac:dyDescent="0.25">
      <c r="A353" s="80">
        <v>7257</v>
      </c>
      <c r="B353" t="s">
        <v>1312</v>
      </c>
      <c r="C353" t="s">
        <v>1272</v>
      </c>
      <c r="D353" t="s">
        <v>1370</v>
      </c>
      <c r="E353" s="2">
        <v>45425</v>
      </c>
    </row>
    <row r="354" spans="1:5" x14ac:dyDescent="0.25">
      <c r="A354" s="80">
        <v>7259</v>
      </c>
      <c r="B354" t="s">
        <v>1313</v>
      </c>
      <c r="C354" t="s">
        <v>1314</v>
      </c>
      <c r="D354" t="s">
        <v>1370</v>
      </c>
      <c r="E354" s="2">
        <v>45422</v>
      </c>
    </row>
    <row r="355" spans="1:5" x14ac:dyDescent="0.25">
      <c r="A355" s="80">
        <v>7260</v>
      </c>
      <c r="B355" t="s">
        <v>1315</v>
      </c>
      <c r="C355" t="s">
        <v>1316</v>
      </c>
      <c r="D355" t="s">
        <v>1373</v>
      </c>
      <c r="E355" s="2">
        <v>45418</v>
      </c>
    </row>
    <row r="356" spans="1:5" x14ac:dyDescent="0.25">
      <c r="A356" s="80">
        <v>7261</v>
      </c>
      <c r="B356" t="s">
        <v>1317</v>
      </c>
      <c r="C356" t="s">
        <v>1272</v>
      </c>
      <c r="D356" t="s">
        <v>1369</v>
      </c>
      <c r="E356" s="2">
        <v>45422</v>
      </c>
    </row>
    <row r="357" spans="1:5" x14ac:dyDescent="0.25">
      <c r="A357" s="80">
        <v>7262</v>
      </c>
      <c r="B357" t="s">
        <v>1318</v>
      </c>
      <c r="C357" t="s">
        <v>1319</v>
      </c>
      <c r="D357" t="s">
        <v>1370</v>
      </c>
      <c r="E357" s="2">
        <v>45420</v>
      </c>
    </row>
    <row r="358" spans="1:5" x14ac:dyDescent="0.25">
      <c r="A358" s="80">
        <v>7263</v>
      </c>
      <c r="B358" t="s">
        <v>844</v>
      </c>
      <c r="C358" t="s">
        <v>1320</v>
      </c>
      <c r="D358" t="s">
        <v>1370</v>
      </c>
      <c r="E358" s="2">
        <v>45419</v>
      </c>
    </row>
    <row r="359" spans="1:5" x14ac:dyDescent="0.25">
      <c r="A359" s="80">
        <v>7265</v>
      </c>
      <c r="B359" t="s">
        <v>866</v>
      </c>
      <c r="C359" t="s">
        <v>1321</v>
      </c>
      <c r="D359" t="s">
        <v>1370</v>
      </c>
      <c r="E359" s="2">
        <v>45414</v>
      </c>
    </row>
    <row r="360" spans="1:5" x14ac:dyDescent="0.25">
      <c r="A360" s="80">
        <v>7267</v>
      </c>
      <c r="B360" t="s">
        <v>1322</v>
      </c>
      <c r="C360" t="s">
        <v>1250</v>
      </c>
      <c r="D360" t="s">
        <v>1371</v>
      </c>
      <c r="E360" s="2">
        <v>45415</v>
      </c>
    </row>
    <row r="361" spans="1:5" x14ac:dyDescent="0.25">
      <c r="A361" s="80">
        <v>7268</v>
      </c>
      <c r="B361" t="s">
        <v>809</v>
      </c>
      <c r="C361" t="s">
        <v>1362</v>
      </c>
      <c r="D361" t="s">
        <v>1370</v>
      </c>
      <c r="E361" s="2">
        <v>45432</v>
      </c>
    </row>
    <row r="362" spans="1:5" x14ac:dyDescent="0.25">
      <c r="A362" s="80">
        <v>7269</v>
      </c>
      <c r="B362" t="s">
        <v>974</v>
      </c>
      <c r="C362" t="s">
        <v>1363</v>
      </c>
      <c r="D362" t="s">
        <v>1370</v>
      </c>
      <c r="E362" s="2">
        <v>45432</v>
      </c>
    </row>
    <row r="363" spans="1:5" x14ac:dyDescent="0.25">
      <c r="A363" s="80">
        <v>7270</v>
      </c>
      <c r="B363" t="s">
        <v>1356</v>
      </c>
      <c r="C363" t="s">
        <v>1364</v>
      </c>
      <c r="D363" t="s">
        <v>1370</v>
      </c>
      <c r="E363" s="2">
        <v>45436</v>
      </c>
    </row>
    <row r="364" spans="1:5" x14ac:dyDescent="0.25">
      <c r="A364" s="80">
        <v>7271</v>
      </c>
      <c r="B364" t="s">
        <v>953</v>
      </c>
      <c r="C364" t="s">
        <v>1365</v>
      </c>
      <c r="D364" t="s">
        <v>1370</v>
      </c>
      <c r="E364" s="2">
        <v>45436</v>
      </c>
    </row>
    <row r="365" spans="1:5" x14ac:dyDescent="0.25">
      <c r="A365" s="80">
        <v>7272</v>
      </c>
      <c r="B365" t="s">
        <v>794</v>
      </c>
      <c r="C365" t="s">
        <v>827</v>
      </c>
      <c r="D365" t="s">
        <v>1370</v>
      </c>
      <c r="E365" s="2">
        <v>45432</v>
      </c>
    </row>
    <row r="366" spans="1:5" x14ac:dyDescent="0.25">
      <c r="A366" s="80">
        <v>7274</v>
      </c>
      <c r="B366" t="s">
        <v>835</v>
      </c>
      <c r="C366" t="s">
        <v>1095</v>
      </c>
      <c r="D366" t="s">
        <v>1370</v>
      </c>
      <c r="E366" s="2">
        <v>45428</v>
      </c>
    </row>
    <row r="367" spans="1:5" x14ac:dyDescent="0.25">
      <c r="A367" s="80">
        <v>7275</v>
      </c>
      <c r="B367" t="s">
        <v>1357</v>
      </c>
      <c r="C367" t="s">
        <v>1366</v>
      </c>
      <c r="D367" t="s">
        <v>1370</v>
      </c>
      <c r="E367" s="2">
        <v>45428</v>
      </c>
    </row>
    <row r="368" spans="1:5" x14ac:dyDescent="0.25">
      <c r="A368" s="80">
        <v>7276</v>
      </c>
      <c r="B368" t="s">
        <v>1358</v>
      </c>
      <c r="C368" t="s">
        <v>1367</v>
      </c>
      <c r="D368" t="s">
        <v>1370</v>
      </c>
      <c r="E368" s="2">
        <v>45428</v>
      </c>
    </row>
    <row r="369" spans="1:5" x14ac:dyDescent="0.25">
      <c r="A369" s="80">
        <v>7277</v>
      </c>
      <c r="B369" t="s">
        <v>1359</v>
      </c>
      <c r="C369" t="s">
        <v>1368</v>
      </c>
      <c r="D369" t="s">
        <v>1370</v>
      </c>
      <c r="E369" s="2">
        <v>45428</v>
      </c>
    </row>
    <row r="370" spans="1:5" x14ac:dyDescent="0.25">
      <c r="A370" s="80">
        <v>7278</v>
      </c>
      <c r="B370" t="s">
        <v>1399</v>
      </c>
      <c r="C370" t="s">
        <v>875</v>
      </c>
      <c r="D370" t="s">
        <v>1371</v>
      </c>
      <c r="E370" s="2">
        <v>45446</v>
      </c>
    </row>
    <row r="371" spans="1:5" x14ac:dyDescent="0.25">
      <c r="A371" s="80">
        <v>7279</v>
      </c>
      <c r="B371" t="s">
        <v>1400</v>
      </c>
      <c r="C371" t="s">
        <v>1401</v>
      </c>
      <c r="D371" t="s">
        <v>1371</v>
      </c>
      <c r="E371" s="2">
        <v>45446</v>
      </c>
    </row>
    <row r="372" spans="1:5" x14ac:dyDescent="0.25">
      <c r="A372" s="80">
        <v>7280</v>
      </c>
      <c r="B372" t="s">
        <v>796</v>
      </c>
      <c r="C372" t="s">
        <v>1402</v>
      </c>
      <c r="D372" t="s">
        <v>1370</v>
      </c>
      <c r="E372" s="2">
        <v>45446</v>
      </c>
    </row>
    <row r="373" spans="1:5" x14ac:dyDescent="0.25">
      <c r="A373" s="80">
        <v>7281</v>
      </c>
      <c r="B373" t="s">
        <v>1403</v>
      </c>
      <c r="C373" t="s">
        <v>1404</v>
      </c>
      <c r="D373" t="s">
        <v>1370</v>
      </c>
      <c r="E373" s="2">
        <v>45446</v>
      </c>
    </row>
    <row r="374" spans="1:5" x14ac:dyDescent="0.25">
      <c r="A374" s="80">
        <v>7282</v>
      </c>
      <c r="B374" t="s">
        <v>953</v>
      </c>
      <c r="C374" t="s">
        <v>1175</v>
      </c>
      <c r="D374" t="s">
        <v>1370</v>
      </c>
      <c r="E374" s="2">
        <v>45455</v>
      </c>
    </row>
    <row r="375" spans="1:5" x14ac:dyDescent="0.25">
      <c r="A375" s="80">
        <v>7283</v>
      </c>
      <c r="B375" t="s">
        <v>1405</v>
      </c>
      <c r="C375" t="s">
        <v>1406</v>
      </c>
      <c r="D375" t="s">
        <v>1370</v>
      </c>
      <c r="E375" s="2">
        <v>45455</v>
      </c>
    </row>
    <row r="376" spans="1:5" x14ac:dyDescent="0.25">
      <c r="A376" s="80">
        <v>7284</v>
      </c>
      <c r="B376" t="s">
        <v>1407</v>
      </c>
      <c r="C376" t="s">
        <v>1408</v>
      </c>
      <c r="D376" t="s">
        <v>1371</v>
      </c>
      <c r="E376" s="2">
        <v>45453</v>
      </c>
    </row>
    <row r="377" spans="1:5" x14ac:dyDescent="0.25">
      <c r="A377" s="80">
        <v>7285</v>
      </c>
      <c r="B377" t="s">
        <v>905</v>
      </c>
      <c r="C377" t="s">
        <v>1409</v>
      </c>
      <c r="D377" t="s">
        <v>1370</v>
      </c>
      <c r="E377" s="2">
        <v>45454</v>
      </c>
    </row>
    <row r="378" spans="1:5" x14ac:dyDescent="0.25">
      <c r="A378" s="80">
        <v>7286</v>
      </c>
      <c r="B378" t="s">
        <v>952</v>
      </c>
      <c r="C378" t="s">
        <v>1410</v>
      </c>
      <c r="D378" t="s">
        <v>1371</v>
      </c>
      <c r="E378" s="2">
        <v>45453</v>
      </c>
    </row>
    <row r="379" spans="1:5" x14ac:dyDescent="0.25">
      <c r="A379" s="80">
        <v>7287</v>
      </c>
      <c r="B379" t="s">
        <v>844</v>
      </c>
      <c r="C379" t="s">
        <v>1156</v>
      </c>
      <c r="D379" t="s">
        <v>1371</v>
      </c>
      <c r="E379" s="2">
        <v>45453</v>
      </c>
    </row>
    <row r="380" spans="1:5" x14ac:dyDescent="0.25">
      <c r="A380" s="80">
        <v>7288</v>
      </c>
      <c r="B380" t="s">
        <v>1411</v>
      </c>
      <c r="C380" t="s">
        <v>1412</v>
      </c>
      <c r="D380" t="s">
        <v>1373</v>
      </c>
      <c r="E380" s="2">
        <v>45453</v>
      </c>
    </row>
    <row r="381" spans="1:5" x14ac:dyDescent="0.25">
      <c r="A381" s="80">
        <v>7289</v>
      </c>
      <c r="B381" t="s">
        <v>1413</v>
      </c>
      <c r="C381" t="s">
        <v>1414</v>
      </c>
      <c r="D381" t="s">
        <v>1371</v>
      </c>
      <c r="E381" s="2">
        <v>45453</v>
      </c>
    </row>
    <row r="382" spans="1:5" x14ac:dyDescent="0.25">
      <c r="A382" s="80">
        <v>7290</v>
      </c>
      <c r="B382" t="s">
        <v>1415</v>
      </c>
      <c r="C382" t="s">
        <v>1416</v>
      </c>
      <c r="D382" t="s">
        <v>1371</v>
      </c>
      <c r="E382" s="2">
        <v>45453</v>
      </c>
    </row>
    <row r="383" spans="1:5" x14ac:dyDescent="0.25">
      <c r="A383" s="80">
        <v>7291</v>
      </c>
      <c r="B383" t="s">
        <v>1417</v>
      </c>
      <c r="C383" t="s">
        <v>1250</v>
      </c>
      <c r="D383" t="s">
        <v>1373</v>
      </c>
      <c r="E383" s="2">
        <v>45453</v>
      </c>
    </row>
    <row r="384" spans="1:5" x14ac:dyDescent="0.25">
      <c r="A384" s="80">
        <v>7292</v>
      </c>
      <c r="B384" t="s">
        <v>1418</v>
      </c>
      <c r="C384" t="s">
        <v>1419</v>
      </c>
      <c r="D384" t="s">
        <v>761</v>
      </c>
      <c r="E384" s="2">
        <v>45446</v>
      </c>
    </row>
    <row r="385" spans="1:5" x14ac:dyDescent="0.25">
      <c r="A385" s="80">
        <v>7293</v>
      </c>
      <c r="B385" t="s">
        <v>1220</v>
      </c>
      <c r="C385" t="s">
        <v>1223</v>
      </c>
      <c r="D385" t="s">
        <v>1371</v>
      </c>
      <c r="E385" s="2">
        <v>45455</v>
      </c>
    </row>
    <row r="386" spans="1:5" x14ac:dyDescent="0.25">
      <c r="A386" s="80">
        <v>7294</v>
      </c>
      <c r="B386" t="s">
        <v>1420</v>
      </c>
      <c r="C386" t="s">
        <v>1421</v>
      </c>
      <c r="D386" t="s">
        <v>1371</v>
      </c>
      <c r="E386" s="2">
        <v>45455</v>
      </c>
    </row>
    <row r="387" spans="1:5" x14ac:dyDescent="0.25">
      <c r="A387" s="80">
        <v>7295</v>
      </c>
      <c r="B387" t="s">
        <v>1422</v>
      </c>
      <c r="C387" t="s">
        <v>1423</v>
      </c>
      <c r="D387" t="s">
        <v>1370</v>
      </c>
      <c r="E387" s="2">
        <v>45456</v>
      </c>
    </row>
    <row r="388" spans="1:5" x14ac:dyDescent="0.25">
      <c r="A388" s="80">
        <v>7296</v>
      </c>
      <c r="B388" t="s">
        <v>1480</v>
      </c>
      <c r="C388" t="s">
        <v>1481</v>
      </c>
      <c r="D388" t="s">
        <v>1370</v>
      </c>
      <c r="E388" s="2">
        <v>45468</v>
      </c>
    </row>
    <row r="389" spans="1:5" x14ac:dyDescent="0.25">
      <c r="A389" s="80">
        <v>7297</v>
      </c>
      <c r="B389" t="s">
        <v>1482</v>
      </c>
      <c r="C389" t="s">
        <v>1320</v>
      </c>
      <c r="D389" t="s">
        <v>1370</v>
      </c>
      <c r="E389" s="2">
        <v>45461</v>
      </c>
    </row>
    <row r="390" spans="1:5" x14ac:dyDescent="0.25">
      <c r="A390" s="80">
        <v>7298</v>
      </c>
      <c r="B390" t="s">
        <v>1247</v>
      </c>
      <c r="C390" t="s">
        <v>1483</v>
      </c>
      <c r="D390" t="s">
        <v>1370</v>
      </c>
      <c r="E390" s="2">
        <v>45469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workbookViewId="0">
      <selection activeCell="H14" sqref="H14"/>
    </sheetView>
  </sheetViews>
  <sheetFormatPr baseColWidth="10" defaultRowHeight="15" x14ac:dyDescent="0.25"/>
  <cols>
    <col min="1" max="1" width="22.42578125" bestFit="1" customWidth="1"/>
  </cols>
  <sheetData>
    <row r="1" spans="1:10" x14ac:dyDescent="0.25">
      <c r="A1" s="18"/>
      <c r="B1" s="18"/>
      <c r="C1" s="20">
        <v>45444</v>
      </c>
      <c r="E1" s="9">
        <v>45292</v>
      </c>
      <c r="F1" s="9">
        <v>45323</v>
      </c>
      <c r="G1" s="9">
        <v>45352</v>
      </c>
      <c r="H1" s="9">
        <v>45383</v>
      </c>
      <c r="I1" s="9">
        <v>45413</v>
      </c>
      <c r="J1" s="9">
        <v>45444</v>
      </c>
    </row>
    <row r="2" spans="1:10" x14ac:dyDescent="0.25">
      <c r="A2" s="21" t="s">
        <v>625</v>
      </c>
      <c r="B2" s="19">
        <v>1</v>
      </c>
      <c r="C2" s="18"/>
    </row>
    <row r="3" spans="1:10" x14ac:dyDescent="0.25">
      <c r="A3" s="21" t="s">
        <v>1369</v>
      </c>
      <c r="B3" s="19">
        <v>2</v>
      </c>
      <c r="C3" s="13">
        <v>3613</v>
      </c>
      <c r="E3">
        <v>2257</v>
      </c>
      <c r="F3">
        <v>2573</v>
      </c>
      <c r="G3">
        <v>2573</v>
      </c>
      <c r="H3">
        <v>2933</v>
      </c>
      <c r="I3">
        <v>3255</v>
      </c>
      <c r="J3">
        <v>3613</v>
      </c>
    </row>
    <row r="4" spans="1:10" x14ac:dyDescent="0.25">
      <c r="A4" s="21" t="s">
        <v>1370</v>
      </c>
      <c r="B4" s="19">
        <v>3</v>
      </c>
      <c r="C4" s="13">
        <v>3079</v>
      </c>
      <c r="E4">
        <v>1923</v>
      </c>
      <c r="F4">
        <v>2192</v>
      </c>
      <c r="G4">
        <v>2192</v>
      </c>
      <c r="H4">
        <v>2499</v>
      </c>
      <c r="I4">
        <v>2774</v>
      </c>
      <c r="J4">
        <v>3079</v>
      </c>
    </row>
    <row r="5" spans="1:10" x14ac:dyDescent="0.25">
      <c r="A5" s="21" t="s">
        <v>1371</v>
      </c>
      <c r="B5" s="19">
        <v>4</v>
      </c>
      <c r="C5" s="13">
        <v>2839</v>
      </c>
      <c r="E5">
        <v>1773</v>
      </c>
      <c r="F5">
        <v>2021</v>
      </c>
      <c r="G5">
        <v>2021</v>
      </c>
      <c r="H5">
        <v>2304</v>
      </c>
      <c r="I5">
        <v>2558</v>
      </c>
      <c r="J5">
        <v>2839</v>
      </c>
    </row>
    <row r="6" spans="1:10" x14ac:dyDescent="0.25">
      <c r="A6" s="21" t="s">
        <v>1373</v>
      </c>
      <c r="B6" s="19">
        <v>5</v>
      </c>
      <c r="C6" s="13">
        <v>2606</v>
      </c>
      <c r="E6">
        <v>1628</v>
      </c>
      <c r="F6">
        <v>1855</v>
      </c>
      <c r="G6">
        <v>1855</v>
      </c>
      <c r="H6">
        <v>2115</v>
      </c>
      <c r="I6">
        <v>2348</v>
      </c>
      <c r="J6">
        <v>2606</v>
      </c>
    </row>
    <row r="7" spans="1:10" x14ac:dyDescent="0.25">
      <c r="A7" s="21" t="s">
        <v>626</v>
      </c>
      <c r="B7" s="19">
        <v>6</v>
      </c>
      <c r="C7" s="13">
        <v>472871</v>
      </c>
      <c r="E7">
        <v>295316</v>
      </c>
      <c r="F7">
        <v>336660</v>
      </c>
      <c r="G7">
        <v>336660</v>
      </c>
      <c r="H7">
        <v>383792</v>
      </c>
      <c r="I7">
        <v>426010</v>
      </c>
      <c r="J7">
        <v>472871</v>
      </c>
    </row>
    <row r="9" spans="1:10" x14ac:dyDescent="0.25">
      <c r="F9" t="s">
        <v>627</v>
      </c>
    </row>
    <row r="11" spans="1:10" x14ac:dyDescent="0.25">
      <c r="A11" t="s">
        <v>1327</v>
      </c>
    </row>
    <row r="12" spans="1:10" x14ac:dyDescent="0.25">
      <c r="A12">
        <v>71</v>
      </c>
      <c r="B12" s="27" t="s">
        <v>1323</v>
      </c>
      <c r="C12" s="27"/>
      <c r="D12" s="27"/>
      <c r="F12" s="34">
        <v>1147.1263014240001</v>
      </c>
    </row>
    <row r="13" spans="1:10" x14ac:dyDescent="0.25">
      <c r="A13">
        <v>72</v>
      </c>
      <c r="B13" s="28" t="s">
        <v>1324</v>
      </c>
      <c r="C13" s="28"/>
      <c r="D13" s="28"/>
      <c r="F13" s="35">
        <v>1057.6491689232</v>
      </c>
    </row>
    <row r="14" spans="1:10" x14ac:dyDescent="0.25">
      <c r="A14">
        <v>73</v>
      </c>
      <c r="B14" s="30" t="s">
        <v>1325</v>
      </c>
      <c r="C14" s="30"/>
      <c r="D14" s="30"/>
      <c r="F14" s="36">
        <v>971.00622619559999</v>
      </c>
    </row>
    <row r="15" spans="1:10" x14ac:dyDescent="0.25">
      <c r="A15">
        <v>74</v>
      </c>
      <c r="B15" s="32" t="s">
        <v>1326</v>
      </c>
      <c r="C15" s="32"/>
      <c r="D15" s="32"/>
      <c r="F15" s="37">
        <v>1346.9446866204</v>
      </c>
    </row>
    <row r="16" spans="1:10" x14ac:dyDescent="0.25">
      <c r="F16" s="11"/>
    </row>
    <row r="17" spans="1:6" x14ac:dyDescent="0.25">
      <c r="A17" s="26" t="s">
        <v>1328</v>
      </c>
      <c r="F17" s="11"/>
    </row>
    <row r="18" spans="1:6" x14ac:dyDescent="0.25">
      <c r="A18">
        <v>554</v>
      </c>
      <c r="B18" s="33" t="s">
        <v>1329</v>
      </c>
      <c r="C18" s="32"/>
      <c r="D18" s="32"/>
      <c r="F18" s="38">
        <v>2530.0187622864</v>
      </c>
    </row>
    <row r="19" spans="1:6" x14ac:dyDescent="0.25">
      <c r="A19">
        <v>555</v>
      </c>
      <c r="B19" s="27" t="s">
        <v>1330</v>
      </c>
      <c r="C19" s="27"/>
      <c r="D19" s="27"/>
      <c r="F19" s="39">
        <v>2154.7528214688</v>
      </c>
    </row>
    <row r="20" spans="1:6" x14ac:dyDescent="0.25">
      <c r="A20">
        <v>556</v>
      </c>
      <c r="B20" s="29" t="s">
        <v>1331</v>
      </c>
      <c r="C20" s="28"/>
      <c r="D20" s="28"/>
      <c r="F20" s="40">
        <v>1977.207645168</v>
      </c>
    </row>
    <row r="21" spans="1:6" x14ac:dyDescent="0.25">
      <c r="A21">
        <v>557</v>
      </c>
      <c r="B21" s="31" t="s">
        <v>1332</v>
      </c>
      <c r="C21" s="30"/>
      <c r="D21" s="30"/>
      <c r="F21" s="41">
        <v>1823.8731747264001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LEGAJOS</vt:lpstr>
      <vt:lpstr>JULIO</vt:lpstr>
      <vt:lpstr>AGOSTO</vt:lpstr>
      <vt:lpstr>AJ AGO</vt:lpstr>
      <vt:lpstr>SEPTIEMBRE</vt:lpstr>
      <vt:lpstr>OCTUBRE</vt:lpstr>
      <vt:lpstr>AJ OCT</vt:lpstr>
      <vt:lpstr>NOVIEMBRE</vt:lpstr>
      <vt:lpstr>AJ NOVIEMBRE</vt:lpstr>
      <vt:lpstr>DICIEMBRE</vt:lpstr>
      <vt:lpstr>CALCULO 19-12</vt:lpstr>
      <vt:lpstr>NETOS SAC</vt:lpstr>
      <vt:lpstr>CALCULO NATALIA</vt:lpstr>
      <vt:lpstr>NOMINA 03-07</vt:lpstr>
      <vt:lpstr>VALOR HORA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</dc:creator>
  <cp:lastModifiedBy>Administrador</cp:lastModifiedBy>
  <dcterms:created xsi:type="dcterms:W3CDTF">2024-04-10T16:09:34Z</dcterms:created>
  <dcterms:modified xsi:type="dcterms:W3CDTF">2024-12-26T13:27:00Z</dcterms:modified>
</cp:coreProperties>
</file>