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Y10" i="3" l="1"/>
  <c r="AY11" i="3"/>
  <c r="AY14" i="3"/>
  <c r="AY19" i="3" s="1"/>
  <c r="AY15" i="3"/>
  <c r="AY16" i="3"/>
  <c r="AY17" i="3"/>
  <c r="AX15" i="3" l="1"/>
  <c r="AX16" i="3"/>
  <c r="AW15" i="3" l="1"/>
  <c r="AW16" i="3"/>
  <c r="AV15" i="3" l="1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U11" i="3" l="1"/>
  <c r="AV11" i="3" s="1"/>
  <c r="AW11" i="3" s="1"/>
  <c r="AX11" i="3" s="1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U17" i="3" l="1"/>
  <c r="AV17" i="3" s="1"/>
  <c r="AW17" i="3" s="1"/>
  <c r="AX17" i="3" s="1"/>
  <c r="AH19" i="3"/>
  <c r="F17" i="3"/>
  <c r="F11" i="3"/>
  <c r="AI19" i="3" l="1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T10" i="3" s="1"/>
  <c r="AU10" i="3" s="1"/>
  <c r="AV10" i="3" s="1"/>
  <c r="AW10" i="3" s="1"/>
  <c r="AX10" i="3" s="1"/>
  <c r="F19" i="3"/>
  <c r="AN19" i="3" l="1"/>
  <c r="Z19" i="3"/>
  <c r="G19" i="3"/>
  <c r="AO19" i="3" l="1"/>
  <c r="AA19" i="3"/>
  <c r="AB19" i="3"/>
  <c r="H19" i="3"/>
  <c r="AP19" i="3" l="1"/>
  <c r="R19" i="3"/>
  <c r="AQ19" i="3" l="1"/>
  <c r="S19" i="3"/>
  <c r="AR19" i="3" l="1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X19" i="3"/>
  <c r="AU19" i="3" l="1"/>
  <c r="AV14" i="3"/>
  <c r="AV19" i="3" l="1"/>
  <c r="AW14" i="3"/>
  <c r="AW19" i="3" l="1"/>
  <c r="AX14" i="3"/>
  <c r="AX19" i="3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5" authorId="0">
      <text>
        <r>
          <rPr>
            <b/>
            <sz val="10"/>
            <color indexed="81"/>
            <rFont val="Tahoma"/>
            <family val="2"/>
          </rPr>
          <t>IMPAGO
01/23
05/23</t>
        </r>
      </text>
    </comment>
    <comment ref="C16" authorId="1">
      <text>
        <r>
          <rPr>
            <b/>
            <sz val="10"/>
            <color indexed="81"/>
            <rFont val="Tahoma"/>
            <family val="2"/>
          </rPr>
          <t>IMPAGO 
05/23</t>
        </r>
      </text>
    </comment>
  </commentList>
</comments>
</file>

<file path=xl/sharedStrings.xml><?xml version="1.0" encoding="utf-8"?>
<sst xmlns="http://schemas.openxmlformats.org/spreadsheetml/2006/main" count="49" uniqueCount="42">
  <si>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</si>
  <si>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</si>
  <si>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</si>
  <si>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</si>
  <si>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</si>
  <si>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</si>
  <si>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</si>
  <si>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</si>
  <si>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</si>
  <si>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</si>
  <si>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</si>
  <si>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</si>
  <si>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</si>
  <si>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</si>
  <si>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</si>
  <si>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</si>
  <si>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</si>
  <si>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</si>
  <si>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</si>
  <si>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</si>
  <si>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</si>
  <si>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</si>
  <si>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</si>
  <si>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</si>
  <si>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</si>
  <si>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</si>
  <si>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</si>
  <si>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</si>
  <si>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</si>
  <si>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</si>
  <si>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</si>
  <si>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</si>
  <si>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</si>
  <si>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</si>
  <si>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</si>
  <si>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Bs Personales 2020</t>
  </si>
  <si>
    <t>Saldo a Favor</t>
  </si>
  <si>
    <t xml:space="preserve"> </t>
  </si>
  <si>
    <t>Monotributo-Cat F</t>
  </si>
  <si>
    <t>Monotributo-Cat G</t>
  </si>
  <si>
    <t>A Favor</t>
  </si>
  <si>
    <t>Saldo 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</si>
</sst>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Continuous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5" fontId="14" fillId="4" borderId="10" xfId="0" applyNumberFormat="1" applyFont="1" applyFill="1" applyBorder="1" applyAlignment="1">
      <alignment horizontal="center" vertical="center"/>
    </xf>
    <xf numFmtId="15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14" fontId="14" fillId="0" borderId="24" xfId="2" applyNumberFormat="1" applyFont="1" applyFill="1" applyBorder="1" applyAlignment="1">
      <alignment horizontal="center" vertical="center"/>
    </xf>
    <xf numFmtId="44" fontId="15" fillId="0" borderId="24" xfId="2" applyNumberFormat="1" applyFont="1" applyFill="1" applyBorder="1" applyAlignment="1">
      <alignment vertical="center"/>
    </xf>
    <xf numFmtId="0" fontId="15" fillId="0" borderId="25" xfId="2" applyFont="1" applyFill="1" applyBorder="1" applyAlignment="1">
      <alignment horizontal="center" vertical="center" textRotation="90"/>
    </xf>
    <xf numFmtId="44" fontId="14" fillId="0" borderId="26" xfId="2" applyNumberFormat="1" applyFont="1" applyFill="1" applyBorder="1" applyAlignment="1">
      <alignment vertical="center"/>
    </xf>
    <xf numFmtId="14" fontId="14" fillId="0" borderId="27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27" xfId="2" applyNumberFormat="1" applyFont="1" applyFill="1" applyBorder="1" applyAlignment="1">
      <alignment vertical="center"/>
    </xf>
    <xf numFmtId="44" fontId="14" fillId="0" borderId="29" xfId="2" applyNumberFormat="1" applyFont="1" applyFill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14" fontId="14" fillId="3" borderId="27" xfId="2" applyNumberFormat="1" applyFont="1" applyFill="1" applyBorder="1" applyAlignment="1">
      <alignment horizontal="center" vertical="center"/>
    </xf>
    <xf numFmtId="14" fontId="14" fillId="0" borderId="32" xfId="2" applyNumberFormat="1" applyFont="1" applyFill="1" applyBorder="1" applyAlignment="1">
      <alignment horizontal="center" vertical="center"/>
    </xf>
    <xf numFmtId="44" fontId="15" fillId="0" borderId="32" xfId="2" applyNumberFormat="1" applyFont="1" applyFill="1" applyBorder="1" applyAlignment="1">
      <alignment vertical="center"/>
    </xf>
    <xf numFmtId="44" fontId="14" fillId="0" borderId="33" xfId="2" applyNumberFormat="1" applyFont="1" applyFill="1" applyBorder="1" applyAlignment="1">
      <alignment vertical="center"/>
    </xf>
    <xf numFmtId="14" fontId="14" fillId="0" borderId="3" xfId="2" applyNumberFormat="1" applyFont="1" applyFill="1" applyBorder="1" applyAlignment="1">
      <alignment horizontal="center" vertical="center"/>
    </xf>
    <xf numFmtId="14" fontId="14" fillId="0" borderId="34" xfId="2" applyNumberFormat="1" applyFont="1" applyFill="1" applyBorder="1" applyAlignment="1">
      <alignment horizontal="center" vertical="center"/>
    </xf>
    <xf numFmtId="44" fontId="14" fillId="0" borderId="35" xfId="2" applyNumberFormat="1" applyFont="1" applyFill="1" applyBorder="1" applyAlignment="1">
      <alignment vertical="center"/>
    </xf>
    <xf numFmtId="14" fontId="14" fillId="0" borderId="3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36" xfId="2" applyNumberFormat="1" applyFont="1" applyFill="1" applyBorder="1" applyAlignment="1">
      <alignment horizontal="center" vertical="center"/>
    </xf>
    <xf numFmtId="44" fontId="14" fillId="4" borderId="21" xfId="2" applyNumberFormat="1" applyFont="1" applyFill="1" applyBorder="1" applyAlignment="1">
      <alignment horizontal="center" vertical="center" wrapText="1"/>
    </xf>
    <xf numFmtId="44" fontId="14" fillId="4" borderId="23" xfId="2" applyNumberFormat="1" applyFont="1" applyFill="1" applyBorder="1" applyAlignment="1">
      <alignment horizontal="center" vertical="center"/>
    </xf>
    <xf numFmtId="44" fontId="14" fillId="0" borderId="37" xfId="2" applyNumberFormat="1" applyFont="1" applyFill="1" applyBorder="1" applyAlignment="1">
      <alignment vertical="center"/>
    </xf>
    <xf numFmtId="44" fontId="14" fillId="0" borderId="38" xfId="2" applyNumberFormat="1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5" fillId="0" borderId="5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0" fontId="21" fillId="0" borderId="0" xfId="0" applyFont="1"/>
    <xf numFmtId="15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15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43" fontId="15" fillId="5" borderId="6" xfId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5" fillId="5" borderId="2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7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textRotation="90"/>
    </xf>
    <xf numFmtId="0" fontId="15" fillId="0" borderId="23" xfId="2" applyFont="1" applyBorder="1" applyAlignment="1">
      <alignment horizontal="center" vertical="center" textRotation="90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left" vertical="center"/>
    </xf>
    <xf numFmtId="0" fontId="15" fillId="5" borderId="0" xfId="0" applyFont="1" applyFill="1" applyAlignment="1">
      <alignment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6" fillId="5" borderId="2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E16" sqref="BE16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5" width="18.42578125" style="1" hidden="1" customWidth="1"/>
    <col min="46" max="51" width="18.42578125" style="1" customWidth="1"/>
    <col min="52" max="16384" width="11.42578125" style="1"/>
  </cols>
  <sheetData>
    <row r="1" spans="1:51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1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1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1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1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1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1" s="30" customFormat="1" ht="18.75" customHeight="1">
      <c r="A7" s="106" t="s">
        <v>6</v>
      </c>
      <c r="B7" s="106"/>
      <c r="C7" s="106"/>
      <c r="D7" s="106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1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1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</row>
    <row r="10" spans="1:51" s="129" customFormat="1" ht="33.75" customHeight="1">
      <c r="A10" s="90">
        <v>45089</v>
      </c>
      <c r="B10" s="91" t="s">
        <v>5</v>
      </c>
      <c r="C10" s="128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Y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v>4715.01</v>
      </c>
      <c r="AQ10" s="93">
        <v>8481.41</v>
      </c>
      <c r="AR10" s="93">
        <v>6313.7</v>
      </c>
      <c r="AS10" s="93">
        <v>4898.53</v>
      </c>
      <c r="AT10" s="93">
        <f t="shared" si="0"/>
        <v>4898.53</v>
      </c>
      <c r="AU10" s="93">
        <f t="shared" si="0"/>
        <v>4898.53</v>
      </c>
      <c r="AV10" s="93">
        <f t="shared" si="0"/>
        <v>4898.53</v>
      </c>
      <c r="AW10" s="93">
        <f t="shared" si="0"/>
        <v>4898.53</v>
      </c>
      <c r="AX10" s="93">
        <f t="shared" si="0"/>
        <v>4898.53</v>
      </c>
      <c r="AY10" s="93">
        <f t="shared" si="0"/>
        <v>4898.53</v>
      </c>
    </row>
    <row r="11" spans="1:51" s="32" customFormat="1" ht="33.75" customHeight="1">
      <c r="A11" s="39">
        <v>45118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f>+AS11</f>
        <v>61512.769030689989</v>
      </c>
      <c r="AV11" s="88">
        <f>+AU11</f>
        <v>61512.769030689989</v>
      </c>
      <c r="AW11" s="88">
        <f>+AV11</f>
        <v>61512.769030689989</v>
      </c>
      <c r="AX11" s="88">
        <f>+AW11</f>
        <v>61512.769030689989</v>
      </c>
      <c r="AY11" s="88">
        <f>+AX11</f>
        <v>61512.769030689989</v>
      </c>
    </row>
    <row r="12" spans="1:51" s="32" customFormat="1" ht="32.25" hidden="1" customHeight="1">
      <c r="A12" s="90">
        <v>44420</v>
      </c>
      <c r="B12" s="94" t="s">
        <v>35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</row>
    <row r="13" spans="1:51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</row>
    <row r="14" spans="1:51" s="129" customFormat="1" ht="33.75" customHeight="1">
      <c r="A14" s="90">
        <v>45098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36</v>
      </c>
      <c r="AE14" s="92" t="s">
        <v>36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40</v>
      </c>
      <c r="AK14" s="92" t="str">
        <f t="shared" ref="AK14:AY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v>11313</v>
      </c>
      <c r="AQ14" s="92">
        <v>25114</v>
      </c>
      <c r="AR14" s="92">
        <v>10939</v>
      </c>
      <c r="AS14" s="92" t="s">
        <v>41</v>
      </c>
      <c r="AT14" s="92" t="str">
        <f t="shared" si="2"/>
        <v>Saldo A Favor</v>
      </c>
      <c r="AU14" s="92" t="str">
        <f t="shared" si="2"/>
        <v>Saldo A Favor</v>
      </c>
      <c r="AV14" s="92" t="str">
        <f t="shared" si="2"/>
        <v>Saldo A Favor</v>
      </c>
      <c r="AW14" s="92" t="str">
        <f t="shared" si="2"/>
        <v>Saldo A Favor</v>
      </c>
      <c r="AX14" s="92" t="str">
        <f t="shared" si="2"/>
        <v>Saldo A Favor</v>
      </c>
      <c r="AY14" s="92" t="str">
        <f t="shared" si="2"/>
        <v>Saldo A Favor</v>
      </c>
    </row>
    <row r="15" spans="1:51" s="129" customFormat="1" ht="33.75" customHeight="1">
      <c r="A15" s="90">
        <v>45098</v>
      </c>
      <c r="B15" s="91" t="s">
        <v>39</v>
      </c>
      <c r="C15" s="96" t="s">
        <v>23</v>
      </c>
      <c r="D15" s="95">
        <v>6137.93</v>
      </c>
      <c r="E15" s="130">
        <v>9442.9500000000007</v>
      </c>
      <c r="F15" s="130">
        <v>9442.9500000000007</v>
      </c>
      <c r="G15" s="130">
        <v>9442.9500000000007</v>
      </c>
      <c r="H15" s="130">
        <v>9442.9500000000007</v>
      </c>
      <c r="I15" s="130">
        <v>9442.9500000000007</v>
      </c>
      <c r="J15" s="130">
        <v>9442.9500000000007</v>
      </c>
      <c r="K15" s="130">
        <v>9442.9500000000007</v>
      </c>
      <c r="L15" s="130">
        <v>9442.9500000000007</v>
      </c>
      <c r="M15" s="130">
        <v>9442.9500000000007</v>
      </c>
      <c r="N15" s="130">
        <v>9442.9500000000007</v>
      </c>
      <c r="O15" s="130">
        <v>9442.9500000000007</v>
      </c>
      <c r="P15" s="130">
        <v>9442.9500000000007</v>
      </c>
      <c r="Q15" s="130">
        <v>12487.07</v>
      </c>
      <c r="R15" s="130">
        <v>12487.07</v>
      </c>
      <c r="S15" s="130">
        <f>11741.58+745.49</f>
        <v>12487.07</v>
      </c>
      <c r="T15" s="130">
        <f>+S15</f>
        <v>12487.07</v>
      </c>
      <c r="U15" s="130">
        <f>+T15</f>
        <v>12487.07</v>
      </c>
      <c r="V15" s="131">
        <v>12777.24</v>
      </c>
      <c r="W15" s="130">
        <f>+V15</f>
        <v>12777.24</v>
      </c>
      <c r="X15" s="130">
        <v>8305.2199999999993</v>
      </c>
      <c r="Y15" s="130">
        <f>+X15</f>
        <v>8305.2199999999993</v>
      </c>
      <c r="Z15" s="130">
        <f>+Y15</f>
        <v>8305.2199999999993</v>
      </c>
      <c r="AA15" s="130">
        <f>+Z15</f>
        <v>8305.2199999999993</v>
      </c>
      <c r="AB15" s="130">
        <f>7296.5+1008.72</f>
        <v>8305.2199999999993</v>
      </c>
      <c r="AC15" s="131">
        <v>4274.78</v>
      </c>
      <c r="AD15" s="131">
        <f>3003.79+1270.99</f>
        <v>4274.78</v>
      </c>
      <c r="AE15" s="130">
        <f t="shared" ref="AE15" si="3">3003.79+1270.99</f>
        <v>4274.78</v>
      </c>
      <c r="AF15" s="130">
        <f>1270.99</f>
        <v>1270.99</v>
      </c>
      <c r="AG15" s="130">
        <f t="shared" ref="AG15:AH15" si="4">1270.99</f>
        <v>1270.99</v>
      </c>
      <c r="AH15" s="130">
        <f t="shared" si="4"/>
        <v>1270.99</v>
      </c>
      <c r="AI15" s="131">
        <v>5016.18</v>
      </c>
      <c r="AJ15" s="130">
        <f>3745.19+1270.99</f>
        <v>5016.18</v>
      </c>
      <c r="AK15" s="130">
        <f t="shared" ref="AK15:AN15" si="5">3745.19+1270.99</f>
        <v>5016.18</v>
      </c>
      <c r="AL15" s="130">
        <f t="shared" si="5"/>
        <v>5016.18</v>
      </c>
      <c r="AM15" s="130">
        <f t="shared" si="5"/>
        <v>5016.18</v>
      </c>
      <c r="AN15" s="130">
        <f t="shared" si="5"/>
        <v>5016.18</v>
      </c>
      <c r="AO15" s="131">
        <v>7372.96</v>
      </c>
      <c r="AP15" s="130">
        <f>5180.81+2192.15</f>
        <v>7372.9600000000009</v>
      </c>
      <c r="AQ15" s="130">
        <f t="shared" ref="AQ15:AT15" si="6">5180.81+2192.15</f>
        <v>7372.9600000000009</v>
      </c>
      <c r="AR15" s="130">
        <f t="shared" si="6"/>
        <v>7372.9600000000009</v>
      </c>
      <c r="AS15" s="130">
        <f t="shared" si="6"/>
        <v>7372.9600000000009</v>
      </c>
      <c r="AT15" s="130">
        <f t="shared" si="6"/>
        <v>7372.9600000000009</v>
      </c>
      <c r="AU15" s="131">
        <f>5180.81+2192.15</f>
        <v>7372.9600000000009</v>
      </c>
      <c r="AV15" s="131">
        <f>5180.81+2192.15</f>
        <v>7372.9600000000009</v>
      </c>
      <c r="AW15" s="131">
        <f>5180.81+2192.15</f>
        <v>7372.9600000000009</v>
      </c>
      <c r="AX15" s="131">
        <f>5180.81+2192.15</f>
        <v>7372.9600000000009</v>
      </c>
      <c r="AY15" s="131">
        <f>5180.81+2192.15</f>
        <v>7372.9600000000009</v>
      </c>
    </row>
    <row r="16" spans="1:51" s="129" customFormat="1" ht="33.75" customHeight="1">
      <c r="A16" s="90">
        <v>45098</v>
      </c>
      <c r="B16" s="91" t="s">
        <v>38</v>
      </c>
      <c r="C16" s="96" t="s">
        <v>24</v>
      </c>
      <c r="D16" s="95">
        <v>7886.41</v>
      </c>
      <c r="E16" s="130">
        <v>11336.71</v>
      </c>
      <c r="F16" s="130">
        <v>11336.71</v>
      </c>
      <c r="G16" s="130">
        <v>11336.71</v>
      </c>
      <c r="H16" s="130">
        <v>11336.71</v>
      </c>
      <c r="I16" s="130">
        <v>11336.71</v>
      </c>
      <c r="J16" s="130">
        <v>11336.71</v>
      </c>
      <c r="K16" s="130">
        <v>11336.71</v>
      </c>
      <c r="L16" s="130">
        <v>11336.71</v>
      </c>
      <c r="M16" s="130">
        <v>11336.71</v>
      </c>
      <c r="N16" s="130">
        <v>11336.71</v>
      </c>
      <c r="O16" s="130">
        <v>11336.71</v>
      </c>
      <c r="P16" s="130">
        <v>11336.71</v>
      </c>
      <c r="Q16" s="131">
        <f>14716.41-8697.46</f>
        <v>6018.9500000000007</v>
      </c>
      <c r="R16" s="131">
        <f>1041.22+1933.61+11741.58</f>
        <v>14716.41</v>
      </c>
      <c r="S16" s="131">
        <f>+R16</f>
        <v>14716.41</v>
      </c>
      <c r="T16" s="131">
        <f>+S16</f>
        <v>14716.41</v>
      </c>
      <c r="U16" s="131">
        <f>+T16</f>
        <v>14716.41</v>
      </c>
      <c r="V16" s="131">
        <v>15339.68</v>
      </c>
      <c r="W16" s="130">
        <f>+V16</f>
        <v>15339.68</v>
      </c>
      <c r="X16" s="130">
        <v>10671.08</v>
      </c>
      <c r="Y16" s="130">
        <f>+X16</f>
        <v>10671.08</v>
      </c>
      <c r="Z16" s="130">
        <f>+Y16</f>
        <v>10671.08</v>
      </c>
      <c r="AA16" s="130">
        <f>+Z16</f>
        <v>10671.08</v>
      </c>
      <c r="AB16" s="130">
        <f>7296.5+1965.71+1408.87</f>
        <v>10671.079999999998</v>
      </c>
      <c r="AC16" s="131">
        <v>6825.92</v>
      </c>
      <c r="AD16" s="131">
        <f>3003.79+2046.95+1775.18</f>
        <v>6825.92</v>
      </c>
      <c r="AE16" s="130">
        <f t="shared" ref="AE16:AN16" si="7">3003.79+2046.95+1775.18</f>
        <v>6825.92</v>
      </c>
      <c r="AF16" s="130">
        <f t="shared" si="7"/>
        <v>6825.92</v>
      </c>
      <c r="AG16" s="130">
        <f t="shared" si="7"/>
        <v>6825.92</v>
      </c>
      <c r="AH16" s="130">
        <f t="shared" si="7"/>
        <v>6825.92</v>
      </c>
      <c r="AI16" s="130">
        <f t="shared" si="7"/>
        <v>6825.92</v>
      </c>
      <c r="AJ16" s="130">
        <f t="shared" si="7"/>
        <v>6825.92</v>
      </c>
      <c r="AK16" s="130">
        <f t="shared" si="7"/>
        <v>6825.92</v>
      </c>
      <c r="AL16" s="130">
        <f t="shared" si="7"/>
        <v>6825.92</v>
      </c>
      <c r="AM16" s="130">
        <f t="shared" si="7"/>
        <v>6825.92</v>
      </c>
      <c r="AN16" s="130">
        <f t="shared" si="7"/>
        <v>6825.92</v>
      </c>
      <c r="AO16" s="131">
        <v>26743.66</v>
      </c>
      <c r="AP16" s="130">
        <f>15856.76+4271.88+6615.02</f>
        <v>26743.66</v>
      </c>
      <c r="AQ16" s="130">
        <f t="shared" ref="AQ16:AY16" si="8">15856.76+4271.88+6615.02</f>
        <v>26743.66</v>
      </c>
      <c r="AR16" s="130">
        <f t="shared" si="8"/>
        <v>26743.66</v>
      </c>
      <c r="AS16" s="130">
        <f t="shared" si="8"/>
        <v>26743.66</v>
      </c>
      <c r="AT16" s="130">
        <f t="shared" si="8"/>
        <v>26743.66</v>
      </c>
      <c r="AU16" s="131">
        <f t="shared" si="8"/>
        <v>26743.66</v>
      </c>
      <c r="AV16" s="131">
        <f t="shared" si="8"/>
        <v>26743.66</v>
      </c>
      <c r="AW16" s="131">
        <f t="shared" si="8"/>
        <v>26743.66</v>
      </c>
      <c r="AX16" s="131">
        <f t="shared" si="8"/>
        <v>26743.66</v>
      </c>
      <c r="AY16" s="131">
        <f t="shared" si="8"/>
        <v>26743.66</v>
      </c>
    </row>
    <row r="17" spans="1:51" s="32" customFormat="1" ht="33.75" customHeight="1" thickBot="1">
      <c r="A17" s="39">
        <v>45138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v>10241.724716999999</v>
      </c>
      <c r="AS17" s="89">
        <v>11304.545206499997</v>
      </c>
      <c r="AT17" s="89">
        <v>14936.976787</v>
      </c>
      <c r="AU17" s="89">
        <f>+AS17</f>
        <v>11304.545206499997</v>
      </c>
      <c r="AV17" s="89">
        <f>+AU17</f>
        <v>11304.545206499997</v>
      </c>
      <c r="AW17" s="89">
        <f>+AV17</f>
        <v>11304.545206499997</v>
      </c>
      <c r="AX17" s="89">
        <f>+AW17</f>
        <v>11304.545206499997</v>
      </c>
      <c r="AY17" s="89">
        <f>+AX17</f>
        <v>11304.545206499997</v>
      </c>
    </row>
    <row r="18" spans="1:51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pans="1:51" s="31" customFormat="1" ht="12.95" customHeight="1">
      <c r="A19" s="110" t="s">
        <v>2</v>
      </c>
      <c r="B19" s="111"/>
      <c r="C19" s="35"/>
      <c r="D19" s="107">
        <f>SUM(D11:D16)</f>
        <v>34005.880000000005</v>
      </c>
      <c r="E19" s="116">
        <f>SUM(E11:E16)</f>
        <v>37707.229999999996</v>
      </c>
      <c r="F19" s="116">
        <f>SUM(F11:F16)</f>
        <v>38426.229999999996</v>
      </c>
      <c r="G19" s="119">
        <f>SUM(G11:G16)</f>
        <v>34613.3056</v>
      </c>
      <c r="H19" s="119">
        <f>SUM(H11:H16)</f>
        <v>33617.525159999997</v>
      </c>
      <c r="I19" s="119">
        <f t="shared" ref="I19:X19" si="9">SUM(I11:I17)</f>
        <v>37757.123799999994</v>
      </c>
      <c r="J19" s="119">
        <f t="shared" si="9"/>
        <v>26990.66</v>
      </c>
      <c r="K19" s="119">
        <f t="shared" si="9"/>
        <v>26990.66</v>
      </c>
      <c r="L19" s="119">
        <f t="shared" si="9"/>
        <v>26990.66</v>
      </c>
      <c r="M19" s="119">
        <f t="shared" si="9"/>
        <v>26990.66</v>
      </c>
      <c r="N19" s="119">
        <f t="shared" si="9"/>
        <v>26990.66</v>
      </c>
      <c r="O19" s="119">
        <f t="shared" si="9"/>
        <v>26990.66</v>
      </c>
      <c r="P19" s="119">
        <f t="shared" si="9"/>
        <v>44042.491950000003</v>
      </c>
      <c r="Q19" s="119">
        <f t="shared" si="9"/>
        <v>40156.434800000003</v>
      </c>
      <c r="R19" s="119">
        <f t="shared" si="9"/>
        <v>44550.7713</v>
      </c>
      <c r="S19" s="119">
        <f t="shared" si="9"/>
        <v>48275.555050000003</v>
      </c>
      <c r="T19" s="119">
        <f t="shared" si="9"/>
        <v>47143.050049999998</v>
      </c>
      <c r="U19" s="119">
        <f t="shared" si="9"/>
        <v>47143.050049999998</v>
      </c>
      <c r="V19" s="119">
        <f t="shared" si="9"/>
        <v>59365.187974999993</v>
      </c>
      <c r="W19" s="119">
        <f t="shared" si="9"/>
        <v>79317.780050000001</v>
      </c>
      <c r="X19" s="119">
        <f t="shared" si="9"/>
        <v>47979.787799999991</v>
      </c>
      <c r="Y19" s="119">
        <f t="shared" ref="Y19:Z19" si="10">SUM(Y11:Y17)</f>
        <v>58364.397799999992</v>
      </c>
      <c r="Z19" s="119">
        <f t="shared" si="10"/>
        <v>42648.469799999999</v>
      </c>
      <c r="AA19" s="119">
        <f t="shared" ref="AA19:AB19" si="11">SUM(AA11:AA17)</f>
        <v>48760.781800000004</v>
      </c>
      <c r="AB19" s="119">
        <f t="shared" si="11"/>
        <v>62102.471799999992</v>
      </c>
      <c r="AC19" s="119">
        <f t="shared" ref="AC19:AH19" si="12">SUM(AC11:AC17)</f>
        <v>44010.121879999992</v>
      </c>
      <c r="AD19" s="119">
        <f t="shared" si="12"/>
        <v>57116</v>
      </c>
      <c r="AE19" s="119">
        <f t="shared" si="12"/>
        <v>48114.518800000005</v>
      </c>
      <c r="AF19" s="119" t="s">
        <v>37</v>
      </c>
      <c r="AG19" s="119">
        <f t="shared" si="12"/>
        <v>43743.428799999994</v>
      </c>
      <c r="AH19" s="119">
        <f t="shared" si="12"/>
        <v>66618.273799999995</v>
      </c>
      <c r="AI19" s="119">
        <f t="shared" ref="AI19:AJ19" si="13">SUM(AI11:AI17)</f>
        <v>57377.1</v>
      </c>
      <c r="AJ19" s="119">
        <f t="shared" si="13"/>
        <v>55990.635600000001</v>
      </c>
      <c r="AK19" s="119">
        <f t="shared" ref="AK19:AL19" si="14">SUM(AK11:AK17)</f>
        <v>61795.081107799997</v>
      </c>
      <c r="AL19" s="119">
        <f t="shared" si="14"/>
        <v>70521.919907799995</v>
      </c>
      <c r="AM19" s="119">
        <f t="shared" ref="AM19:AN19" si="15">SUM(AM11:AM17)</f>
        <v>73628.759037000011</v>
      </c>
      <c r="AN19" s="119">
        <f t="shared" si="15"/>
        <v>110202.897419</v>
      </c>
      <c r="AO19" s="119">
        <f t="shared" ref="AO19:AP19" si="16">SUM(AO11:AO17)</f>
        <v>113662.86808308</v>
      </c>
      <c r="AP19" s="119">
        <f t="shared" si="16"/>
        <v>109152.51358</v>
      </c>
      <c r="AQ19" s="119">
        <f t="shared" ref="AQ19:AR19" si="17">SUM(AQ11:AQ17)</f>
        <v>123001.66357999999</v>
      </c>
      <c r="AR19" s="119">
        <f t="shared" si="17"/>
        <v>114830.28246680002</v>
      </c>
      <c r="AS19" s="119">
        <f t="shared" ref="AS19:AT19" si="18">SUM(AS11:AS17)</f>
        <v>106933.93423719</v>
      </c>
      <c r="AT19" s="119">
        <f t="shared" si="18"/>
        <v>132443.59124762003</v>
      </c>
      <c r="AU19" s="119">
        <f t="shared" ref="AU19:AV19" si="19">SUM(AU11:AU17)</f>
        <v>106933.93423719</v>
      </c>
      <c r="AV19" s="119">
        <f t="shared" si="19"/>
        <v>106933.93423719</v>
      </c>
      <c r="AW19" s="119">
        <f t="shared" ref="AW19:AX19" si="20">SUM(AW11:AW17)</f>
        <v>106933.93423719</v>
      </c>
      <c r="AX19" s="119">
        <f t="shared" si="20"/>
        <v>106933.93423719</v>
      </c>
      <c r="AY19" s="119">
        <f t="shared" ref="AY19" si="21">SUM(AY11:AY17)</f>
        <v>106933.93423719</v>
      </c>
    </row>
    <row r="20" spans="1:51" s="31" customFormat="1" ht="12.95" customHeight="1">
      <c r="A20" s="112"/>
      <c r="B20" s="113"/>
      <c r="C20" s="36"/>
      <c r="D20" s="10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</row>
    <row r="21" spans="1:51" s="31" customFormat="1" ht="11.25" customHeight="1" thickBot="1">
      <c r="A21" s="114"/>
      <c r="B21" s="115"/>
      <c r="C21" s="37"/>
      <c r="D21" s="10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</row>
    <row r="22" spans="1:51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51" s="24" customFormat="1" ht="15">
      <c r="A23" s="26" t="s">
        <v>3</v>
      </c>
      <c r="B23" s="25"/>
      <c r="C23" s="25"/>
      <c r="D23" s="25"/>
    </row>
    <row r="24" spans="1:51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5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5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1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1" ht="27.75" customHeight="1"/>
  </sheetData>
  <sortState ref="A13:AH17">
    <sortCondition ref="A13:A17"/>
  </sortState>
  <mergeCells count="50">
    <mergeCell ref="AY19:AY21"/>
    <mergeCell ref="AX19:AX21"/>
    <mergeCell ref="AW19:AW21"/>
    <mergeCell ref="AV19:AV21"/>
    <mergeCell ref="AU19:AU21"/>
    <mergeCell ref="AT19:AT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AR19:AR21"/>
    <mergeCell ref="AQ19:AQ21"/>
    <mergeCell ref="AF19:AF21"/>
    <mergeCell ref="AE19:AE21"/>
    <mergeCell ref="AP19:AP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1" t="s">
        <v>10</v>
      </c>
      <c r="C7" s="73"/>
      <c r="D7" s="121" t="s">
        <v>10</v>
      </c>
      <c r="E7" s="73"/>
      <c r="F7" s="121" t="s">
        <v>10</v>
      </c>
      <c r="G7" s="73"/>
      <c r="H7" s="123" t="s">
        <v>11</v>
      </c>
    </row>
    <row r="8" spans="1:12" ht="24" customHeight="1" thickBot="1">
      <c r="A8" s="52" t="s">
        <v>12</v>
      </c>
      <c r="B8" s="122"/>
      <c r="C8" s="74" t="s">
        <v>28</v>
      </c>
      <c r="D8" s="122"/>
      <c r="E8" s="74" t="s">
        <v>29</v>
      </c>
      <c r="F8" s="122"/>
      <c r="G8" s="74"/>
      <c r="H8" s="124"/>
    </row>
    <row r="9" spans="1:12" ht="24" customHeight="1">
      <c r="A9" s="53"/>
      <c r="B9" s="125">
        <v>1</v>
      </c>
      <c r="C9" s="54"/>
      <c r="D9" s="125"/>
      <c r="E9" s="54"/>
      <c r="F9" s="55"/>
      <c r="G9" s="54"/>
      <c r="H9" s="56"/>
    </row>
    <row r="10" spans="1:12" ht="24" customHeight="1">
      <c r="A10" s="57"/>
      <c r="B10" s="126"/>
      <c r="C10" s="59">
        <f>+K10/3</f>
        <v>2580.5833333333335</v>
      </c>
      <c r="D10" s="126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5">
        <v>3</v>
      </c>
      <c r="C12" s="54">
        <f>+K10/3+0.01</f>
        <v>2580.5933333333337</v>
      </c>
      <c r="D12" s="125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6"/>
      <c r="C13" s="59"/>
      <c r="D13" s="126"/>
      <c r="E13" s="59"/>
      <c r="F13" s="58"/>
      <c r="G13" s="59"/>
      <c r="H13" s="60"/>
    </row>
    <row r="14" spans="1:12" ht="24" customHeight="1">
      <c r="A14" s="53"/>
      <c r="B14" s="125"/>
      <c r="C14" s="54"/>
      <c r="D14" s="125"/>
      <c r="E14" s="54"/>
      <c r="F14" s="55"/>
      <c r="G14" s="54"/>
      <c r="H14" s="60"/>
      <c r="K14" s="80"/>
    </row>
    <row r="15" spans="1:12" ht="24" customHeight="1">
      <c r="A15" s="57"/>
      <c r="B15" s="126"/>
      <c r="C15" s="59"/>
      <c r="D15" s="126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5"/>
      <c r="C16" s="54"/>
      <c r="D16" s="125"/>
      <c r="E16" s="54"/>
      <c r="F16" s="55"/>
      <c r="G16" s="54"/>
      <c r="H16" s="60"/>
    </row>
    <row r="17" spans="1:8" ht="24" customHeight="1">
      <c r="A17" s="57"/>
      <c r="B17" s="126"/>
      <c r="C17" s="59"/>
      <c r="D17" s="126"/>
      <c r="E17" s="59"/>
      <c r="F17" s="58"/>
      <c r="G17" s="59"/>
      <c r="H17" s="60"/>
    </row>
    <row r="18" spans="1:8" ht="24" customHeight="1">
      <c r="A18" s="57"/>
      <c r="B18" s="125"/>
      <c r="C18" s="54"/>
      <c r="D18" s="125"/>
      <c r="E18" s="54"/>
      <c r="F18" s="55"/>
      <c r="G18" s="54"/>
      <c r="H18" s="60"/>
    </row>
    <row r="19" spans="1:8" ht="24" customHeight="1">
      <c r="A19" s="57"/>
      <c r="B19" s="126"/>
      <c r="C19" s="59"/>
      <c r="D19" s="126"/>
      <c r="E19" s="59"/>
      <c r="F19" s="58"/>
      <c r="G19" s="59"/>
      <c r="H19" s="60"/>
    </row>
    <row r="20" spans="1:8" ht="24" customHeight="1">
      <c r="A20" s="57"/>
      <c r="B20" s="125"/>
      <c r="C20" s="54"/>
      <c r="D20" s="125"/>
      <c r="E20" s="54"/>
      <c r="F20" s="55"/>
      <c r="G20" s="54"/>
      <c r="H20" s="60"/>
    </row>
    <row r="21" spans="1:8" ht="24" customHeight="1">
      <c r="A21" s="57"/>
      <c r="B21" s="126"/>
      <c r="C21" s="59"/>
      <c r="D21" s="126"/>
      <c r="E21" s="59"/>
      <c r="F21" s="58"/>
      <c r="G21" s="59"/>
      <c r="H21" s="60"/>
    </row>
    <row r="22" spans="1:8" ht="24" customHeight="1">
      <c r="A22" s="57"/>
      <c r="B22" s="125"/>
      <c r="C22" s="54"/>
      <c r="D22" s="125"/>
      <c r="E22" s="54"/>
      <c r="F22" s="125"/>
      <c r="G22" s="54"/>
      <c r="H22" s="60"/>
    </row>
    <row r="23" spans="1:8" ht="24" customHeight="1">
      <c r="A23" s="57"/>
      <c r="B23" s="126"/>
      <c r="C23" s="59"/>
      <c r="D23" s="126"/>
      <c r="E23" s="59"/>
      <c r="F23" s="126"/>
      <c r="G23" s="59"/>
      <c r="H23" s="60"/>
    </row>
    <row r="24" spans="1:8" ht="24" customHeight="1">
      <c r="A24" s="57"/>
      <c r="B24" s="125"/>
      <c r="C24" s="54"/>
      <c r="D24" s="125"/>
      <c r="E24" s="54"/>
      <c r="F24" s="125"/>
      <c r="G24" s="54"/>
      <c r="H24" s="60"/>
    </row>
    <row r="25" spans="1:8" ht="24" customHeight="1">
      <c r="A25" s="57"/>
      <c r="B25" s="126"/>
      <c r="C25" s="59"/>
      <c r="D25" s="126"/>
      <c r="E25" s="59"/>
      <c r="F25" s="126"/>
      <c r="G25" s="59"/>
      <c r="H25" s="60"/>
    </row>
    <row r="26" spans="1:8" ht="24" customHeight="1">
      <c r="A26" s="57"/>
      <c r="B26" s="125"/>
      <c r="C26" s="54"/>
      <c r="D26" s="125"/>
      <c r="E26" s="54"/>
      <c r="F26" s="125"/>
      <c r="G26" s="54"/>
      <c r="H26" s="60"/>
    </row>
    <row r="27" spans="1:8" ht="24" customHeight="1">
      <c r="A27" s="57"/>
      <c r="B27" s="126"/>
      <c r="C27" s="59"/>
      <c r="D27" s="126"/>
      <c r="E27" s="59"/>
      <c r="F27" s="126"/>
      <c r="G27" s="59"/>
      <c r="H27" s="60"/>
    </row>
    <row r="28" spans="1:8" ht="24" customHeight="1">
      <c r="A28" s="57"/>
      <c r="B28" s="125"/>
      <c r="C28" s="54"/>
      <c r="D28" s="125"/>
      <c r="E28" s="54"/>
      <c r="F28" s="127"/>
      <c r="G28" s="54"/>
      <c r="H28" s="60"/>
    </row>
    <row r="29" spans="1:8" ht="24" customHeight="1">
      <c r="A29" s="57"/>
      <c r="B29" s="126"/>
      <c r="C29" s="59"/>
      <c r="D29" s="126"/>
      <c r="E29" s="59"/>
      <c r="F29" s="126"/>
      <c r="G29" s="59"/>
      <c r="H29" s="60"/>
    </row>
    <row r="30" spans="1:8" ht="24" customHeight="1">
      <c r="A30" s="62"/>
      <c r="B30" s="125"/>
      <c r="C30" s="54"/>
      <c r="D30" s="125"/>
      <c r="E30" s="54"/>
      <c r="F30" s="127"/>
      <c r="G30" s="54"/>
      <c r="H30" s="60"/>
    </row>
    <row r="31" spans="1:8" ht="24" customHeight="1">
      <c r="A31" s="62"/>
      <c r="B31" s="126"/>
      <c r="C31" s="59"/>
      <c r="D31" s="126"/>
      <c r="E31" s="59"/>
      <c r="F31" s="126"/>
      <c r="G31" s="59"/>
      <c r="H31" s="60"/>
    </row>
    <row r="32" spans="1:8" ht="24" customHeight="1">
      <c r="A32" s="57"/>
      <c r="B32" s="125"/>
      <c r="C32" s="54"/>
      <c r="D32" s="125"/>
      <c r="E32" s="54"/>
      <c r="F32" s="127"/>
      <c r="G32" s="54"/>
      <c r="H32" s="60"/>
    </row>
    <row r="33" spans="1:8" ht="24" customHeight="1">
      <c r="A33" s="57"/>
      <c r="B33" s="126"/>
      <c r="C33" s="59"/>
      <c r="D33" s="126"/>
      <c r="E33" s="59"/>
      <c r="F33" s="126"/>
      <c r="G33" s="59"/>
      <c r="H33" s="60"/>
    </row>
    <row r="34" spans="1:8" ht="24" customHeight="1">
      <c r="A34" s="57"/>
      <c r="B34" s="125"/>
      <c r="C34" s="54"/>
      <c r="D34" s="125"/>
      <c r="E34" s="54"/>
      <c r="F34" s="127"/>
      <c r="G34" s="54"/>
      <c r="H34" s="75"/>
    </row>
    <row r="35" spans="1:8" ht="24" customHeight="1">
      <c r="A35" s="57"/>
      <c r="B35" s="126"/>
      <c r="C35" s="59"/>
      <c r="D35" s="126"/>
      <c r="E35" s="59"/>
      <c r="F35" s="126"/>
      <c r="G35" s="59"/>
      <c r="H35" s="60"/>
    </row>
    <row r="36" spans="1:8" ht="24" customHeight="1">
      <c r="A36" s="57"/>
      <c r="B36" s="125"/>
      <c r="C36" s="54"/>
      <c r="D36" s="125"/>
      <c r="E36" s="54"/>
      <c r="F36" s="127"/>
      <c r="G36" s="54"/>
      <c r="H36" s="60"/>
    </row>
    <row r="37" spans="1:8" ht="24" customHeight="1">
      <c r="A37" s="57"/>
      <c r="B37" s="126"/>
      <c r="C37" s="59"/>
      <c r="D37" s="126"/>
      <c r="E37" s="59"/>
      <c r="F37" s="126"/>
      <c r="G37" s="59"/>
      <c r="H37" s="60"/>
    </row>
    <row r="38" spans="1:8" ht="24" customHeight="1">
      <c r="A38" s="57"/>
      <c r="B38" s="125"/>
      <c r="C38" s="54"/>
      <c r="D38" s="125"/>
      <c r="E38" s="54"/>
      <c r="F38" s="127"/>
      <c r="G38" s="54"/>
      <c r="H38" s="60"/>
    </row>
    <row r="39" spans="1:8" ht="24" customHeight="1" thickBot="1">
      <c r="A39" s="63"/>
      <c r="B39" s="126"/>
      <c r="C39" s="59"/>
      <c r="D39" s="126"/>
      <c r="E39" s="59"/>
      <c r="F39" s="125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2023-05-31T16:12:59Z</cp:lastPrinted>
  <dcterms:created xsi:type="dcterms:W3CDTF">2003-02-06T11:48:49Z</dcterms:created>
  <dcterms:modified xsi:type="dcterms:W3CDTF">2023-06-28T12:25:23Z</dcterms:modified>
</cp:coreProperties>
</file>